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Vnitřní vybavení\ICT\"/>
    </mc:Choice>
  </mc:AlternateContent>
  <bookViews>
    <workbookView xWindow="360" yWindow="270" windowWidth="18735" windowHeight="12210" activeTab="1"/>
  </bookViews>
  <sheets>
    <sheet name="Uchazeč" sheetId="5" r:id="rId1"/>
    <sheet name="Zakázka" sheetId="1" r:id="rId2"/>
    <sheet name="VzorObjekt" sheetId="9" state="hidden" r:id="rId3"/>
    <sheet name="VzorPolozky" sheetId="10" state="hidden" r:id="rId4"/>
    <sheet name="Rekapitulace Část 01" sheetId="11" r:id="rId5"/>
    <sheet name="01 01 Pol" sheetId="12" r:id="rId6"/>
    <sheet name="Rekapitulace Část 02" sheetId="13" r:id="rId7"/>
    <sheet name="02 01 Pol" sheetId="14" r:id="rId8"/>
    <sheet name="Rekapitulace Část 03" sheetId="15" r:id="rId9"/>
    <sheet name="03 01 Pol" sheetId="16" r:id="rId10"/>
  </sheets>
  <externalReferences>
    <externalReference r:id="rId11"/>
  </externalReferences>
  <definedNames>
    <definedName name="CelkemObjekty" localSheetId="1">Zakázka!$I$26</definedName>
    <definedName name="CenaStavby">Zakázka!$D$8</definedName>
    <definedName name="cisloobjektu">'[1]Krycí list'!$A$5</definedName>
    <definedName name="CisloRozpoctu">'[1]Krycí list'!$C$2</definedName>
    <definedName name="CisloStavby" localSheetId="1">Zakázka!$D$5</definedName>
    <definedName name="cislostavby">'[1]Krycí list'!$A$7</definedName>
    <definedName name="dadresa" localSheetId="1">Zakázka!#REF!</definedName>
    <definedName name="DIČ" localSheetId="1">Zakázka!#REF!</definedName>
    <definedName name="dmisto" localSheetId="1">Zakázka!#REF!</definedName>
    <definedName name="dpsc" localSheetId="1">Zakázka!#REF!</definedName>
    <definedName name="IČO" localSheetId="1">Zakázka!#REF!</definedName>
    <definedName name="MenaStavby">Zakázka!$E$8</definedName>
    <definedName name="MistoStavby">Zakázka!$F$5</definedName>
    <definedName name="NazevObjektu" localSheetId="1">Zakázka!#REF!</definedName>
    <definedName name="nazevobjektu">'[1]Krycí list'!$C$5</definedName>
    <definedName name="NazevRozpoctu">'[1]Krycí list'!$D$2</definedName>
    <definedName name="NazevStavby" localSheetId="1">Zakázka!$D$6</definedName>
    <definedName name="nazevstavby">'[1]Krycí list'!$C$7</definedName>
    <definedName name="Objednatel" localSheetId="1">Zakázka!$D$11</definedName>
    <definedName name="Objekt" localSheetId="1">Zakázka!#REF!</definedName>
    <definedName name="_xlnm.Print_Area" localSheetId="5">'01 01 Pol'!$A$1:$I$218</definedName>
    <definedName name="_xlnm.Print_Area" localSheetId="7">'02 01 Pol'!$A$1:$I$192</definedName>
    <definedName name="_xlnm.Print_Area" localSheetId="9">'03 01 Pol'!$A$1:$I$59</definedName>
    <definedName name="_xlnm.Print_Area" localSheetId="4">'Rekapitulace Část 01'!$A$1:$H$28</definedName>
    <definedName name="_xlnm.Print_Area" localSheetId="6">'Rekapitulace Část 02'!$A$1:$H$29</definedName>
    <definedName name="_xlnm.Print_Area" localSheetId="8">'Rekapitulace Část 03'!$A$1:$H$25</definedName>
    <definedName name="_xlnm.Print_Area" localSheetId="1">Zakázka!$A$1:$J$49</definedName>
    <definedName name="odic" localSheetId="1">Zakázka!#REF!</definedName>
    <definedName name="oico" localSheetId="1">Zakázka!#REF!</definedName>
    <definedName name="omisto" localSheetId="1">Zakázka!$D$13</definedName>
    <definedName name="onazev" localSheetId="1">Zakázka!$D$12</definedName>
    <definedName name="opsc" localSheetId="1">Zakázka!$C$13</definedName>
    <definedName name="padresa">Zakázka!$D$16</definedName>
    <definedName name="pmisto">Zakázka!$D$17</definedName>
    <definedName name="PocetMJ">#REF!</definedName>
    <definedName name="PoptavkaID" localSheetId="1">Zakázka!$A$1</definedName>
    <definedName name="ppsc">Zakázka!$C$17</definedName>
    <definedName name="Projektant">Zakázka!$D$15</definedName>
    <definedName name="SazbaDPH1" localSheetId="1">Zakázka!#REF!</definedName>
    <definedName name="SazbaDPH1">'[1]Krycí list'!$C$30</definedName>
    <definedName name="SazbaDPH2" localSheetId="1">Zakázka!#REF!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Zakázka!#REF!</definedName>
    <definedName name="StavbaCelkem" localSheetId="1">Zakázka!#REF!</definedName>
    <definedName name="Z_0AEBBD8E_C796_45A2_B4B1_3E6FBD55C385_.wvu.Cols" localSheetId="1" hidden="1">Zakázka!$A:$A</definedName>
    <definedName name="Z_0AEBBD8E_C796_45A2_B4B1_3E6FBD55C385_.wvu.PrintArea" localSheetId="1" hidden="1">Zakázka!$B$1:$N$21</definedName>
    <definedName name="Zhotovitel" localSheetId="1">Zakázka!#REF!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45" i="1" l="1"/>
  <c r="D25" i="15"/>
  <c r="H24" i="15"/>
  <c r="BC21" i="15"/>
  <c r="AN59" i="16"/>
  <c r="O18" i="15" s="1"/>
  <c r="AK58" i="16"/>
  <c r="AL58" i="16"/>
  <c r="F8" i="16"/>
  <c r="J39" i="1" s="1"/>
  <c r="G9" i="16"/>
  <c r="G22" i="16"/>
  <c r="G34" i="16"/>
  <c r="F21" i="16" s="1"/>
  <c r="J41" i="1" s="1"/>
  <c r="D19" i="15"/>
  <c r="B7" i="15"/>
  <c r="B6" i="15"/>
  <c r="C1" i="15"/>
  <c r="B1" i="15"/>
  <c r="D29" i="13"/>
  <c r="BC21" i="13"/>
  <c r="AN192" i="14"/>
  <c r="O18" i="13" s="1"/>
  <c r="AK191" i="14"/>
  <c r="AL191" i="14"/>
  <c r="BA188" i="14"/>
  <c r="BA178" i="14"/>
  <c r="BA177" i="14"/>
  <c r="BA176" i="14"/>
  <c r="BA175" i="14"/>
  <c r="BA174" i="14"/>
  <c r="BA173" i="14"/>
  <c r="BA172" i="14"/>
  <c r="BA171" i="14"/>
  <c r="BA170" i="14"/>
  <c r="BA169" i="14"/>
  <c r="BA168" i="14"/>
  <c r="BA167" i="14"/>
  <c r="BA166" i="14"/>
  <c r="BA164" i="14"/>
  <c r="BA161" i="14"/>
  <c r="BA159" i="14"/>
  <c r="BA158" i="14"/>
  <c r="BA156" i="14"/>
  <c r="BA155" i="14"/>
  <c r="BA154" i="14"/>
  <c r="BA153" i="14"/>
  <c r="BA151" i="14"/>
  <c r="BA150" i="14"/>
  <c r="BA149" i="14"/>
  <c r="BA148" i="14"/>
  <c r="BA147" i="14"/>
  <c r="BA146" i="14"/>
  <c r="BA145" i="14"/>
  <c r="BA143" i="14"/>
  <c r="BA142" i="14"/>
  <c r="BA141" i="14"/>
  <c r="BA139" i="14"/>
  <c r="BA137" i="14"/>
  <c r="BA136" i="14"/>
  <c r="BA135" i="14"/>
  <c r="BA134" i="14"/>
  <c r="BA132" i="14"/>
  <c r="BA82" i="14"/>
  <c r="BA81" i="14"/>
  <c r="BA79" i="14"/>
  <c r="BA77" i="14"/>
  <c r="BA76" i="14"/>
  <c r="BA75" i="14"/>
  <c r="BA74" i="14"/>
  <c r="BA73" i="14"/>
  <c r="BA72" i="14"/>
  <c r="BA71" i="14"/>
  <c r="BA70" i="14"/>
  <c r="BA69" i="14"/>
  <c r="BA68" i="14"/>
  <c r="BA65" i="14"/>
  <c r="BA64" i="14"/>
  <c r="BA62" i="14"/>
  <c r="BA60" i="14"/>
  <c r="BA59" i="14"/>
  <c r="BA58" i="14"/>
  <c r="BA57" i="14"/>
  <c r="BA56" i="14"/>
  <c r="BA55" i="14"/>
  <c r="BA54" i="14"/>
  <c r="BA53" i="14"/>
  <c r="BA52" i="14"/>
  <c r="BA51" i="14"/>
  <c r="BA45" i="14"/>
  <c r="BA44" i="14"/>
  <c r="BA42" i="14"/>
  <c r="BA40" i="14"/>
  <c r="BA38" i="14"/>
  <c r="BA37" i="14"/>
  <c r="BA36" i="14"/>
  <c r="BA35" i="14"/>
  <c r="BA34" i="14"/>
  <c r="BA33" i="14"/>
  <c r="BA32" i="14"/>
  <c r="BA31" i="14"/>
  <c r="BA30" i="14"/>
  <c r="BA29" i="14"/>
  <c r="BA27" i="14"/>
  <c r="BA26" i="14"/>
  <c r="BA24" i="14"/>
  <c r="BA22" i="14"/>
  <c r="BA20" i="14"/>
  <c r="BA19" i="14"/>
  <c r="BA18" i="14"/>
  <c r="BA17" i="14"/>
  <c r="BA16" i="14"/>
  <c r="BA15" i="14"/>
  <c r="BA14" i="14"/>
  <c r="BA13" i="14"/>
  <c r="BA12" i="14"/>
  <c r="BA11" i="14"/>
  <c r="BA10" i="14"/>
  <c r="G9" i="14"/>
  <c r="G28" i="14"/>
  <c r="G50" i="14"/>
  <c r="G67" i="14"/>
  <c r="G86" i="14"/>
  <c r="G97" i="14"/>
  <c r="F96" i="14" s="1"/>
  <c r="H24" i="13" s="1"/>
  <c r="G109" i="14"/>
  <c r="G111" i="14"/>
  <c r="G118" i="14"/>
  <c r="G125" i="14"/>
  <c r="G128" i="14"/>
  <c r="G131" i="14"/>
  <c r="G157" i="14"/>
  <c r="G160" i="14"/>
  <c r="G163" i="14"/>
  <c r="G165" i="14"/>
  <c r="G180" i="14"/>
  <c r="G181" i="14"/>
  <c r="G183" i="14"/>
  <c r="G184" i="14"/>
  <c r="G185" i="14"/>
  <c r="G186" i="14"/>
  <c r="G187" i="14"/>
  <c r="G189" i="14"/>
  <c r="G190" i="14"/>
  <c r="D19" i="13"/>
  <c r="B7" i="13"/>
  <c r="B6" i="13"/>
  <c r="C1" i="13"/>
  <c r="B1" i="13"/>
  <c r="D28" i="11"/>
  <c r="H26" i="11"/>
  <c r="BC21" i="11"/>
  <c r="AN218" i="12"/>
  <c r="O18" i="11" s="1"/>
  <c r="AK217" i="12"/>
  <c r="AL217" i="12"/>
  <c r="BA158" i="12"/>
  <c r="BA157" i="12"/>
  <c r="BA156" i="12"/>
  <c r="BA155" i="12"/>
  <c r="BA154" i="12"/>
  <c r="BA153" i="12"/>
  <c r="BA152" i="12"/>
  <c r="BA151" i="12"/>
  <c r="BA150" i="12"/>
  <c r="BA149" i="12"/>
  <c r="BA148" i="12"/>
  <c r="BA147" i="12"/>
  <c r="BA146" i="12"/>
  <c r="BA145" i="12"/>
  <c r="BA144" i="12"/>
  <c r="BA143" i="12"/>
  <c r="BA142" i="12"/>
  <c r="BA141" i="12"/>
  <c r="BA140" i="12"/>
  <c r="BA139" i="12"/>
  <c r="BA138" i="12"/>
  <c r="BA137" i="12"/>
  <c r="BA136" i="12"/>
  <c r="BA135" i="12"/>
  <c r="BA134" i="12"/>
  <c r="BA133" i="12"/>
  <c r="BA132" i="12"/>
  <c r="BA131" i="12"/>
  <c r="BA130" i="12"/>
  <c r="BA129" i="12"/>
  <c r="BA128" i="12"/>
  <c r="BA127" i="12"/>
  <c r="BA126" i="12"/>
  <c r="BA125" i="12"/>
  <c r="BA124" i="12"/>
  <c r="BA123" i="12"/>
  <c r="BA122" i="12"/>
  <c r="BA121" i="12"/>
  <c r="BA120" i="12"/>
  <c r="BA119" i="12"/>
  <c r="BA118" i="12"/>
  <c r="BA117" i="12"/>
  <c r="BA116" i="12"/>
  <c r="BA115" i="12"/>
  <c r="BA114" i="12"/>
  <c r="BA113" i="12"/>
  <c r="BA112" i="12"/>
  <c r="BA111" i="12"/>
  <c r="BA110" i="12"/>
  <c r="BA109" i="12"/>
  <c r="BA108" i="12"/>
  <c r="BA107" i="12"/>
  <c r="BA106" i="12"/>
  <c r="BA105" i="12"/>
  <c r="BA104" i="12"/>
  <c r="BA103" i="12"/>
  <c r="BA102" i="12"/>
  <c r="BA101" i="12"/>
  <c r="BA100" i="12"/>
  <c r="BA99" i="12"/>
  <c r="BA98" i="12"/>
  <c r="BA97" i="12"/>
  <c r="BA96" i="12"/>
  <c r="BA95" i="12"/>
  <c r="BA94" i="12"/>
  <c r="BA93" i="12"/>
  <c r="BA92" i="12"/>
  <c r="BA91" i="12"/>
  <c r="BA90" i="12"/>
  <c r="BA89" i="12"/>
  <c r="BA88" i="12"/>
  <c r="BA87" i="12"/>
  <c r="BA86" i="12"/>
  <c r="BA85" i="12"/>
  <c r="BA84" i="12"/>
  <c r="BA83" i="12"/>
  <c r="BA82" i="12"/>
  <c r="BA81" i="12"/>
  <c r="BA80" i="12"/>
  <c r="BA79" i="12"/>
  <c r="BA78" i="12"/>
  <c r="BA77" i="12"/>
  <c r="BA76" i="12"/>
  <c r="BA75" i="12"/>
  <c r="BA74" i="12"/>
  <c r="G9" i="12"/>
  <c r="G17" i="12"/>
  <c r="G31" i="12"/>
  <c r="G47" i="12"/>
  <c r="G50" i="12"/>
  <c r="G57" i="12"/>
  <c r="G64" i="12"/>
  <c r="G72" i="12"/>
  <c r="G160" i="12"/>
  <c r="G167" i="12"/>
  <c r="G182" i="12"/>
  <c r="G192" i="12"/>
  <c r="G195" i="12"/>
  <c r="G200" i="12"/>
  <c r="G208" i="12"/>
  <c r="F207" i="12" s="1"/>
  <c r="G209" i="12"/>
  <c r="G211" i="12"/>
  <c r="G212" i="12"/>
  <c r="G213" i="12"/>
  <c r="G214" i="12"/>
  <c r="G215" i="12"/>
  <c r="G216" i="12"/>
  <c r="D19" i="11"/>
  <c r="B7" i="11"/>
  <c r="B6" i="11"/>
  <c r="C1" i="11"/>
  <c r="B1" i="11"/>
  <c r="B1" i="9"/>
  <c r="C1" i="9"/>
  <c r="B7" i="9"/>
  <c r="B6" i="9"/>
  <c r="F49" i="12" l="1"/>
  <c r="F179" i="14"/>
  <c r="AO59" i="16"/>
  <c r="P18" i="15" s="1"/>
  <c r="F159" i="12"/>
  <c r="F110" i="14"/>
  <c r="F210" i="12"/>
  <c r="F8" i="12"/>
  <c r="F8" i="14"/>
  <c r="AO218" i="12"/>
  <c r="P18" i="11" s="1"/>
  <c r="F182" i="14"/>
  <c r="F162" i="14"/>
  <c r="AO192" i="14"/>
  <c r="P18" i="13" s="1"/>
  <c r="G59" i="16"/>
  <c r="H18" i="15" s="1"/>
  <c r="H19" i="15" s="1"/>
  <c r="J25" i="1" s="1"/>
  <c r="H23" i="15"/>
  <c r="H25" i="15" s="1"/>
  <c r="H23" i="13" l="1"/>
  <c r="G192" i="14"/>
  <c r="H18" i="13" s="1"/>
  <c r="H19" i="13" s="1"/>
  <c r="J24" i="1" s="1"/>
  <c r="H25" i="11"/>
  <c r="J42" i="1"/>
  <c r="H26" i="13"/>
  <c r="J44" i="1"/>
  <c r="H23" i="11"/>
  <c r="J38" i="1"/>
  <c r="G218" i="12"/>
  <c r="H18" i="11" s="1"/>
  <c r="H19" i="11" s="1"/>
  <c r="J23" i="1" s="1"/>
  <c r="J48" i="1"/>
  <c r="H28" i="13"/>
  <c r="J47" i="1"/>
  <c r="H27" i="11"/>
  <c r="H27" i="13"/>
  <c r="J46" i="1"/>
  <c r="J43" i="1"/>
  <c r="H25" i="13"/>
  <c r="J40" i="1"/>
  <c r="H24" i="11"/>
  <c r="J49" i="1" l="1"/>
  <c r="H28" i="11"/>
  <c r="J26" i="1"/>
  <c r="H29" i="13"/>
</calcChain>
</file>

<file path=xl/sharedStrings.xml><?xml version="1.0" encoding="utf-8"?>
<sst xmlns="http://schemas.openxmlformats.org/spreadsheetml/2006/main" count="847" uniqueCount="488">
  <si>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</si>
  <si>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</si>
  <si>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</si>
  <si>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</si>
  <si>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</si>
  <si>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</si>
  <si>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</si>
  <si>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</si>
  <si>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</si>
  <si>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</si>
  <si>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</si>
  <si>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</si>
  <si>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</si>
  <si>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</si>
  <si>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</si>
  <si>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</si>
  <si>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</si>
  <si>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</si>
  <si>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>Počet</t>
  </si>
  <si>
    <t>Cena</t>
  </si>
  <si>
    <t xml:space="preserve">Zadavatel : </t>
  </si>
  <si>
    <t>Zákl. údaje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</si>
  <si>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</si>
  <si>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</si>
  <si>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</si>
  <si>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</si>
  <si>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</si>
  <si>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</si>
  <si>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</si>
  <si>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</si>
  <si>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</si>
  <si>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</si>
  <si>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</si>
  <si>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</si>
  <si>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</si>
  <si>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</si>
  <si>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IOP-ICT-2014</t>
  </si>
  <si>
    <t>Informační a komunikační technologie</t>
  </si>
  <si>
    <t>Město Český Krumlov</t>
  </si>
  <si>
    <t>náměstí Svornosti 1</t>
  </si>
  <si>
    <t>Český Krumlov-Vnitřní Město</t>
  </si>
  <si>
    <t>38101</t>
  </si>
  <si>
    <t>00245836</t>
  </si>
  <si>
    <t>CZ00245836</t>
  </si>
  <si>
    <t>01</t>
  </si>
  <si>
    <t>Střední uměleckoprůmyslová škola Sv. Anežky České</t>
  </si>
  <si>
    <t>02</t>
  </si>
  <si>
    <t>Městské divadlo</t>
  </si>
  <si>
    <t>03</t>
  </si>
  <si>
    <t>Centrum barokní kultury</t>
  </si>
  <si>
    <t>Rekapitulace dílů</t>
  </si>
  <si>
    <t>Číslo</t>
  </si>
  <si>
    <t>Název</t>
  </si>
  <si>
    <t>Celkem</t>
  </si>
  <si>
    <t>A01</t>
  </si>
  <si>
    <t>Počítače</t>
  </si>
  <si>
    <t>Počítače vč. vybavení SW</t>
  </si>
  <si>
    <t>A02</t>
  </si>
  <si>
    <t>Plotry, tiskárny, scanery a příslušenství</t>
  </si>
  <si>
    <t>Tiskárny a kopírky</t>
  </si>
  <si>
    <t>A03</t>
  </si>
  <si>
    <t>Dataprojektory</t>
  </si>
  <si>
    <t>Dataprojektory, DVD přehrávače, příslušenství</t>
  </si>
  <si>
    <t>A04</t>
  </si>
  <si>
    <t>Telefonní přístroje</t>
  </si>
  <si>
    <t>A05</t>
  </si>
  <si>
    <t>Grafický software !!! - nutná kompatibilita se stávajícím softwarem, který je na oboru používaný</t>
  </si>
  <si>
    <t>Softwarové vybavení</t>
  </si>
  <si>
    <t>A06</t>
  </si>
  <si>
    <t>Oživení systému, zaškolení, revize a ostatní práce sopojené s instalací</t>
  </si>
  <si>
    <t>Oživení systému, zaškolení, revize a ostatní práce spojené s instalací</t>
  </si>
  <si>
    <t>Cena celkem</t>
  </si>
  <si>
    <t>Rozsah:</t>
  </si>
  <si>
    <t>Soupis</t>
  </si>
  <si>
    <t>Cena (Kč)</t>
  </si>
  <si>
    <t>ICT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</si>
  <si>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</si>
  <si>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</si>
  <si>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</si>
  <si>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</si>
  <si>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</si>
  <si>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</si>
  <si>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</si>
  <si>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001-01</t>
  </si>
  <si>
    <t>Hardware - notebook s operačním systémem – nutnost kompatibility se stávajícím počítačovým, systémem uživatele</t>
  </si>
  <si>
    <t>kus</t>
  </si>
  <si>
    <t>Vlastní</t>
  </si>
  <si>
    <t>notebook : 1</t>
  </si>
  <si>
    <t xml:space="preserve">displej: min.15,4palcový displej s LED podsvícením a technologií IPS, rozlišení displeje min.2880x1800 bodů : </t>
  </si>
  <si>
    <t xml:space="preserve">Procesor o výkonu min. 9127 bodů (passmark benchmark)  s min. 6 MB sdílené mezipaměti L3 : </t>
  </si>
  <si>
    <t xml:space="preserve">paměť: min.16 GB 1600MHz paměti DDR3L na desce, : </t>
  </si>
  <si>
    <t xml:space="preserve">úložiště: min 256GB flashové úložiště na sběrnici PCIe : </t>
  </si>
  <si>
    <t xml:space="preserve">grafika: Dva displeje a zrcadlení videa : </t>
  </si>
  <si>
    <t xml:space="preserve">Podporuje současné zobrazení v plném nativním rozlišení na vestavěném displeji a v rozlišení až 2560 x 1600 pixelů až na dvou externích displejích, obojí v miliónech barev, výstup: Digitální výstup videa, Nativní výstup, kompatibilní s dodaným hardware : </t>
  </si>
  <si>
    <t>001-02</t>
  </si>
  <si>
    <t>počítač a monitor v jednom  nutná kompatibilita se stavájícím vybavením školy</t>
  </si>
  <si>
    <t>počítač a monitor v jednom : 13</t>
  </si>
  <si>
    <t xml:space="preserve">min. 27 palcový (úhlopříčně) displej s LED podsvícením a technologií IPS : </t>
  </si>
  <si>
    <t xml:space="preserve">rozlišení min. 2560 × 1440 s podporou miliónů barev : </t>
  </si>
  <si>
    <t xml:space="preserve">procesor: o výkonu min. 7431 bodů (passmark benchmark)  s min. 6 MB mezipaměti L3 : </t>
  </si>
  <si>
    <t xml:space="preserve">paměť: min. 8 GB (dva moduly) 1600MHz paměti DDR3; čtyři sloty SO-DIMM přístupné uživateli : </t>
  </si>
  <si>
    <t xml:space="preserve">pevný disk: min.1TB pevný disk (7200 ot./min), grafika:  min.1 GB paměti GDDR5 : </t>
  </si>
  <si>
    <t xml:space="preserve">podpora videa a kamera: podporuje současné zobrazení v plném nativním rozlišení na vestavěném displeji a v rozlišení až 2560 × 1600 pixelů na externím až 30palcovém displeji : </t>
  </si>
  <si>
    <t xml:space="preserve">Připojení a rozšíření: Sluchátka, Slot pro karty SDXC, min.4i porty USB 3 (kompatibilní s USB 2) : </t>
  </si>
  <si>
    <t xml:space="preserve">Dva porty kompatibilní s dodaným hardware, Výstup Mini DisplayPort, Podpora DVI, VGA a dual-link DVI, Gigabitový Ethernet10/100/1000BASE-T (konektor RJ-45) : </t>
  </si>
  <si>
    <t xml:space="preserve">Slot pro zámek, možnost vstupu propříslušenství (myš, klávesnice apod.), bezdrátové rozhraní: Wi-fi, Bluetooth, zvuk: stereo reproduktory, dva mikrofony, sluchátkový výstup, sluchátkový/optický digitální zvukový výstup (minijac : </t>
  </si>
  <si>
    <t xml:space="preserve">externí optická myš, USB a klávesnice CZ s numerickou částí, USB : </t>
  </si>
  <si>
    <t xml:space="preserve">podmínka zadavatele: příslušenství (myš, klávesnice) od stejného výrobce jako PC : </t>
  </si>
  <si>
    <t xml:space="preserve">operační systém: aktuální verze podporovaného systému -  kompatibilní se stávajícím vybavením školy : </t>
  </si>
  <si>
    <t>001-03</t>
  </si>
  <si>
    <t>Hardware All-in-one PC</t>
  </si>
  <si>
    <t>Hardware All-in-one PC : 6</t>
  </si>
  <si>
    <t xml:space="preserve">Provedení skříně- All-in-one PC : </t>
  </si>
  <si>
    <t xml:space="preserve">Procesor - CPU o výkonu min. 6,400 bodů v programu Passmark CPU Mark : </t>
  </si>
  <si>
    <t xml:space="preserve">Operační paměť-min. 8 GB, DDR3 1600 : </t>
  </si>
  <si>
    <t xml:space="preserve">Pevný disk- min. 1 TB, min. 7200 ot/min. : </t>
  </si>
  <si>
    <t xml:space="preserve">Optická mechanika - min. DVD+/-RW : </t>
  </si>
  <si>
    <t xml:space="preserve">Uhlopříčka displeje - min. 23" : </t>
  </si>
  <si>
    <t xml:space="preserve">Rozlišení displeje - min. 1920 x 1080 (Full HD) : </t>
  </si>
  <si>
    <t xml:space="preserve">Velikost grafické paměti - min.2 048  MB : </t>
  </si>
  <si>
    <t xml:space="preserve">Síťová karta - integrovaná síťová karta 10/100/1000, RJ-45 : </t>
  </si>
  <si>
    <t xml:space="preserve">Vstupní a výstupní porty - min. 4x USB 2.0 , min. 2x USB 3.0 : </t>
  </si>
  <si>
    <t xml:space="preserve">Klávesnice - CZ s numerickou částí, tj. plná klávesnice, USB : </t>
  </si>
  <si>
    <t xml:space="preserve">Myš - optická s kolečkem, USB : </t>
  </si>
  <si>
    <t xml:space="preserve">Operační systém - 64 bitový operační systém kompatibilní se systémy MS Windows, podporou přihlašování do domény (eliminace home edition) a podporou “extended support” minimálně do roku 2023 : </t>
  </si>
  <si>
    <t xml:space="preserve">minimální záruka 2 roky : </t>
  </si>
  <si>
    <t>001-04</t>
  </si>
  <si>
    <t>Tablet grafický</t>
  </si>
  <si>
    <t>Grafický tablet včetně pera Grip Pen a náhradními hroty, min. 2048 úrovní přítlaku, rozlišení 5080lpi, ovládání také dotykem, Touch Ring, Precision Mode, rozměry min. 380 x 251 x 12 mm : 1</t>
  </si>
  <si>
    <t>002-01</t>
  </si>
  <si>
    <t>Tiskový plotr -  velkoformátová tiskárna</t>
  </si>
  <si>
    <t>plotr / velkoformátová tiskárna : 1</t>
  </si>
  <si>
    <t xml:space="preserve">e nutné zachovat kompatibilitu i s nově pořízeným vybavení ( z důvodu tiskových médií –papírů nebo tonerů, ICC profilů atd.) : </t>
  </si>
  <si>
    <t xml:space="preserve">min.44 palců, Metoda tisku: Tisková hlava MicroPiezo TFP, tiskové rozlišení: min. 2880 x 1440 dpi : </t>
  </si>
  <si>
    <t xml:space="preserve">Inkoustová technologi: Ultrachrome® K3 Vivid Magenta : </t>
  </si>
  <si>
    <t xml:space="preserve">pigmentový tiskMin,  velikost kapky : 3,5 pl, Barvy: (9x) Jasná světle purpurová, Jasná purpurová, Žlutá, Světle azurová, Azurová, Matná černá, Fotografická černá, Světle šedá, Světle černá : </t>
  </si>
  <si>
    <t xml:space="preserve">Formáty papíru: A0, A1, A2, A3+, A3, A4, B1, B2, B3, B4, šíře role min. 17" (43,2 cm), 24" (61,0 cm), 44" (111,8 cm) + Vlastní, Rozhraní: USB, Ethernet, Kompatibilita: ovladače pro operační systém Mac OS, Windows apod. : </t>
  </si>
  <si>
    <t>002-02</t>
  </si>
  <si>
    <t>skener plochý</t>
  </si>
  <si>
    <t>Skener plochý (stolní)	 : 2</t>
  </si>
  <si>
    <t xml:space="preserve">optické rozlišení skenování min. 6 400 dpi (film) / 4 800 dpi (reflexní materiál) : </t>
  </si>
  <si>
    <t xml:space="preserve">automatické odstranění nánosů prachu a škrábanců díky technologii DIGITAL ICE™, : </t>
  </si>
  <si>
    <t xml:space="preserve">optická hustota 4.0 DMax, vestavěný adaptér pro skenování filmů a diapozitivů formátu 10 x 8 palců s držáky pro všechny běžné formáty : </t>
  </si>
  <si>
    <t xml:space="preserve">skenovací Software:, SilverFast SE 8 : </t>
  </si>
  <si>
    <t xml:space="preserve">Kompatibilita: ovladače pro operační systém Mac OS, Windows apod. : </t>
  </si>
  <si>
    <t>002-04</t>
  </si>
  <si>
    <t>Laserová tiskárna a kopírka</t>
  </si>
  <si>
    <t>leserová tiskárna a kopírka : 1</t>
  </si>
  <si>
    <t xml:space="preserve">Barevné kancelářské multifunkční zařízení umožňující laserový tisk A4 a A3, kopírování, skenování, (případně odesílání a faxování) v jednom : </t>
  </si>
  <si>
    <t xml:space="preserve">Oboustranný tisk : </t>
  </si>
  <si>
    <t xml:space="preserve">Rozhraní: RJ-45, USB 2.0 : </t>
  </si>
  <si>
    <t xml:space="preserve">Spotřeba: max.300W : </t>
  </si>
  <si>
    <t xml:space="preserve">rozlišení tisku: 1200dpi, 600dpi : </t>
  </si>
  <si>
    <t xml:space="preserve">Kompatibilita: ovladače pro operační systém užívaný uživatelem : </t>
  </si>
  <si>
    <t>002-05</t>
  </si>
  <si>
    <t>Tiskový plotr</t>
  </si>
  <si>
    <t/>
  </si>
  <si>
    <t>ZÁKLADNÍ SPECIFIKACE</t>
  </si>
  <si>
    <t>Rychlost tisku 	(A0, plnobarevný tisk)</t>
  </si>
  <si>
    <t>Běžný papír: 0,48 (Režim konceptu), 1,14 (Standardní režim)</t>
  </si>
  <si>
    <t>Rozměry a hmotnost 	Netto:</t>
  </si>
  <si>
    <t>Napájení 	Vstupní napětí: 100 až 240 V AC (50/60 Hz)</t>
  </si>
  <si>
    <t>Spotřeba: 140 W nebo méně</t>
  </si>
  <si>
    <t>Spotřeba v pohotovostním režimu (v režimu nízké spotřeby): 220 až 240 V: 6 W nebo méně; 100 až 120 V: 5 W nebo méně</t>
  </si>
  <si>
    <t>Akustický hluk 	Tlak – provoz: 50 dB (A) nebo méně, pohotovostní režim: 35 dB (A) nebo méně</t>
  </si>
  <si>
    <t>Rozhraní 	Typ: integrované</t>
  </si>
  <si>
    <t>Ethernet 	Typ: integrovaný</t>
  </si>
  <si>
    <t>Standard: IEEE 802.3 10base-T, IEE 802.3u 100base-TX / automatické vyjednávání</t>
  </si>
  <si>
    <t>Protokol 	IPX/SPX (Netware 4.2 9J), 5.1 (J), 6.0 (J))</t>
  </si>
  <si>
    <t>Podporované operační systémy 	Windows: 2000 (32bitová verze) / XP (32bitová a 64bitová verze) / Server 2003 (32bitová a 64bitová verze) / Server 2008 (32bitová a 64bitová verze) / Vista (32bitová a 64bitová verze)</t>
  </si>
  <si>
    <t>TISKOVÁ HLAVA</t>
  </si>
  <si>
    <t>NÁDRŽKA S INKOUSTEM</t>
  </si>
  <si>
    <t>MANIPULACE S MÉDII</t>
  </si>
  <si>
    <t>Typ média 	Papír v roli:</t>
  </si>
  <si>
    <t>Velikost média 	Papír v roli (šířka): ISO: A3, A2, A2+, A1; JIS: B4, B4</t>
  </si>
  <si>
    <t>2, B1; ARCH: 24", 30", 36"; Jiné: 10", 14", 16", 17", papír na transparenty (300 mm)</t>
  </si>
  <si>
    <t>Šířka média 	Papír v roli: 254 mm (10") až 914,4 mm (36")</t>
  </si>
  <si>
    <t>Minimální tisknutelná délka papíru 	Papír v roli: 203,2 mm (8")</t>
  </si>
  <si>
    <t>Maximální tisknutelná délka papíru 	Papír v roli: 18 m (liší se v závislosti na operačním systému a aplikaci)</t>
  </si>
  <si>
    <t>Okraje (nahoře, dole, po stranách) 	Doporučená oblast tisku:</t>
  </si>
  <si>
    <t>Papír v roli: nahoře: 20 mm, dole: 5 mm, po stranách: 5 mm</t>
  </si>
  <si>
    <t>Řezané listy: nahoře: 20 mm, dole: 23 mm, po stranách: 5 mm</t>
  </si>
  <si>
    <t>Tisknutelná oblast:</t>
  </si>
  <si>
    <t>Papír v roli: nahoře: 3 mm, dole: 3 mm, po stranách: 3 mm</t>
  </si>
  <si>
    <t>Papír v roli (bezokrajový tisk): nahoře: 0 mm, dole: 0 mm, po stranách: 0 mm</t>
  </si>
  <si>
    <t>VOLITELNÉ PŘÍSLUŠENSTVÍ</t>
  </si>
  <si>
    <t>SPOTŘEBNÍ MATERIÁL</t>
  </si>
  <si>
    <t>Zásobník odpadního inkoustu 	MC-10</t>
  </si>
  <si>
    <t>003-01</t>
  </si>
  <si>
    <t>Dataprojektor - fotoateliér - místnost č.2.02 - objekt M1</t>
  </si>
  <si>
    <t>Dataprojektor : 1</t>
  </si>
  <si>
    <t xml:space="preserve">Dataprojektor světelný výkon min. 4200 ANSI Lm, rozlišení: SXGA + (1400 x 1050 pixelů) : </t>
  </si>
  <si>
    <t xml:space="preserve">Motorový ZOOM (horizontální a vertikální ), FOCUS, LENS Shift : </t>
  </si>
  <si>
    <t xml:space="preserve">Kontrastní poměr min. 1300 : 1 : </t>
  </si>
  <si>
    <t xml:space="preserve">Bezdrátová LAN pro přenos dat z počítače do projektoru min. 800 TV řádků (HDTV kompatibilní) Profesionální připojení (5 BNC : </t>
  </si>
  <si>
    <t xml:space="preserve">Dálkové ovládání s laserovým ukazovátkem a ovládáním myši PC, včetně stropního držáku : </t>
  </si>
  <si>
    <t>003-02</t>
  </si>
  <si>
    <t>Dataprojektor - učebna - místnost č.2.03 - objekt M1</t>
  </si>
  <si>
    <t>Dataprojektor profesionální - učebna -  místnost M1 - 2.03 : 1</t>
  </si>
  <si>
    <t xml:space="preserve">profesionální LCD projektor : </t>
  </si>
  <si>
    <t xml:space="preserve">Zbrazovač: 3LCD : </t>
  </si>
  <si>
    <t xml:space="preserve">Zdroj světla: lampa : </t>
  </si>
  <si>
    <t xml:space="preserve">Rozlišení: min.1920x1080 (FullHD) : </t>
  </si>
  <si>
    <t xml:space="preserve">Kontrast: min.40000:1 : </t>
  </si>
  <si>
    <t xml:space="preserve">Lampa: 230W : </t>
  </si>
  <si>
    <t xml:space="preserve">Svítivost: min.2300 ASI lumens : </t>
  </si>
  <si>
    <t xml:space="preserve">Úhlopříčka zobrazovací části: 300" : </t>
  </si>
  <si>
    <t xml:space="preserve">Životnost výbojky: normal mode 4000 h, economic mode 5000 h : </t>
  </si>
  <si>
    <t xml:space="preserve">Hladina hluku na economic mode: 24 dB : </t>
  </si>
  <si>
    <t xml:space="preserve">Hmotnost max. 7kg : </t>
  </si>
  <si>
    <t xml:space="preserve">Připojitelnost: HDMI, D-sub, RCA, USB : </t>
  </si>
  <si>
    <t xml:space="preserve">Další požadavky: Podpora Economic mode, reproduktory, dálkové ovládání : </t>
  </si>
  <si>
    <t>003-03</t>
  </si>
  <si>
    <t>Dataprojektor (sítotisk a galerie)</t>
  </si>
  <si>
    <t xml:space="preserve">Dataprojektory pro učebny : </t>
  </si>
  <si>
    <t>místnost č.1.17 - sítotisk - objekt M1 : 1</t>
  </si>
  <si>
    <t>místnost č.0.06 - galerie ve sklepě : 1</t>
  </si>
  <si>
    <t xml:space="preserve">specifikace: LCD / DLP projektor : </t>
  </si>
  <si>
    <t xml:space="preserve">rozlišení minimálně 1280x800 : </t>
  </si>
  <si>
    <t xml:space="preserve">světelný výkon minimálně 2600 ANSI lumenů : </t>
  </si>
  <si>
    <t xml:space="preserve">kontrast min 3000:1, : </t>
  </si>
  <si>
    <t xml:space="preserve">udávaná životnost výbojky minimálně 10000 hodin : </t>
  </si>
  <si>
    <t xml:space="preserve">VGA a HDMI, 2xVGA,USB : </t>
  </si>
  <si>
    <t>003-04</t>
  </si>
  <si>
    <t>Plátno k dataprojektoru cca 3x4 m</t>
  </si>
  <si>
    <t>Plátno k dataprojektoru v místnosti č.2.02 : 1</t>
  </si>
  <si>
    <t xml:space="preserve">Projekkční plátno, plastová nehořlavá bílá folie 450g/m2 rozměrů cca 4,0 x 3,0 m, oka kolem okraje po 20 cm, včetně 80 ks bílých Spannfixů : </t>
  </si>
  <si>
    <t>003-05</t>
  </si>
  <si>
    <t>Plátno k dataprojektoru velké</t>
  </si>
  <si>
    <t xml:space="preserve">plátno k dataprojektoru viz výše : </t>
  </si>
  <si>
    <t xml:space="preserve">specifikace: Nástěnné plátno s dálkovým ovládáním vhodné pro náročné projekce. : </t>
  </si>
  <si>
    <t xml:space="preserve">Rozměr plátna (bílá plocha): minimálně 240 cm x 240 cm, možnost montáže na zeď i na strop : </t>
  </si>
  <si>
    <t>003-06</t>
  </si>
  <si>
    <t>Plátno k dataprojektoru malé</t>
  </si>
  <si>
    <t xml:space="preserve">plátno k dataprojektorům : </t>
  </si>
  <si>
    <t xml:space="preserve">Úhlopříčka: min. 99" : </t>
  </si>
  <si>
    <t xml:space="preserve">Projekční umělé plátno stacionární roletové, manuální stahování, rozměr projekční plochy cca 178x178 cm  uchycení: na zeď nebo stropy : </t>
  </si>
  <si>
    <t>005-02</t>
  </si>
  <si>
    <t>Adobe Premiere EDU</t>
  </si>
  <si>
    <t>licence</t>
  </si>
  <si>
    <t>005-04</t>
  </si>
  <si>
    <t>FontLab Studio 5  for Windows</t>
  </si>
  <si>
    <t>006-01</t>
  </si>
  <si>
    <t>Práce, instalace a oživení systému</t>
  </si>
  <si>
    <t>soubor</t>
  </si>
  <si>
    <t>006-02</t>
  </si>
  <si>
    <t>Náklady na dopravu</t>
  </si>
  <si>
    <t>006-03</t>
  </si>
  <si>
    <t>Drobný instalační materiál</t>
  </si>
  <si>
    <t>006-04</t>
  </si>
  <si>
    <t>Kabeláž - potřebné propojovací kabely apod.</t>
  </si>
  <si>
    <t>006-07</t>
  </si>
  <si>
    <t xml:space="preserve">Předání a zaškolení </t>
  </si>
  <si>
    <t>006-08</t>
  </si>
  <si>
    <t>Revize a zkoušky systému</t>
  </si>
  <si>
    <t>Třída 	36"</t>
  </si>
  <si>
    <t>Typ inkoustu 	Reaktivní inkoust na bázi pigmentu a barviva, 5 barev (MBK × 2, BK, C, M, Y)</t>
  </si>
  <si>
    <t>Maximální rozlišení tisku 	2 400 × 1 200 dpi</t>
  </si>
  <si>
    <t>Papír s povrchovou úpravou: 1,14 (Režim konceptu), 2,26 (Standardní režim), 3,51 (Režim s vysokou kvalitou)</t>
  </si>
  <si>
    <t>Vypnuto (pohotovostní režim): 1 W nebo méně (v souladu s exekutivním nařízením prezidenta USA)</t>
  </si>
  <si>
    <t>Provozní prostředí 	Teplota: 15 až 30 °C, vlhkost: 10 až 80 % (bez kondenzace)</t>
  </si>
  <si>
    <t>Výkon – provoz: 6,6 belů nebo méně</t>
  </si>
  <si>
    <t>Minimální šířka čáry 	0,02 mm (teoretická hodnota)</t>
  </si>
  <si>
    <t>Přesnost čáry 	+/–0,1 % nebo méně (S uživatelským nastavením. Podmínky prostředí při tisku a média se musí shodovat s těmi, které byly použity při nastavování. Požadovaný CAD papír: pouze běžný papír, pauzovací CAD papír, papír s povrchovou úpravou, matný CAD film.)</t>
  </si>
  <si>
    <t>Jazyk na ovládacím panelu 	Angličtina (USA), japonština</t>
  </si>
  <si>
    <t>Jazyk na LCD displeji 	Angličtina (USA), francouzština, němčina, italština, španělština, čínština (zjednodušená), korejština, japonština (Kanji), ruština</t>
  </si>
  <si>
    <t>Jazyk tiskárny 	GARO, HP-GL/2, HP RTL</t>
  </si>
  <si>
    <t>Typ konektoru: řada B (4 vývody)</t>
  </si>
  <si>
    <t>IEEE 802.3 x plně duplexní, IEEE 802.3ab 1000base-T / automatické vyjednávání</t>
  </si>
  <si>
    <t>SNMP (Canon-MIB), HTTP, TCP/IP, AppleTalk</t>
  </si>
  <si>
    <t>Macintosh: OS X (32bitová a 64bitová verze)</t>
  </si>
  <si>
    <t>Typ 	Inkoustový tisk Bubble-jet on demand</t>
  </si>
  <si>
    <t>Konfigurace hlavy 	Integrovaný typ se 6 barvami (6 čipů na tiskovou hlavu)</t>
  </si>
  <si>
    <t>Rozteč trysek 	1 200 dpi</t>
  </si>
  <si>
    <t>Počet trysek na čip 	MBK: 5 120 trysek, další barvy: 2 560 trysek na každou barvu</t>
  </si>
  <si>
    <t>Velikost kapiček 	4 pikolitry na barvu</t>
  </si>
  <si>
    <t>Papír v roli 	Jedna role, přední vkládání, výstup dopředu</t>
  </si>
  <si>
    <t>Řezané listy 	Horní vkládání, výstup dopředu (ruční podávání pomocí páčky pro uzamčení médií)</t>
  </si>
  <si>
    <t>Standard Paper 80 g/m2, Standard Paper 90 g/m2, Matt Coated Paper 90 g/m2, Glossy Photo Quality Paper 190/240/300 g/m2, Satin Photo Quality Paper 190/240/300 g/m2, Pearl Photo Paper 260 g/m2, Matt Coated Paper 120/140/180 g/m2, Opaque White Paper 120 g/m2, High Resolution Self-adhesive Graphic Paper 140 g/m2, High Resolution Barrier Paper 180 g/m2, Glossy Proofing Paper 195 g/m2, Semi-Glossy Proofing Paper 195/255 g/m2</t>
  </si>
  <si>
    <t>Řezané listy: ISO: A4, A3, A3+, A2, A2+, A1, A0, B4, B3, B2, B1; JIS: B4, B3, B2, B1; DIN: C4, C3, C2; JIS: B4, B3, B2, B1, B0; ANSI: 8,5 × 11", 8,5 × 14", 11 × 17", 13 × 19", 17 × 22", 22 × 34", 28 × 40", 34 × 44"; ARCH: 9 × 12", 12 × 18", 18 × 24", 24 × 36", 26 × 38", 27 × 39", 30 × 42", 36 × 48"; Fotografie: 20 × 24", 18 × 22", 14 × 17", 12 × 16", 10 × 12", 10 × 15", 16 × 20" (velikost fotografií v USA); plakát: 20 × 30", 30 × 40", 300 × 900 mm; Jiné: 13 × 22"</t>
  </si>
  <si>
    <t>Tloušťka médií 	Papír v roli a řezané listy: 0,07 až 0,8 mm</t>
  </si>
  <si>
    <t>Maximální vnější průměr papíru v roli 	150 mm</t>
  </si>
  <si>
    <t>Velikost dutinky role 	Vnitřní průměr dutinky role: 2"/3"</t>
  </si>
  <si>
    <t>Řezané listy: 203,2 mm (8") až 609,6 mm (36")</t>
  </si>
  <si>
    <t>Řezané listy: 279,4 mm (11"): formát Letter (delší strana)</t>
  </si>
  <si>
    <t>Řezané listy: 1,6 m (liší se v závislosti na operačním systému a aplikaci)</t>
  </si>
  <si>
    <t>Řezané listy: nahoře: 3 mm, dole: 23 mm, po stranách: 3 mm</t>
  </si>
  <si>
    <t>Šířka média pro bezokrajový tisk 	10" (254 mm), B4 (257 mm), A3 (297 mm), papír na transparenty (300 mm), 14" (356 mm), A2 (420 mm), A2+/17" (432 mm), B2 (515 mm), A1 (594 mm), 24" (610 mm), B1 (728 mm), A0 (841 mm), 36" (914 mm)</t>
  </si>
  <si>
    <t>Stojan tiskárny 	ST-34 (povinný)</t>
  </si>
  <si>
    <t>Sada držáku rolí 	2" dutinka s médiem v roli s 3" jádrem: RH2-33</t>
  </si>
  <si>
    <t>Tisková hlava 	PF-04</t>
  </si>
  <si>
    <t>Celkem za objekt</t>
  </si>
  <si>
    <t>Rekapitulace soupisu</t>
  </si>
  <si>
    <t>Celkem soupis</t>
  </si>
  <si>
    <t>001- 01</t>
  </si>
  <si>
    <t>Notebook s displejem o velikosti úhlopříčky min.17,3"</t>
  </si>
  <si>
    <t>Displej o úhlopříčce min.: 17,3"</t>
  </si>
  <si>
    <t>a rozlišení min.: 1920*1080</t>
  </si>
  <si>
    <t>velikost operační paměti RAM min.: 8 GB</t>
  </si>
  <si>
    <t>typ interního uložiště: Hybridní, nebo SSD</t>
  </si>
  <si>
    <t>velikost interního uložiště min.: 500 GB</t>
  </si>
  <si>
    <t>CPU o výkonu min.: 4300 bodů (passmark benchmark)</t>
  </si>
  <si>
    <t>(dle procesoru Intel i5 4200H 2,8 GHz)</t>
  </si>
  <si>
    <t>optická mechanika</t>
  </si>
  <si>
    <t>WiFi</t>
  </si>
  <si>
    <t>numerická klávesnice</t>
  </si>
  <si>
    <t>min. velikost grafické paměti: 2 GB</t>
  </si>
  <si>
    <t>64 bitový operační systém 100% kompatibilní se stávajícími OS zadavatele (MS Windows 7 Professional , příp. MS Windows 8 Professional) s možností přihlašování do domény.</t>
  </si>
  <si>
    <t>Balík kancelářského software 100% kompatibilního se stávajícím SW zadavatele (MS Office Standard 2013 či Office 365).</t>
  </si>
  <si>
    <t>Brašna pro přenášení počítače</t>
  </si>
  <si>
    <t>Notebook s displejem o velikosti úhlopříčky min. 15,6"</t>
  </si>
  <si>
    <t>Displej o úhlopříčce min.: 15,6"</t>
  </si>
  <si>
    <t>a rozlišení min.: 1366*768</t>
  </si>
  <si>
    <t>provozní technik : 1</t>
  </si>
  <si>
    <t>provoz oddychového centra : 1</t>
  </si>
  <si>
    <t>pro potřeby kurzů a seminářů : 2</t>
  </si>
  <si>
    <t>pro projektory apod : 2</t>
  </si>
  <si>
    <t>Ultrabook s multidotykovým displejem min.15,6"</t>
  </si>
  <si>
    <t>procesor: dosažení hodnoty min. 3900 v testech PassMark</t>
  </si>
  <si>
    <t xml:space="preserve"> o výkonu min. 3900 bodů (Passmark CPU mark)</t>
  </si>
  <si>
    <t>operační paměť: min. 8 GB</t>
  </si>
  <si>
    <t xml:space="preserve"> DDR3</t>
  </si>
  <si>
    <t>grafická karta: s pamětí o velikosti min. 2 GB</t>
  </si>
  <si>
    <t>pevný disk: typu SSD o velikosti min. 250 GB</t>
  </si>
  <si>
    <t>displej o velikosti min. 15.6” a rozlišení min. full hd (1920x1080 bodů)</t>
  </si>
  <si>
    <t>podpora standardů: wifi, hdmi, usb 3.0</t>
  </si>
  <si>
    <t>operační systém: 64 bitový operační systém 100% kompatibilní se stávajícími OS zadavatele (MS Windows 7 Professional , příp. MS Windows 8 Professional) s možností přihlašování do domény.</t>
  </si>
  <si>
    <t>Obal pro přenášení počítače</t>
  </si>
  <si>
    <t>pracovníci přípravy programu : 6</t>
  </si>
  <si>
    <t>Stolní PC sestava (PC, monitor, klávesnice, myš)</t>
  </si>
  <si>
    <t>procesor: dosažení hodnoty min. 6700 v testech PassMark o výkonu min. 6700 bodů (Passmark CPU mark)</t>
  </si>
  <si>
    <t>RAM min. 8 GB DDR3</t>
  </si>
  <si>
    <t>HDD min. 1 TB 7200 ot. min.</t>
  </si>
  <si>
    <t>optická  mechanika</t>
  </si>
  <si>
    <t xml:space="preserve"> DVD±RW</t>
  </si>
  <si>
    <t>Další standardy: USB 3.0, HDMI, RJ45 (LAN)</t>
  </si>
  <si>
    <t xml:space="preserve"> PC osazeno druhým SSD diskem</t>
  </si>
  <si>
    <t>model rozebíratelný bez šroubů</t>
  </si>
  <si>
    <t>monitor:</t>
  </si>
  <si>
    <t>min. 23” rozlišení min. 1920x1080 (full hd), HDMI</t>
  </si>
  <si>
    <t>monitor a další příslušenství (myš, klávesnice) od stejného výrobce jako PC</t>
  </si>
  <si>
    <t>provozní účetní : 1</t>
  </si>
  <si>
    <t>infocentrum : 4</t>
  </si>
  <si>
    <t>oddychové centrum : 1</t>
  </si>
  <si>
    <t>001-05</t>
  </si>
  <si>
    <t>Tablet grafický s úhlopříčkou 10"</t>
  </si>
  <si>
    <t>Tablet: : 5</t>
  </si>
  <si>
    <t xml:space="preserve">úhlopříčka min. 10“ : </t>
  </si>
  <si>
    <t xml:space="preserve">rozlišení min.: 1920:1080 : </t>
  </si>
  <si>
    <t xml:space="preserve">operační paměť: min 2 GB : </t>
  </si>
  <si>
    <t xml:space="preserve">velikost interního uložiště: min. 16 GB : </t>
  </si>
  <si>
    <t xml:space="preserve">technologie displeje: IPS : </t>
  </si>
  <si>
    <t xml:space="preserve">další funkce: WiFi, GPS, Bluetooth : </t>
  </si>
  <si>
    <t xml:space="preserve">operační systém: kompatibilní min. s: andriod 4.3 : </t>
  </si>
  <si>
    <t xml:space="preserve">včetně přenosného obalu : </t>
  </si>
  <si>
    <t>tiskárna (černobílá laserová tiskárna A4, skener, kopírka)</t>
  </si>
  <si>
    <t>Tiskárna : 3</t>
  </si>
  <si>
    <t xml:space="preserve">Technologie tisku: Laserová černobílá : </t>
  </si>
  <si>
    <t xml:space="preserve">Funkce: Oboustranný tisk (duplex) : </t>
  </si>
  <si>
    <t xml:space="preserve">Maximální měsíční vytížení min: 50 000 str./měsíc : </t>
  </si>
  <si>
    <t xml:space="preserve">Maximální tiskové rozlišení min.: 1 200 DPI : </t>
  </si>
  <si>
    <t xml:space="preserve">Vstupní zásobník: 300 ks : </t>
  </si>
  <si>
    <t xml:space="preserve">Výstupní zásobník: 150 ks : </t>
  </si>
  <si>
    <t xml:space="preserve">Rychlost tisku černobíle min: 33 str./min : </t>
  </si>
  <si>
    <t xml:space="preserve">Doba tisku první strany max: 8 s : </t>
  </si>
  <si>
    <t xml:space="preserve">Formáty papíru: A4, A5, A6 : </t>
  </si>
  <si>
    <t xml:space="preserve">Rozhraní tiskárny: USB 2.0, LAN : </t>
  </si>
  <si>
    <t>registrační pokladna s tiskárnou pro tisk pokladních paragonů - propojitelná s PC, a s SW na evidenci skladových zásob</t>
  </si>
  <si>
    <t>Dataprojektor světelný výkon minimálně 4200 ANSI Lm</t>
  </si>
  <si>
    <t xml:space="preserve">Kontrastní poměr min.1300 : 1 : </t>
  </si>
  <si>
    <t>Dataprojektor světelný výkon minimálně 2600 ANSI Lm</t>
  </si>
  <si>
    <t>specifikace: LCD / DLP projektor : 1</t>
  </si>
  <si>
    <t xml:space="preserve">kontrast min. 3000:1, : </t>
  </si>
  <si>
    <t>Plátno k dataprojektoru min. 3x4 m včetně nosné kce</t>
  </si>
  <si>
    <t>specifikace: Nástěnné plátno s dálkovým ovládáním vhodné pro náročné projekce. : 1</t>
  </si>
  <si>
    <t xml:space="preserve">Rozměr 300 cm x 400 cm, plátno - bílá plocha,  možnost montáže na zeď i na strop, nebo i samostatně stojící stativové : </t>
  </si>
  <si>
    <t>Plátno k dataprojektoru 2x2 m včetně nosné kce</t>
  </si>
  <si>
    <t>plátno k dataprojektorům : 2</t>
  </si>
  <si>
    <t xml:space="preserve">Projekční umělé plátno stacionární roletové, manuální stahování, rozměr projekční plochy cca 200x200 cm) uchycení: na zeď nebo stativové : </t>
  </si>
  <si>
    <t>DVD přehrávač</t>
  </si>
  <si>
    <t>DVD přehrávač - síťový  přehrávač disků Blu-ray Disc od renomované firmy.</t>
  </si>
  <si>
    <t>Podporované disky:	BD-ROM, BD-RE / BD-RE DL (Ver.3), BD-R / BD-R DL,  DVD,  DVD-Video</t>
  </si>
  <si>
    <t>DVD-R*1 / DVD-R DL*1 / DVD-RW*1</t>
  </si>
  <si>
    <t>+R*1 / +R DL*1 / +RW*1</t>
  </si>
  <si>
    <t>CD, CD-R / -RW</t>
  </si>
  <si>
    <t>Formáty:	JPEG / MPO  Xvid / MKV /AVCHD  /FLAC / WAV / WMA / AAC / MP3/JPEG / MPO</t>
  </si>
  <si>
    <t xml:space="preserve">		Standard USB	USB 2.0 High Speed</t>
  </si>
  <si>
    <t>Síťové funkce:	Miracast™</t>
  </si>
  <si>
    <t xml:space="preserve">	                Internet Apps</t>
  </si>
  <si>
    <t xml:space="preserve">		Webový prohlížeč</t>
  </si>
  <si>
    <t xml:space="preserve">		Bezdrátová síť Wi-Fi vestavěná</t>
  </si>
  <si>
    <t xml:space="preserve">		DLNA (klient a renderer)</t>
  </si>
  <si>
    <t xml:space="preserve">		Přehrávání z externího HDD</t>
  </si>
  <si>
    <t xml:space="preserve">		Přístup k síťovým jednotkám</t>
  </si>
  <si>
    <t>Panel konektorů:	Výstup HDMI</t>
  </si>
  <si>
    <t xml:space="preserve">		Digitální zvukový výstup</t>
  </si>
  <si>
    <t xml:space="preserve">		Analogový zvukový výstup vvítaný ale není povinný n</t>
  </si>
  <si>
    <t xml:space="preserve">		Konektor LAN (Ethernet)</t>
  </si>
  <si>
    <t>Laserové ukazovátko</t>
  </si>
  <si>
    <t>Pomůcka k řízení prezentace, laserové ukazovátko, funkce bezdrátové myši a posouvání stránek, akční rádius 25 m, infračervený USB přijímač s připojením k PC / notebooku.</t>
  </si>
  <si>
    <t>Systémové požadavky: MS Windows, MacOS 9.0</t>
  </si>
  <si>
    <t>003-07</t>
  </si>
  <si>
    <t>Flipchart</t>
  </si>
  <si>
    <t>flipchart na trojnožce, povrch - magnetický popisovatelný, barva povrchu bílá, rozměr desky cca 70 x 100 cm, výška flipchartu cca 180 cm, součástí dodávky 3 x sada popisovačů, magnetická houba, blok 10 ks, magnety 8 ks</t>
  </si>
  <si>
    <t>004-01</t>
  </si>
  <si>
    <t>Telefon kancelářský - pevná linka - připojený k telefonní ústředně</t>
  </si>
  <si>
    <t>bezdrátový telefonní přístroj s LCD displejem, podsvícení displeje a klávesnice, 100 jmenný telefonní seznam, identifikace volaného čísla, rychlá volba, České menu, možnost přizpůsobení zvuku, hlasitý telefon, černá barva</t>
  </si>
  <si>
    <t>004-02</t>
  </si>
  <si>
    <t>Telefon mobilní s dotykovým displejem</t>
  </si>
  <si>
    <t>Operační systém -  kompatibilní se systémem uživatele - kompatibilní min. s: andriod 4.3</t>
  </si>
  <si>
    <t>navigace GPS</t>
  </si>
  <si>
    <t>005-01</t>
  </si>
  <si>
    <t>software pro práci s hudebními soubory – přehrávání a jednoduchý střih</t>
  </si>
  <si>
    <t>software pro prodej zboží (+ sklad, evidence, výkazy) - vybavení souvisí s registrační pokladnou</t>
  </si>
  <si>
    <t>006-05</t>
  </si>
  <si>
    <t>Prováděcí projektová dokumentace</t>
  </si>
  <si>
    <t>V MAX. ROZSAHU 10 HODIN</t>
  </si>
  <si>
    <t>Předání a zaškolení</t>
  </si>
  <si>
    <t>Externí bezdrátová myš</t>
  </si>
  <si>
    <t>USB:		Konektor USB Přední</t>
  </si>
  <si>
    <t>Přehrávání: FLAC / WAV / WMA / AAC / MP3/ Xvid / MKV / MP4 / MPEG-2ú JPEG / MPO</t>
  </si>
  <si>
    <t>Telefon s kapacitním dotykovým displejem,</t>
  </si>
  <si>
    <t>úhlopříčka displeje 5 palců,</t>
  </si>
  <si>
    <t>16 milionů barev,</t>
  </si>
  <si>
    <t>čtyřjádrový procesor,</t>
  </si>
  <si>
    <t>interní paměť min. 10 GB,</t>
  </si>
  <si>
    <t>slot na paměťovou kartu,</t>
  </si>
  <si>
    <t>vyjímatelný akumulátor Li-Ion s kapacitou min. 2200 mAh.</t>
  </si>
  <si>
    <t>Datové přenosy – GPRS, EDGE, UMTS/HSPA, LTE;</t>
  </si>
  <si>
    <t>konektivita - Wi-Fi, bluetooth, infraport, NFC, GSM, WCDMA, LTE (4G),</t>
  </si>
  <si>
    <t>porty a konektory - USB microUSB, HDMI, audio konektor 3,5 mm,</t>
  </si>
  <si>
    <t>fotoaparát - zadní fotoaparát 10 Mpx, možnost natáčet video,</t>
  </si>
  <si>
    <t>001</t>
  </si>
  <si>
    <t>PC sestava (hardware, Microsoft Office, operační systém Microsoft Windows 8, program Zoner Photo, Studio - SW kompatibilní se stávajícím, který uživatel používá)</t>
  </si>
  <si>
    <t>PC sestava (hardware, Microsoft Office, operační systém Microsoft Windows 8, program Zoner Photo Studio, zálohovací software, monitor) : 1+1</t>
  </si>
  <si>
    <t xml:space="preserve">procesor:dosažení hodnoty min. 6700 v testech PassMark o výkonu min. 6700 bodů (Passmark CPU mark) : </t>
  </si>
  <si>
    <t xml:space="preserve">RAM min. 8 GB DDR3 : </t>
  </si>
  <si>
    <t xml:space="preserve">HDD min. 1 TB 7200 ot. min. : </t>
  </si>
  <si>
    <t xml:space="preserve">optická  mechanika : </t>
  </si>
  <si>
    <t xml:space="preserve">Další standardy: USB 3.0, HDMI, RJ45 (LAN) : </t>
  </si>
  <si>
    <t xml:space="preserve">monitor:min. 23” rozlišení min. 1920x1080 (full hd), HDMI : </t>
  </si>
  <si>
    <t xml:space="preserve">myš bezdrátová : </t>
  </si>
  <si>
    <t xml:space="preserve">klávesnice bezdrátová : </t>
  </si>
  <si>
    <t xml:space="preserve">podmínka zadavatele: monitor a další příslušenství (myš, klávesnice) od stejného výrobce jako PC : </t>
  </si>
  <si>
    <t xml:space="preserve">Balík kancelářského software 100% kompatibilního se stávajícím SW zadavatele (MS Office Standard 2013 či Office 365) : </t>
  </si>
  <si>
    <t>002</t>
  </si>
  <si>
    <t>Tiskárna : 1</t>
  </si>
  <si>
    <t>003</t>
  </si>
  <si>
    <t>multifunkční barevná kopírka (oboustranné kopírování, formát A3, tiskárna, skener, pro pracovní skup</t>
  </si>
  <si>
    <t>multifunkční barevná kopírka (oboustranné kopírování, formát A3, tiskárna, skener, pro pracovní skupinu, do sítě) : 1</t>
  </si>
  <si>
    <t xml:space="preserve">možnost kopírování, tisku, skenování a odesílání vše v černobílém i barevném provedení : </t>
  </si>
  <si>
    <t xml:space="preserve">součástí podstavec pod stroj : </t>
  </si>
  <si>
    <t xml:space="preserve">barevný dotykový displej v češtině : </t>
  </si>
  <si>
    <t xml:space="preserve">specifikace tisku:  : </t>
  </si>
  <si>
    <t xml:space="preserve">rychlost tisku minimálně: 25 str./min (A4), 15 str./min (A3) : </t>
  </si>
  <si>
    <t xml:space="preserve">možnost oboustranného tisku, tisku z paměťového média (USB), možnost zabezpečeného tisku : </t>
  </si>
  <si>
    <t xml:space="preserve">možnosti dokončování: třídění, dělení do skupin : </t>
  </si>
  <si>
    <t xml:space="preserve">podporované rozměry papíru:  A3, A4, A5, B5; Obálky: ISO-C5, DL : </t>
  </si>
  <si>
    <t xml:space="preserve">tiskové jazyky PCL5 či PCL 6 : </t>
  </si>
  <si>
    <t xml:space="preserve">specifikace kopírování: : </t>
  </si>
  <si>
    <t xml:space="preserve">možnost vícenásobného kopírování: až 999 kopií : </t>
  </si>
  <si>
    <t xml:space="preserve">možnost zmenšení /zvětšení: 25 - 400% : </t>
  </si>
  <si>
    <t xml:space="preserve">specifikace skenování: : </t>
  </si>
  <si>
    <t xml:space="preserve">jednotka plochého barevného skeneru a duplexní automatický podavač dokumentů na 50 listů : </t>
  </si>
  <si>
    <t xml:space="preserve">rozlišení skenování: 600 dpi : </t>
  </si>
  <si>
    <t xml:space="preserve">rychlost skenování:  : </t>
  </si>
  <si>
    <t xml:space="preserve">jednostranné:  min. 51/51 obrazů za minutu (ČB/barevně) : </t>
  </si>
  <si>
    <t xml:space="preserve">oboustranné:  min. 19/19 obrazů za minutu (ČB/barevně) : </t>
  </si>
  <si>
    <t xml:space="preserve">specifikace odesílání:  : </t>
  </si>
  <si>
    <t xml:space="preserve">místa určení: E-Mail (SMTP), složka (SMB, FTP) : </t>
  </si>
  <si>
    <t xml:space="preserve">formáty souborů: TIFF, JPEG, PDF, PDF/A : </t>
  </si>
  <si>
    <t>=</t>
  </si>
  <si>
    <t>Soupis prací, dodávek a služeb</t>
  </si>
  <si>
    <t>Zakázka :</t>
  </si>
  <si>
    <t xml:space="preserve">Rekapitulace </t>
  </si>
  <si>
    <t>Číslo a název části</t>
  </si>
  <si>
    <t>Část</t>
  </si>
  <si>
    <t xml:space="preserve">Celkem </t>
  </si>
  <si>
    <t>Část :</t>
  </si>
  <si>
    <t>Rekapitulace soupisů náležejících k části</t>
  </si>
  <si>
    <t>Celkem část</t>
  </si>
  <si>
    <t>Díl</t>
  </si>
  <si>
    <t>Rekapitulace části</t>
  </si>
  <si>
    <t>Pevný disk 	Standardní paměť: min. 256 MB</t>
  </si>
  <si>
    <t>Režim: Plná rychlost (min. 12 Mb/s), Vysoká rychlost (min. 480 Mb/s), Hromadný přenos</t>
  </si>
  <si>
    <t>Displej ovládacího panelu 	Velký displej LCD: min. 160 × 128 bodů, 13 kláves, 5 indikátorů LED</t>
  </si>
  <si>
    <t>Hlavní jednotka s otevřeným košem a stojanem tiskárny: min.1 304 × 870 × 1 062 mm (Š × H × V); hmotnost: min.62,9 kg</t>
  </si>
  <si>
    <t>Nádržka s inkoustem 	 (130 ml): MBK/BK/C/Y, PFI-104: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</si>
</sst>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10"/>
      <color indexed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0" fontId="13" fillId="0" borderId="0" xfId="0" applyFont="1"/>
    <xf numFmtId="0" fontId="15" fillId="0" borderId="37" xfId="0" applyFont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 shrinkToFit="1"/>
    </xf>
    <xf numFmtId="0" fontId="15" fillId="4" borderId="39" xfId="0" applyFont="1" applyFill="1" applyBorder="1" applyAlignment="1">
      <alignment horizontal="center" vertical="center" wrapText="1" shrinkToFit="1"/>
    </xf>
    <xf numFmtId="4" fontId="16" fillId="0" borderId="37" xfId="0" applyNumberFormat="1" applyFont="1" applyBorder="1" applyAlignment="1">
      <alignment vertical="center"/>
    </xf>
    <xf numFmtId="4" fontId="16" fillId="0" borderId="44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 shrinkToFit="1"/>
    </xf>
    <xf numFmtId="4" fontId="16" fillId="0" borderId="42" xfId="0" applyNumberFormat="1" applyFont="1" applyBorder="1" applyAlignment="1">
      <alignment vertical="center" shrinkToFit="1"/>
    </xf>
    <xf numFmtId="4" fontId="16" fillId="0" borderId="40" xfId="0" applyNumberFormat="1" applyFont="1" applyBorder="1" applyAlignment="1">
      <alignment vertical="center"/>
    </xf>
    <xf numFmtId="4" fontId="16" fillId="0" borderId="43" xfId="0" applyNumberFormat="1" applyFont="1" applyBorder="1" applyAlignment="1">
      <alignment vertical="center" shrinkToFit="1"/>
    </xf>
    <xf numFmtId="4" fontId="15" fillId="0" borderId="37" xfId="0" applyNumberFormat="1" applyFont="1" applyBorder="1" applyAlignment="1">
      <alignment vertical="center"/>
    </xf>
    <xf numFmtId="4" fontId="15" fillId="6" borderId="4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vertical="center"/>
    </xf>
    <xf numFmtId="4" fontId="15" fillId="6" borderId="10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vertical="center" shrinkToFit="1"/>
    </xf>
    <xf numFmtId="4" fontId="15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17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7" xfId="0" applyNumberFormat="1" applyFont="1" applyBorder="1"/>
    <xf numFmtId="164" fontId="7" fillId="0" borderId="29" xfId="0" applyNumberFormat="1" applyFont="1" applyBorder="1"/>
    <xf numFmtId="0" fontId="7" fillId="4" borderId="48" xfId="0" applyFont="1" applyFill="1" applyBorder="1"/>
    <xf numFmtId="0" fontId="7" fillId="4" borderId="49" xfId="0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164" fontId="7" fillId="4" borderId="52" xfId="0" applyNumberFormat="1" applyFont="1" applyFill="1" applyBorder="1"/>
    <xf numFmtId="0" fontId="7" fillId="4" borderId="53" xfId="0" applyFont="1" applyFill="1" applyBorder="1"/>
    <xf numFmtId="0" fontId="7" fillId="4" borderId="54" xfId="0" applyFont="1" applyFill="1" applyBorder="1"/>
    <xf numFmtId="0" fontId="7" fillId="4" borderId="55" xfId="0" applyFont="1" applyFill="1" applyBorder="1"/>
    <xf numFmtId="49" fontId="7" fillId="4" borderId="55" xfId="0" applyNumberFormat="1" applyFont="1" applyFill="1" applyBorder="1"/>
    <xf numFmtId="0" fontId="7" fillId="4" borderId="56" xfId="0" applyFont="1" applyFill="1" applyBorder="1"/>
    <xf numFmtId="164" fontId="7" fillId="4" borderId="57" xfId="0" applyNumberFormat="1" applyFont="1" applyFill="1" applyBorder="1"/>
    <xf numFmtId="0" fontId="0" fillId="0" borderId="0" xfId="0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8" xfId="0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4" borderId="59" xfId="0" applyFill="1" applyBorder="1" applyAlignment="1">
      <alignment horizontal="center" vertical="top"/>
    </xf>
    <xf numFmtId="49" fontId="0" fillId="4" borderId="59" xfId="0" applyNumberFormat="1" applyFill="1" applyBorder="1" applyAlignment="1">
      <alignment vertical="top"/>
    </xf>
    <xf numFmtId="0" fontId="0" fillId="4" borderId="61" xfId="0" applyFill="1" applyBorder="1" applyAlignment="1">
      <alignment vertical="top"/>
    </xf>
    <xf numFmtId="0" fontId="18" fillId="0" borderId="0" xfId="0" applyFont="1"/>
    <xf numFmtId="0" fontId="21" fillId="0" borderId="0" xfId="0" applyNumberFormat="1" applyFont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9" xfId="0" applyNumberFormat="1" applyFill="1" applyBorder="1" applyAlignment="1">
      <alignment vertical="top" wrapText="1"/>
    </xf>
    <xf numFmtId="0" fontId="0" fillId="4" borderId="60" xfId="0" applyFill="1" applyBorder="1" applyAlignment="1">
      <alignment vertical="top" wrapText="1"/>
    </xf>
    <xf numFmtId="0" fontId="0" fillId="4" borderId="40" xfId="0" applyNumberFormat="1" applyFill="1" applyBorder="1" applyAlignment="1">
      <alignment vertical="top"/>
    </xf>
    <xf numFmtId="0" fontId="18" fillId="0" borderId="37" xfId="0" applyNumberFormat="1" applyFont="1" applyBorder="1" applyAlignment="1">
      <alignment vertical="top"/>
    </xf>
    <xf numFmtId="0" fontId="0" fillId="4" borderId="43" xfId="0" applyFill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9" fillId="0" borderId="42" xfId="0" applyNumberFormat="1" applyFont="1" applyBorder="1" applyAlignment="1">
      <alignment horizontal="center" vertical="top" wrapText="1" shrinkToFit="1"/>
    </xf>
    <xf numFmtId="0" fontId="20" fillId="0" borderId="42" xfId="0" applyFont="1" applyBorder="1" applyAlignment="1">
      <alignment horizontal="center" vertical="top" shrinkToFit="1"/>
    </xf>
    <xf numFmtId="165" fontId="0" fillId="4" borderId="43" xfId="0" applyNumberFormat="1" applyFill="1" applyBorder="1" applyAlignment="1">
      <alignment vertical="top" shrinkToFit="1"/>
    </xf>
    <xf numFmtId="165" fontId="18" fillId="0" borderId="42" xfId="0" applyNumberFormat="1" applyFont="1" applyBorder="1" applyAlignment="1">
      <alignment vertical="top" shrinkToFit="1"/>
    </xf>
    <xf numFmtId="165" fontId="19" fillId="0" borderId="42" xfId="0" applyNumberFormat="1" applyFont="1" applyBorder="1" applyAlignment="1">
      <alignment vertical="top" wrapText="1" shrinkToFit="1"/>
    </xf>
    <xf numFmtId="165" fontId="20" fillId="0" borderId="42" xfId="0" applyNumberFormat="1" applyFont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4" fontId="18" fillId="5" borderId="42" xfId="0" applyNumberFormat="1" applyFont="1" applyFill="1" applyBorder="1" applyAlignment="1" applyProtection="1">
      <alignment vertical="top" shrinkToFit="1"/>
      <protection locked="0"/>
    </xf>
    <xf numFmtId="4" fontId="18" fillId="0" borderId="42" xfId="0" applyNumberFormat="1" applyFont="1" applyBorder="1" applyAlignment="1">
      <alignment vertical="top" shrinkToFit="1"/>
    </xf>
    <xf numFmtId="4" fontId="18" fillId="0" borderId="37" xfId="0" applyNumberFormat="1" applyFont="1" applyBorder="1" applyAlignment="1">
      <alignment vertical="top" shrinkToFit="1"/>
    </xf>
    <xf numFmtId="4" fontId="20" fillId="0" borderId="42" xfId="0" applyNumberFormat="1" applyFont="1" applyBorder="1" applyAlignment="1">
      <alignment vertical="top" shrinkToFit="1"/>
    </xf>
    <xf numFmtId="0" fontId="0" fillId="4" borderId="46" xfId="0" applyFill="1" applyBorder="1" applyAlignment="1">
      <alignment vertical="top"/>
    </xf>
    <xf numFmtId="0" fontId="18" fillId="0" borderId="62" xfId="0" applyFont="1" applyBorder="1" applyAlignment="1">
      <alignment vertical="top"/>
    </xf>
    <xf numFmtId="4" fontId="0" fillId="4" borderId="63" xfId="0" applyNumberFormat="1" applyFill="1" applyBorder="1" applyAlignment="1">
      <alignment vertical="top" shrinkToFit="1"/>
    </xf>
    <xf numFmtId="4" fontId="18" fillId="0" borderId="64" xfId="0" applyNumberFormat="1" applyFont="1" applyBorder="1" applyAlignment="1">
      <alignment vertical="top" shrinkToFit="1"/>
    </xf>
    <xf numFmtId="0" fontId="0" fillId="4" borderId="59" xfId="0" applyFill="1" applyBorder="1" applyAlignment="1">
      <alignment vertical="top" wrapText="1"/>
    </xf>
    <xf numFmtId="0" fontId="0" fillId="4" borderId="48" xfId="0" applyFill="1" applyBorder="1" applyAlignment="1">
      <alignment vertical="top"/>
    </xf>
    <xf numFmtId="49" fontId="0" fillId="4" borderId="49" xfId="0" applyNumberFormat="1" applyFill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8" fillId="0" borderId="23" xfId="0" applyFont="1" applyBorder="1" applyAlignment="1">
      <alignment vertical="top"/>
    </xf>
    <xf numFmtId="0" fontId="18" fillId="0" borderId="24" xfId="0" applyNumberFormat="1" applyFont="1" applyBorder="1" applyAlignment="1">
      <alignment vertical="top"/>
    </xf>
    <xf numFmtId="0" fontId="18" fillId="0" borderId="67" xfId="0" applyFont="1" applyBorder="1" applyAlignment="1">
      <alignment horizontal="center" vertical="top" shrinkToFit="1"/>
    </xf>
    <xf numFmtId="165" fontId="18" fillId="0" borderId="67" xfId="0" applyNumberFormat="1" applyFont="1" applyBorder="1" applyAlignment="1">
      <alignment vertical="top" shrinkToFit="1"/>
    </xf>
    <xf numFmtId="4" fontId="18" fillId="5" borderId="67" xfId="0" applyNumberFormat="1" applyFont="1" applyFill="1" applyBorder="1" applyAlignment="1" applyProtection="1">
      <alignment vertical="top" shrinkToFit="1"/>
      <protection locked="0"/>
    </xf>
    <xf numFmtId="4" fontId="18" fillId="0" borderId="67" xfId="0" applyNumberFormat="1" applyFont="1" applyBorder="1" applyAlignment="1">
      <alignment vertical="top" shrinkToFit="1"/>
    </xf>
    <xf numFmtId="4" fontId="18" fillId="0" borderId="24" xfId="0" applyNumberFormat="1" applyFont="1" applyBorder="1" applyAlignment="1">
      <alignment vertical="top" shrinkToFit="1"/>
    </xf>
    <xf numFmtId="4" fontId="18" fillId="0" borderId="68" xfId="0" applyNumberFormat="1" applyFont="1" applyBorder="1" applyAlignment="1">
      <alignment vertical="top" shrinkToFit="1"/>
    </xf>
    <xf numFmtId="0" fontId="14" fillId="4" borderId="69" xfId="0" applyFont="1" applyFill="1" applyBorder="1"/>
    <xf numFmtId="49" fontId="14" fillId="4" borderId="70" xfId="0" applyNumberFormat="1" applyFont="1" applyFill="1" applyBorder="1"/>
    <xf numFmtId="0" fontId="14" fillId="4" borderId="70" xfId="0" applyFont="1" applyFill="1" applyBorder="1" applyAlignment="1">
      <alignment horizontal="center"/>
    </xf>
    <xf numFmtId="0" fontId="14" fillId="4" borderId="70" xfId="0" applyFont="1" applyFill="1" applyBorder="1"/>
    <xf numFmtId="4" fontId="14" fillId="4" borderId="71" xfId="0" applyNumberFormat="1" applyFont="1" applyFill="1" applyBorder="1"/>
    <xf numFmtId="0" fontId="0" fillId="4" borderId="43" xfId="0" applyNumberFormat="1" applyFill="1" applyBorder="1" applyAlignment="1">
      <alignment horizontal="left" vertical="top" wrapText="1"/>
    </xf>
    <xf numFmtId="0" fontId="18" fillId="0" borderId="42" xfId="0" applyNumberFormat="1" applyFont="1" applyBorder="1" applyAlignment="1">
      <alignment horizontal="left" vertical="top" wrapText="1"/>
    </xf>
    <xf numFmtId="0" fontId="19" fillId="0" borderId="42" xfId="0" quotePrefix="1" applyNumberFormat="1" applyFont="1" applyBorder="1" applyAlignment="1">
      <alignment horizontal="left" vertical="top" wrapText="1"/>
    </xf>
    <xf numFmtId="0" fontId="20" fillId="0" borderId="42" xfId="0" applyNumberFormat="1" applyFont="1" applyBorder="1" applyAlignment="1">
      <alignment horizontal="left" vertical="top" wrapText="1"/>
    </xf>
    <xf numFmtId="0" fontId="18" fillId="0" borderId="67" xfId="0" applyNumberFormat="1" applyFont="1" applyBorder="1" applyAlignment="1">
      <alignment horizontal="left" vertical="top" wrapText="1"/>
    </xf>
    <xf numFmtId="49" fontId="14" fillId="4" borderId="70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 vertical="top"/>
    </xf>
    <xf numFmtId="0" fontId="22" fillId="0" borderId="0" xfId="0" applyNumberFormat="1" applyFont="1" applyAlignment="1">
      <alignment wrapText="1"/>
    </xf>
    <xf numFmtId="166" fontId="7" fillId="0" borderId="29" xfId="0" applyNumberFormat="1" applyFont="1" applyBorder="1"/>
    <xf numFmtId="166" fontId="7" fillId="4" borderId="57" xfId="0" applyNumberFormat="1" applyFont="1" applyFill="1" applyBorder="1"/>
    <xf numFmtId="0" fontId="0" fillId="4" borderId="41" xfId="0" applyFill="1" applyBorder="1" applyAlignment="1">
      <alignment horizontal="center" vertical="top" shrinkToFit="1"/>
    </xf>
    <xf numFmtId="0" fontId="18" fillId="0" borderId="38" xfId="0" applyFont="1" applyBorder="1" applyAlignment="1">
      <alignment horizontal="center" vertical="top" shrinkToFit="1"/>
    </xf>
    <xf numFmtId="0" fontId="19" fillId="0" borderId="38" xfId="0" applyNumberFormat="1" applyFont="1" applyBorder="1" applyAlignment="1">
      <alignment horizontal="center" vertical="top" wrapText="1" shrinkToFit="1"/>
    </xf>
    <xf numFmtId="0" fontId="19" fillId="0" borderId="72" xfId="0" applyNumberFormat="1" applyFont="1" applyBorder="1" applyAlignment="1">
      <alignment horizontal="center" vertical="top" wrapText="1" shrinkToFit="1"/>
    </xf>
    <xf numFmtId="165" fontId="19" fillId="0" borderId="67" xfId="0" applyNumberFormat="1" applyFont="1" applyBorder="1" applyAlignment="1">
      <alignment vertical="top" wrapText="1" shrinkToFit="1"/>
    </xf>
    <xf numFmtId="0" fontId="19" fillId="0" borderId="67" xfId="0" quotePrefix="1" applyNumberFormat="1" applyFont="1" applyBorder="1" applyAlignment="1">
      <alignment horizontal="left" vertical="top" wrapText="1"/>
    </xf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 wrapText="1" shrinkToFit="1"/>
    </xf>
    <xf numFmtId="4" fontId="16" fillId="0" borderId="10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 shrinkToFit="1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16" fillId="0" borderId="45" xfId="0" applyNumberFormat="1" applyFont="1" applyBorder="1" applyAlignment="1">
      <alignment vertical="center" wrapText="1"/>
    </xf>
    <xf numFmtId="4" fontId="16" fillId="0" borderId="45" xfId="0" applyNumberFormat="1" applyFont="1" applyBorder="1" applyAlignment="1">
      <alignment horizontal="center" vertical="center" wrapText="1"/>
    </xf>
    <xf numFmtId="4" fontId="16" fillId="0" borderId="45" xfId="0" applyNumberFormat="1" applyFont="1" applyBorder="1" applyAlignment="1">
      <alignment vertical="center" wrapText="1" shrinkToFit="1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0" fontId="17" fillId="0" borderId="0" xfId="0" applyNumberFormat="1" applyFont="1" applyAlignment="1">
      <alignment vertical="top" wrapText="1"/>
    </xf>
    <xf numFmtId="4" fontId="0" fillId="4" borderId="40" xfId="0" applyNumberFormat="1" applyFill="1" applyBorder="1" applyAlignment="1">
      <alignment vertical="top" shrinkToFit="1"/>
    </xf>
    <xf numFmtId="4" fontId="0" fillId="4" borderId="41" xfId="0" applyNumberFormat="1" applyFill="1" applyBorder="1" applyAlignment="1">
      <alignment vertical="top" shrinkToFit="1"/>
    </xf>
    <xf numFmtId="0" fontId="20" fillId="0" borderId="37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8" xfId="0" applyNumberFormat="1" applyFont="1" applyBorder="1" applyAlignment="1">
      <alignment vertical="top" wrapText="1" shrinkToFi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4" borderId="32" xfId="0" applyFill="1" applyBorder="1" applyAlignment="1">
      <alignment vertical="top" wrapText="1"/>
    </xf>
    <xf numFmtId="0" fontId="0" fillId="4" borderId="32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0" fillId="4" borderId="51" xfId="0" applyFill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234" t="s">
        <v>0</v>
      </c>
      <c r="C5" s="234"/>
      <c r="D5" s="234"/>
      <c r="E5" s="234"/>
      <c r="F5" s="234"/>
      <c r="G5" s="235"/>
      <c r="H5" s="15"/>
    </row>
    <row r="6" spans="1:8" x14ac:dyDescent="0.2">
      <c r="A6" s="20" t="s">
        <v>6</v>
      </c>
      <c r="B6" s="236"/>
      <c r="C6" s="236"/>
      <c r="D6" s="236"/>
      <c r="E6" s="236"/>
      <c r="F6" s="236"/>
      <c r="G6" s="237"/>
      <c r="H6" s="15"/>
    </row>
    <row r="7" spans="1:8" x14ac:dyDescent="0.2">
      <c r="A7" s="20" t="s">
        <v>7</v>
      </c>
      <c r="B7" s="236"/>
      <c r="C7" s="236"/>
      <c r="D7" s="236"/>
      <c r="E7" s="236"/>
      <c r="F7" s="236"/>
      <c r="G7" s="237"/>
      <c r="H7" s="15"/>
    </row>
    <row r="8" spans="1:8" x14ac:dyDescent="0.2">
      <c r="A8" s="20" t="s">
        <v>8</v>
      </c>
      <c r="B8" s="236"/>
      <c r="C8" s="236"/>
      <c r="D8" s="236"/>
      <c r="E8" s="236"/>
      <c r="F8" s="236"/>
      <c r="G8" s="237"/>
      <c r="H8" s="15"/>
    </row>
    <row r="9" spans="1:8" x14ac:dyDescent="0.2">
      <c r="A9" s="20" t="s">
        <v>9</v>
      </c>
      <c r="B9" s="236"/>
      <c r="C9" s="236"/>
      <c r="D9" s="236"/>
      <c r="E9" s="236"/>
      <c r="F9" s="236"/>
      <c r="G9" s="237"/>
      <c r="H9" s="15"/>
    </row>
    <row r="10" spans="1:8" x14ac:dyDescent="0.2">
      <c r="A10" s="20" t="s">
        <v>10</v>
      </c>
      <c r="B10" s="236"/>
      <c r="C10" s="236"/>
      <c r="D10" s="236"/>
      <c r="E10" s="236"/>
      <c r="F10" s="236"/>
      <c r="G10" s="237"/>
      <c r="H10" s="15"/>
    </row>
    <row r="11" spans="1:8" x14ac:dyDescent="0.2">
      <c r="A11" s="20" t="s">
        <v>11</v>
      </c>
      <c r="B11" s="226"/>
      <c r="C11" s="226"/>
      <c r="D11" s="226"/>
      <c r="E11" s="226"/>
      <c r="F11" s="226"/>
      <c r="G11" s="227"/>
      <c r="H11" s="15"/>
    </row>
    <row r="12" spans="1:8" x14ac:dyDescent="0.2">
      <c r="A12" s="20" t="s">
        <v>12</v>
      </c>
      <c r="B12" s="228"/>
      <c r="C12" s="229"/>
      <c r="D12" s="229"/>
      <c r="E12" s="229"/>
      <c r="F12" s="229"/>
      <c r="G12" s="230"/>
      <c r="H12" s="15"/>
    </row>
    <row r="13" spans="1:8" ht="13.5" thickBot="1" x14ac:dyDescent="0.25">
      <c r="A13" s="21" t="s">
        <v>13</v>
      </c>
      <c r="B13" s="231"/>
      <c r="C13" s="231"/>
      <c r="D13" s="231"/>
      <c r="E13" s="231"/>
      <c r="F13" s="231"/>
      <c r="G13" s="232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233" t="s">
        <v>35</v>
      </c>
      <c r="B17" s="233"/>
      <c r="C17" s="233"/>
      <c r="D17" s="233"/>
      <c r="E17" s="233"/>
      <c r="F17" s="233"/>
      <c r="G17" s="233"/>
      <c r="H17" s="15"/>
    </row>
  </sheetData>
  <sheetProtection password="B85D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270" t="s">
        <v>76</v>
      </c>
      <c r="B1" s="270"/>
      <c r="C1" s="271"/>
      <c r="D1" s="270"/>
      <c r="E1" s="270"/>
      <c r="F1" s="270"/>
      <c r="G1" s="270"/>
      <c r="AC1" t="s">
        <v>79</v>
      </c>
    </row>
    <row r="2" spans="1:60" ht="13.5" thickTop="1" x14ac:dyDescent="0.2">
      <c r="A2" s="149" t="s">
        <v>25</v>
      </c>
      <c r="B2" s="153" t="s">
        <v>36</v>
      </c>
      <c r="C2" s="167" t="s">
        <v>37</v>
      </c>
      <c r="D2" s="151"/>
      <c r="E2" s="150"/>
      <c r="F2" s="150"/>
      <c r="G2" s="152"/>
    </row>
    <row r="3" spans="1:60" x14ac:dyDescent="0.2">
      <c r="A3" s="147" t="s">
        <v>26</v>
      </c>
      <c r="B3" s="154" t="s">
        <v>48</v>
      </c>
      <c r="C3" s="168" t="s">
        <v>49</v>
      </c>
      <c r="D3" s="146"/>
      <c r="E3" s="145"/>
      <c r="F3" s="145"/>
      <c r="G3" s="148"/>
    </row>
    <row r="4" spans="1:60" ht="13.5" thickBot="1" x14ac:dyDescent="0.25">
      <c r="A4" s="155" t="s">
        <v>27</v>
      </c>
      <c r="B4" s="156" t="s">
        <v>44</v>
      </c>
      <c r="C4" s="169" t="s">
        <v>75</v>
      </c>
      <c r="D4" s="157"/>
      <c r="E4" s="158"/>
      <c r="F4" s="158"/>
      <c r="G4" s="159"/>
    </row>
    <row r="5" spans="1:60" ht="14.25" thickTop="1" thickBot="1" x14ac:dyDescent="0.25">
      <c r="C5" s="170"/>
      <c r="D5" s="144"/>
    </row>
    <row r="6" spans="1:60" ht="27" thickTop="1" thickBot="1" x14ac:dyDescent="0.25">
      <c r="A6" s="160" t="s">
        <v>28</v>
      </c>
      <c r="B6" s="163" t="s">
        <v>29</v>
      </c>
      <c r="C6" s="171" t="s">
        <v>30</v>
      </c>
      <c r="D6" s="162" t="s">
        <v>31</v>
      </c>
      <c r="E6" s="161" t="s">
        <v>32</v>
      </c>
      <c r="F6" s="164" t="s">
        <v>33</v>
      </c>
      <c r="G6" s="160" t="s">
        <v>34</v>
      </c>
      <c r="H6" s="192" t="s">
        <v>77</v>
      </c>
      <c r="I6" s="172" t="s">
        <v>78</v>
      </c>
      <c r="J6" s="54"/>
    </row>
    <row r="7" spans="1:60" x14ac:dyDescent="0.2">
      <c r="A7" s="193"/>
      <c r="B7" s="194" t="s">
        <v>80</v>
      </c>
      <c r="C7" s="272" t="s">
        <v>81</v>
      </c>
      <c r="D7" s="278"/>
      <c r="E7" s="274"/>
      <c r="F7" s="275"/>
      <c r="G7" s="275"/>
      <c r="H7" s="195"/>
      <c r="I7" s="196"/>
    </row>
    <row r="8" spans="1:60" x14ac:dyDescent="0.2">
      <c r="A8" s="188" t="s">
        <v>82</v>
      </c>
      <c r="B8" s="173" t="s">
        <v>54</v>
      </c>
      <c r="C8" s="210" t="s">
        <v>56</v>
      </c>
      <c r="D8" s="220"/>
      <c r="E8" s="179"/>
      <c r="F8" s="276">
        <f>SUM(G9:G20)</f>
        <v>0</v>
      </c>
      <c r="G8" s="277"/>
      <c r="H8" s="183"/>
      <c r="I8" s="190"/>
    </row>
    <row r="9" spans="1:60" ht="22.5" outlineLevel="1" x14ac:dyDescent="0.2">
      <c r="A9" s="189">
        <v>1</v>
      </c>
      <c r="B9" s="174" t="s">
        <v>432</v>
      </c>
      <c r="C9" s="211" t="s">
        <v>433</v>
      </c>
      <c r="D9" s="221" t="s">
        <v>85</v>
      </c>
      <c r="E9" s="180">
        <v>2</v>
      </c>
      <c r="F9" s="184"/>
      <c r="G9" s="185">
        <f>ROUND(E9*F9,2)</f>
        <v>0</v>
      </c>
      <c r="H9" s="186"/>
      <c r="I9" s="191" t="s">
        <v>86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ht="22.5" outlineLevel="1" x14ac:dyDescent="0.2">
      <c r="A10" s="189"/>
      <c r="B10" s="174"/>
      <c r="C10" s="212" t="s">
        <v>434</v>
      </c>
      <c r="D10" s="222"/>
      <c r="E10" s="181">
        <v>2</v>
      </c>
      <c r="F10" s="185"/>
      <c r="G10" s="185"/>
      <c r="H10" s="186"/>
      <c r="I10" s="191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ht="22.5" outlineLevel="1" x14ac:dyDescent="0.2">
      <c r="A11" s="189"/>
      <c r="B11" s="174"/>
      <c r="C11" s="212" t="s">
        <v>435</v>
      </c>
      <c r="D11" s="222"/>
      <c r="E11" s="181"/>
      <c r="F11" s="185"/>
      <c r="G11" s="185"/>
      <c r="H11" s="186"/>
      <c r="I11" s="191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189"/>
      <c r="B12" s="174"/>
      <c r="C12" s="212" t="s">
        <v>436</v>
      </c>
      <c r="D12" s="222"/>
      <c r="E12" s="181"/>
      <c r="F12" s="185"/>
      <c r="G12" s="185"/>
      <c r="H12" s="186"/>
      <c r="I12" s="191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89"/>
      <c r="B13" s="174"/>
      <c r="C13" s="212" t="s">
        <v>437</v>
      </c>
      <c r="D13" s="222"/>
      <c r="E13" s="181"/>
      <c r="F13" s="185"/>
      <c r="G13" s="185"/>
      <c r="H13" s="186"/>
      <c r="I13" s="19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89"/>
      <c r="B14" s="174"/>
      <c r="C14" s="212" t="s">
        <v>438</v>
      </c>
      <c r="D14" s="222"/>
      <c r="E14" s="181"/>
      <c r="F14" s="185"/>
      <c r="G14" s="185"/>
      <c r="H14" s="186"/>
      <c r="I14" s="191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189"/>
      <c r="B15" s="174"/>
      <c r="C15" s="212" t="s">
        <v>439</v>
      </c>
      <c r="D15" s="222"/>
      <c r="E15" s="181"/>
      <c r="F15" s="185"/>
      <c r="G15" s="185"/>
      <c r="H15" s="186"/>
      <c r="I15" s="19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189"/>
      <c r="B16" s="174"/>
      <c r="C16" s="212" t="s">
        <v>440</v>
      </c>
      <c r="D16" s="222"/>
      <c r="E16" s="181"/>
      <c r="F16" s="185"/>
      <c r="G16" s="185"/>
      <c r="H16" s="186"/>
      <c r="I16" s="191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189"/>
      <c r="B17" s="174"/>
      <c r="C17" s="212" t="s">
        <v>441</v>
      </c>
      <c r="D17" s="222"/>
      <c r="E17" s="181"/>
      <c r="F17" s="185"/>
      <c r="G17" s="185"/>
      <c r="H17" s="186"/>
      <c r="I17" s="191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189"/>
      <c r="B18" s="174"/>
      <c r="C18" s="212" t="s">
        <v>442</v>
      </c>
      <c r="D18" s="222"/>
      <c r="E18" s="181"/>
      <c r="F18" s="185"/>
      <c r="G18" s="185"/>
      <c r="H18" s="186"/>
      <c r="I18" s="19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ht="22.5" outlineLevel="1" x14ac:dyDescent="0.2">
      <c r="A19" s="189"/>
      <c r="B19" s="174"/>
      <c r="C19" s="212" t="s">
        <v>443</v>
      </c>
      <c r="D19" s="222"/>
      <c r="E19" s="181"/>
      <c r="F19" s="185"/>
      <c r="G19" s="185"/>
      <c r="H19" s="186"/>
      <c r="I19" s="191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ht="22.5" outlineLevel="1" x14ac:dyDescent="0.2">
      <c r="A20" s="189"/>
      <c r="B20" s="174"/>
      <c r="C20" s="212" t="s">
        <v>444</v>
      </c>
      <c r="D20" s="222"/>
      <c r="E20" s="181"/>
      <c r="F20" s="185"/>
      <c r="G20" s="185"/>
      <c r="H20" s="186"/>
      <c r="I20" s="191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x14ac:dyDescent="0.2">
      <c r="A21" s="188" t="s">
        <v>82</v>
      </c>
      <c r="B21" s="173" t="s">
        <v>57</v>
      </c>
      <c r="C21" s="210" t="s">
        <v>59</v>
      </c>
      <c r="D21" s="220"/>
      <c r="E21" s="179"/>
      <c r="F21" s="263">
        <f>SUM(G22:G57)</f>
        <v>0</v>
      </c>
      <c r="G21" s="264"/>
      <c r="H21" s="183"/>
      <c r="I21" s="190"/>
    </row>
    <row r="22" spans="1:60" outlineLevel="1" x14ac:dyDescent="0.2">
      <c r="A22" s="189">
        <v>2</v>
      </c>
      <c r="B22" s="174" t="s">
        <v>445</v>
      </c>
      <c r="C22" s="211" t="s">
        <v>355</v>
      </c>
      <c r="D22" s="221" t="s">
        <v>85</v>
      </c>
      <c r="E22" s="180">
        <v>1</v>
      </c>
      <c r="F22" s="184"/>
      <c r="G22" s="185">
        <f>ROUND(E22*F22,2)</f>
        <v>0</v>
      </c>
      <c r="H22" s="186"/>
      <c r="I22" s="191" t="s">
        <v>86</v>
      </c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>
        <v>21</v>
      </c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189"/>
      <c r="B23" s="174"/>
      <c r="C23" s="212" t="s">
        <v>446</v>
      </c>
      <c r="D23" s="222"/>
      <c r="E23" s="181">
        <v>1</v>
      </c>
      <c r="F23" s="185"/>
      <c r="G23" s="185"/>
      <c r="H23" s="186"/>
      <c r="I23" s="191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189"/>
      <c r="B24" s="174"/>
      <c r="C24" s="212" t="s">
        <v>357</v>
      </c>
      <c r="D24" s="222"/>
      <c r="E24" s="181"/>
      <c r="F24" s="185"/>
      <c r="G24" s="185"/>
      <c r="H24" s="186"/>
      <c r="I24" s="191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189"/>
      <c r="B25" s="174"/>
      <c r="C25" s="212" t="s">
        <v>358</v>
      </c>
      <c r="D25" s="222"/>
      <c r="E25" s="181"/>
      <c r="F25" s="185"/>
      <c r="G25" s="185"/>
      <c r="H25" s="186"/>
      <c r="I25" s="191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189"/>
      <c r="B26" s="174"/>
      <c r="C26" s="212" t="s">
        <v>359</v>
      </c>
      <c r="D26" s="222"/>
      <c r="E26" s="181"/>
      <c r="F26" s="185"/>
      <c r="G26" s="185"/>
      <c r="H26" s="186"/>
      <c r="I26" s="191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189"/>
      <c r="B27" s="174"/>
      <c r="C27" s="212" t="s">
        <v>360</v>
      </c>
      <c r="D27" s="222"/>
      <c r="E27" s="181"/>
      <c r="F27" s="185"/>
      <c r="G27" s="185"/>
      <c r="H27" s="186"/>
      <c r="I27" s="191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189"/>
      <c r="B28" s="174"/>
      <c r="C28" s="212" t="s">
        <v>361</v>
      </c>
      <c r="D28" s="222"/>
      <c r="E28" s="181"/>
      <c r="F28" s="185"/>
      <c r="G28" s="185"/>
      <c r="H28" s="186"/>
      <c r="I28" s="191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189"/>
      <c r="B29" s="174"/>
      <c r="C29" s="212" t="s">
        <v>362</v>
      </c>
      <c r="D29" s="222"/>
      <c r="E29" s="181"/>
      <c r="F29" s="185"/>
      <c r="G29" s="185"/>
      <c r="H29" s="186"/>
      <c r="I29" s="191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189"/>
      <c r="B30" s="174"/>
      <c r="C30" s="212" t="s">
        <v>363</v>
      </c>
      <c r="D30" s="222"/>
      <c r="E30" s="181"/>
      <c r="F30" s="185"/>
      <c r="G30" s="185"/>
      <c r="H30" s="186"/>
      <c r="I30" s="191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189"/>
      <c r="B31" s="174"/>
      <c r="C31" s="212" t="s">
        <v>364</v>
      </c>
      <c r="D31" s="222"/>
      <c r="E31" s="181"/>
      <c r="F31" s="185"/>
      <c r="G31" s="185"/>
      <c r="H31" s="186"/>
      <c r="I31" s="191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189"/>
      <c r="B32" s="174"/>
      <c r="C32" s="212" t="s">
        <v>365</v>
      </c>
      <c r="D32" s="222"/>
      <c r="E32" s="181"/>
      <c r="F32" s="185"/>
      <c r="G32" s="185"/>
      <c r="H32" s="186"/>
      <c r="I32" s="191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189"/>
      <c r="B33" s="174"/>
      <c r="C33" s="212" t="s">
        <v>366</v>
      </c>
      <c r="D33" s="222"/>
      <c r="E33" s="181"/>
      <c r="F33" s="185"/>
      <c r="G33" s="185"/>
      <c r="H33" s="186"/>
      <c r="I33" s="191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ht="22.5" outlineLevel="1" x14ac:dyDescent="0.2">
      <c r="A34" s="189">
        <v>3</v>
      </c>
      <c r="B34" s="174" t="s">
        <v>447</v>
      </c>
      <c r="C34" s="211" t="s">
        <v>448</v>
      </c>
      <c r="D34" s="221" t="s">
        <v>85</v>
      </c>
      <c r="E34" s="180">
        <v>1</v>
      </c>
      <c r="F34" s="184"/>
      <c r="G34" s="185">
        <f>ROUND(E34*F34,2)</f>
        <v>0</v>
      </c>
      <c r="H34" s="186"/>
      <c r="I34" s="191" t="s">
        <v>86</v>
      </c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>
        <v>21</v>
      </c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ht="22.5" outlineLevel="1" x14ac:dyDescent="0.2">
      <c r="A35" s="189"/>
      <c r="B35" s="174"/>
      <c r="C35" s="212" t="s">
        <v>449</v>
      </c>
      <c r="D35" s="222"/>
      <c r="E35" s="181">
        <v>1</v>
      </c>
      <c r="F35" s="185"/>
      <c r="G35" s="185"/>
      <c r="H35" s="186"/>
      <c r="I35" s="191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ht="22.5" outlineLevel="1" x14ac:dyDescent="0.2">
      <c r="A36" s="189"/>
      <c r="B36" s="174"/>
      <c r="C36" s="212" t="s">
        <v>450</v>
      </c>
      <c r="D36" s="222"/>
      <c r="E36" s="181"/>
      <c r="F36" s="185"/>
      <c r="G36" s="185"/>
      <c r="H36" s="186"/>
      <c r="I36" s="191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189"/>
      <c r="B37" s="174"/>
      <c r="C37" s="212" t="s">
        <v>451</v>
      </c>
      <c r="D37" s="222"/>
      <c r="E37" s="181"/>
      <c r="F37" s="185"/>
      <c r="G37" s="185"/>
      <c r="H37" s="186"/>
      <c r="I37" s="191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189"/>
      <c r="B38" s="174"/>
      <c r="C38" s="212" t="s">
        <v>452</v>
      </c>
      <c r="D38" s="222"/>
      <c r="E38" s="181"/>
      <c r="F38" s="185"/>
      <c r="G38" s="185"/>
      <c r="H38" s="186"/>
      <c r="I38" s="191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189"/>
      <c r="B39" s="174"/>
      <c r="C39" s="212" t="s">
        <v>453</v>
      </c>
      <c r="D39" s="222"/>
      <c r="E39" s="181"/>
      <c r="F39" s="185"/>
      <c r="G39" s="185"/>
      <c r="H39" s="186"/>
      <c r="I39" s="191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189"/>
      <c r="B40" s="174"/>
      <c r="C40" s="212" t="s">
        <v>454</v>
      </c>
      <c r="D40" s="222"/>
      <c r="E40" s="181"/>
      <c r="F40" s="185"/>
      <c r="G40" s="185"/>
      <c r="H40" s="186"/>
      <c r="I40" s="191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189"/>
      <c r="B41" s="174"/>
      <c r="C41" s="212" t="s">
        <v>152</v>
      </c>
      <c r="D41" s="222"/>
      <c r="E41" s="181"/>
      <c r="F41" s="185"/>
      <c r="G41" s="185"/>
      <c r="H41" s="186"/>
      <c r="I41" s="191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ht="22.5" outlineLevel="1" x14ac:dyDescent="0.2">
      <c r="A42" s="189"/>
      <c r="B42" s="174"/>
      <c r="C42" s="212" t="s">
        <v>455</v>
      </c>
      <c r="D42" s="222"/>
      <c r="E42" s="181"/>
      <c r="F42" s="185"/>
      <c r="G42" s="185"/>
      <c r="H42" s="186"/>
      <c r="I42" s="191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189"/>
      <c r="B43" s="174"/>
      <c r="C43" s="212" t="s">
        <v>456</v>
      </c>
      <c r="D43" s="222"/>
      <c r="E43" s="181"/>
      <c r="F43" s="185"/>
      <c r="G43" s="185"/>
      <c r="H43" s="186"/>
      <c r="I43" s="191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189"/>
      <c r="B44" s="174"/>
      <c r="C44" s="212" t="s">
        <v>457</v>
      </c>
      <c r="D44" s="222"/>
      <c r="E44" s="181"/>
      <c r="F44" s="185"/>
      <c r="G44" s="185"/>
      <c r="H44" s="186"/>
      <c r="I44" s="191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189"/>
      <c r="B45" s="174"/>
      <c r="C45" s="212" t="s">
        <v>458</v>
      </c>
      <c r="D45" s="222"/>
      <c r="E45" s="181"/>
      <c r="F45" s="185"/>
      <c r="G45" s="185"/>
      <c r="H45" s="186"/>
      <c r="I45" s="191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189"/>
      <c r="B46" s="174"/>
      <c r="C46" s="212" t="s">
        <v>459</v>
      </c>
      <c r="D46" s="222"/>
      <c r="E46" s="181"/>
      <c r="F46" s="185"/>
      <c r="G46" s="185"/>
      <c r="H46" s="186"/>
      <c r="I46" s="191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189"/>
      <c r="B47" s="174"/>
      <c r="C47" s="212" t="s">
        <v>460</v>
      </c>
      <c r="D47" s="222"/>
      <c r="E47" s="181"/>
      <c r="F47" s="185"/>
      <c r="G47" s="185"/>
      <c r="H47" s="186"/>
      <c r="I47" s="191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189"/>
      <c r="B48" s="174"/>
      <c r="C48" s="212" t="s">
        <v>461</v>
      </c>
      <c r="D48" s="222"/>
      <c r="E48" s="181"/>
      <c r="F48" s="185"/>
      <c r="G48" s="185"/>
      <c r="H48" s="186"/>
      <c r="I48" s="191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189"/>
      <c r="B49" s="174"/>
      <c r="C49" s="212" t="s">
        <v>462</v>
      </c>
      <c r="D49" s="222"/>
      <c r="E49" s="181"/>
      <c r="F49" s="185"/>
      <c r="G49" s="185"/>
      <c r="H49" s="186"/>
      <c r="I49" s="191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ht="22.5" outlineLevel="1" x14ac:dyDescent="0.2">
      <c r="A50" s="189"/>
      <c r="B50" s="174"/>
      <c r="C50" s="212" t="s">
        <v>463</v>
      </c>
      <c r="D50" s="222"/>
      <c r="E50" s="181"/>
      <c r="F50" s="185"/>
      <c r="G50" s="185"/>
      <c r="H50" s="186"/>
      <c r="I50" s="191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189"/>
      <c r="B51" s="174"/>
      <c r="C51" s="212" t="s">
        <v>464</v>
      </c>
      <c r="D51" s="222"/>
      <c r="E51" s="181"/>
      <c r="F51" s="185"/>
      <c r="G51" s="185"/>
      <c r="H51" s="186"/>
      <c r="I51" s="191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189"/>
      <c r="B52" s="174"/>
      <c r="C52" s="212" t="s">
        <v>465</v>
      </c>
      <c r="D52" s="222"/>
      <c r="E52" s="181"/>
      <c r="F52" s="185"/>
      <c r="G52" s="185"/>
      <c r="H52" s="186"/>
      <c r="I52" s="191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189"/>
      <c r="B53" s="174"/>
      <c r="C53" s="212" t="s">
        <v>466</v>
      </c>
      <c r="D53" s="222"/>
      <c r="E53" s="181"/>
      <c r="F53" s="185"/>
      <c r="G53" s="185"/>
      <c r="H53" s="186"/>
      <c r="I53" s="191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189"/>
      <c r="B54" s="174"/>
      <c r="C54" s="212" t="s">
        <v>467</v>
      </c>
      <c r="D54" s="222"/>
      <c r="E54" s="181"/>
      <c r="F54" s="185"/>
      <c r="G54" s="185"/>
      <c r="H54" s="186"/>
      <c r="I54" s="191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189"/>
      <c r="B55" s="174"/>
      <c r="C55" s="212" t="s">
        <v>468</v>
      </c>
      <c r="D55" s="222"/>
      <c r="E55" s="181"/>
      <c r="F55" s="185"/>
      <c r="G55" s="185"/>
      <c r="H55" s="186"/>
      <c r="I55" s="191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189"/>
      <c r="B56" s="174"/>
      <c r="C56" s="212" t="s">
        <v>469</v>
      </c>
      <c r="D56" s="222"/>
      <c r="E56" s="181"/>
      <c r="F56" s="185"/>
      <c r="G56" s="185"/>
      <c r="H56" s="186"/>
      <c r="I56" s="191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ht="13.5" outlineLevel="1" thickBot="1" x14ac:dyDescent="0.25">
      <c r="A57" s="197"/>
      <c r="B57" s="198"/>
      <c r="C57" s="225" t="s">
        <v>470</v>
      </c>
      <c r="D57" s="223"/>
      <c r="E57" s="224"/>
      <c r="F57" s="202"/>
      <c r="G57" s="202"/>
      <c r="H57" s="203"/>
      <c r="I57" s="204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hidden="1" x14ac:dyDescent="0.2">
      <c r="C58" s="80"/>
      <c r="D58" s="144"/>
      <c r="AK58">
        <f>SUM(AK1:AK57)</f>
        <v>0</v>
      </c>
      <c r="AL58">
        <f>SUM(AL1:AL57)</f>
        <v>0</v>
      </c>
      <c r="AN58">
        <v>15</v>
      </c>
      <c r="AO58">
        <v>21</v>
      </c>
    </row>
    <row r="59" spans="1:60" ht="13.5" hidden="1" thickBot="1" x14ac:dyDescent="0.25">
      <c r="A59" s="205"/>
      <c r="B59" s="206" t="s">
        <v>291</v>
      </c>
      <c r="C59" s="215"/>
      <c r="D59" s="207"/>
      <c r="E59" s="208"/>
      <c r="F59" s="208"/>
      <c r="G59" s="209">
        <f>F8+F21</f>
        <v>0</v>
      </c>
      <c r="AN59">
        <f>SUMIF(AM8:AM58,AN58,G8:G58)</f>
        <v>0</v>
      </c>
      <c r="AO59">
        <f>SUMIF(AM8:AM58,AO58,G8:G58)</f>
        <v>0</v>
      </c>
    </row>
    <row r="60" spans="1:60" x14ac:dyDescent="0.2">
      <c r="D60" s="144"/>
    </row>
    <row r="61" spans="1:60" x14ac:dyDescent="0.2">
      <c r="D61" s="144"/>
    </row>
    <row r="62" spans="1:60" x14ac:dyDescent="0.2">
      <c r="D62" s="144"/>
    </row>
    <row r="63" spans="1:60" x14ac:dyDescent="0.2">
      <c r="D63" s="144"/>
    </row>
    <row r="64" spans="1:60" x14ac:dyDescent="0.2">
      <c r="D64" s="144"/>
    </row>
    <row r="65" spans="4:4" x14ac:dyDescent="0.2">
      <c r="D65" s="144"/>
    </row>
    <row r="66" spans="4:4" x14ac:dyDescent="0.2">
      <c r="D66" s="144"/>
    </row>
    <row r="67" spans="4:4" x14ac:dyDescent="0.2">
      <c r="D67" s="144"/>
    </row>
    <row r="68" spans="4:4" x14ac:dyDescent="0.2">
      <c r="D68" s="144"/>
    </row>
    <row r="69" spans="4:4" x14ac:dyDescent="0.2">
      <c r="D69" s="144"/>
    </row>
    <row r="70" spans="4:4" x14ac:dyDescent="0.2">
      <c r="D70" s="144"/>
    </row>
    <row r="71" spans="4:4" x14ac:dyDescent="0.2">
      <c r="D71" s="144"/>
    </row>
    <row r="72" spans="4:4" x14ac:dyDescent="0.2">
      <c r="D72" s="144"/>
    </row>
    <row r="73" spans="4:4" x14ac:dyDescent="0.2">
      <c r="D73" s="144"/>
    </row>
    <row r="74" spans="4:4" x14ac:dyDescent="0.2">
      <c r="D74" s="144"/>
    </row>
    <row r="75" spans="4:4" x14ac:dyDescent="0.2">
      <c r="D75" s="144"/>
    </row>
    <row r="76" spans="4:4" x14ac:dyDescent="0.2">
      <c r="D76" s="144"/>
    </row>
    <row r="77" spans="4:4" x14ac:dyDescent="0.2">
      <c r="D77" s="144"/>
    </row>
    <row r="78" spans="4:4" x14ac:dyDescent="0.2">
      <c r="D78" s="144"/>
    </row>
    <row r="79" spans="4:4" x14ac:dyDescent="0.2">
      <c r="D79" s="144"/>
    </row>
    <row r="80" spans="4:4" x14ac:dyDescent="0.2">
      <c r="D80" s="144"/>
    </row>
    <row r="81" spans="4:4" x14ac:dyDescent="0.2">
      <c r="D81" s="144"/>
    </row>
    <row r="82" spans="4:4" x14ac:dyDescent="0.2">
      <c r="D82" s="144"/>
    </row>
    <row r="83" spans="4:4" x14ac:dyDescent="0.2">
      <c r="D83" s="144"/>
    </row>
    <row r="84" spans="4:4" x14ac:dyDescent="0.2">
      <c r="D84" s="144"/>
    </row>
    <row r="85" spans="4:4" x14ac:dyDescent="0.2">
      <c r="D85" s="144"/>
    </row>
    <row r="86" spans="4:4" x14ac:dyDescent="0.2">
      <c r="D86" s="144"/>
    </row>
    <row r="87" spans="4:4" x14ac:dyDescent="0.2">
      <c r="D87" s="144"/>
    </row>
    <row r="88" spans="4:4" x14ac:dyDescent="0.2">
      <c r="D88" s="144"/>
    </row>
    <row r="89" spans="4:4" x14ac:dyDescent="0.2">
      <c r="D89" s="144"/>
    </row>
    <row r="90" spans="4:4" x14ac:dyDescent="0.2">
      <c r="D90" s="144"/>
    </row>
    <row r="91" spans="4:4" x14ac:dyDescent="0.2">
      <c r="D91" s="144"/>
    </row>
    <row r="92" spans="4:4" x14ac:dyDescent="0.2">
      <c r="D92" s="144"/>
    </row>
    <row r="93" spans="4:4" x14ac:dyDescent="0.2">
      <c r="D93" s="144"/>
    </row>
    <row r="94" spans="4:4" x14ac:dyDescent="0.2">
      <c r="D94" s="144"/>
    </row>
    <row r="95" spans="4:4" x14ac:dyDescent="0.2">
      <c r="D95" s="144"/>
    </row>
    <row r="96" spans="4:4" x14ac:dyDescent="0.2">
      <c r="D96" s="144"/>
    </row>
    <row r="97" spans="4:4" x14ac:dyDescent="0.2">
      <c r="D97" s="144"/>
    </row>
    <row r="98" spans="4:4" x14ac:dyDescent="0.2">
      <c r="D98" s="144"/>
    </row>
    <row r="99" spans="4:4" x14ac:dyDescent="0.2">
      <c r="D99" s="144"/>
    </row>
    <row r="100" spans="4:4" x14ac:dyDescent="0.2">
      <c r="D100" s="144"/>
    </row>
    <row r="101" spans="4:4" x14ac:dyDescent="0.2">
      <c r="D101" s="144"/>
    </row>
    <row r="102" spans="4:4" x14ac:dyDescent="0.2">
      <c r="D102" s="144"/>
    </row>
    <row r="103" spans="4:4" x14ac:dyDescent="0.2">
      <c r="D103" s="144"/>
    </row>
    <row r="104" spans="4:4" x14ac:dyDescent="0.2">
      <c r="D104" s="144"/>
    </row>
    <row r="105" spans="4:4" x14ac:dyDescent="0.2">
      <c r="D105" s="144"/>
    </row>
    <row r="106" spans="4:4" x14ac:dyDescent="0.2">
      <c r="D106" s="144"/>
    </row>
    <row r="107" spans="4:4" x14ac:dyDescent="0.2">
      <c r="D107" s="144"/>
    </row>
    <row r="108" spans="4:4" x14ac:dyDescent="0.2">
      <c r="D108" s="144"/>
    </row>
    <row r="109" spans="4:4" x14ac:dyDescent="0.2">
      <c r="D109" s="144"/>
    </row>
    <row r="110" spans="4:4" x14ac:dyDescent="0.2">
      <c r="D110" s="144"/>
    </row>
    <row r="111" spans="4:4" x14ac:dyDescent="0.2">
      <c r="D111" s="144"/>
    </row>
    <row r="112" spans="4:4" x14ac:dyDescent="0.2">
      <c r="D112" s="144"/>
    </row>
    <row r="113" spans="4:4" x14ac:dyDescent="0.2">
      <c r="D113" s="144"/>
    </row>
    <row r="114" spans="4:4" x14ac:dyDescent="0.2">
      <c r="D114" s="144"/>
    </row>
    <row r="115" spans="4:4" x14ac:dyDescent="0.2">
      <c r="D115" s="144"/>
    </row>
    <row r="116" spans="4:4" x14ac:dyDescent="0.2">
      <c r="D116" s="144"/>
    </row>
    <row r="117" spans="4:4" x14ac:dyDescent="0.2">
      <c r="D117" s="144"/>
    </row>
    <row r="118" spans="4:4" x14ac:dyDescent="0.2">
      <c r="D118" s="144"/>
    </row>
    <row r="119" spans="4:4" x14ac:dyDescent="0.2">
      <c r="D119" s="144"/>
    </row>
    <row r="120" spans="4:4" x14ac:dyDescent="0.2">
      <c r="D120" s="144"/>
    </row>
    <row r="121" spans="4:4" x14ac:dyDescent="0.2">
      <c r="D121" s="144"/>
    </row>
    <row r="122" spans="4:4" x14ac:dyDescent="0.2">
      <c r="D122" s="144"/>
    </row>
    <row r="123" spans="4:4" x14ac:dyDescent="0.2">
      <c r="D123" s="144"/>
    </row>
    <row r="124" spans="4:4" x14ac:dyDescent="0.2">
      <c r="D124" s="144"/>
    </row>
    <row r="125" spans="4:4" x14ac:dyDescent="0.2">
      <c r="D125" s="144"/>
    </row>
    <row r="126" spans="4:4" x14ac:dyDescent="0.2">
      <c r="D126" s="144"/>
    </row>
    <row r="127" spans="4:4" x14ac:dyDescent="0.2">
      <c r="D127" s="144"/>
    </row>
    <row r="128" spans="4:4" x14ac:dyDescent="0.2">
      <c r="D128" s="144"/>
    </row>
    <row r="129" spans="4:4" x14ac:dyDescent="0.2">
      <c r="D129" s="144"/>
    </row>
    <row r="130" spans="4:4" x14ac:dyDescent="0.2">
      <c r="D130" s="144"/>
    </row>
    <row r="131" spans="4:4" x14ac:dyDescent="0.2">
      <c r="D131" s="144"/>
    </row>
    <row r="132" spans="4:4" x14ac:dyDescent="0.2">
      <c r="D132" s="144"/>
    </row>
    <row r="133" spans="4:4" x14ac:dyDescent="0.2">
      <c r="D133" s="144"/>
    </row>
    <row r="134" spans="4:4" x14ac:dyDescent="0.2">
      <c r="D134" s="144"/>
    </row>
    <row r="135" spans="4:4" x14ac:dyDescent="0.2">
      <c r="D135" s="144"/>
    </row>
    <row r="136" spans="4:4" x14ac:dyDescent="0.2">
      <c r="D136" s="144"/>
    </row>
    <row r="137" spans="4:4" x14ac:dyDescent="0.2">
      <c r="D137" s="144"/>
    </row>
    <row r="138" spans="4:4" x14ac:dyDescent="0.2">
      <c r="D138" s="144"/>
    </row>
    <row r="139" spans="4:4" x14ac:dyDescent="0.2">
      <c r="D139" s="144"/>
    </row>
    <row r="140" spans="4:4" x14ac:dyDescent="0.2">
      <c r="D140" s="144"/>
    </row>
    <row r="141" spans="4:4" x14ac:dyDescent="0.2">
      <c r="D141" s="144"/>
    </row>
    <row r="142" spans="4:4" x14ac:dyDescent="0.2">
      <c r="D142" s="144"/>
    </row>
    <row r="143" spans="4:4" x14ac:dyDescent="0.2">
      <c r="D143" s="144"/>
    </row>
    <row r="144" spans="4:4" x14ac:dyDescent="0.2">
      <c r="D144" s="144"/>
    </row>
    <row r="145" spans="4:4" x14ac:dyDescent="0.2">
      <c r="D145" s="144"/>
    </row>
    <row r="146" spans="4:4" x14ac:dyDescent="0.2">
      <c r="D146" s="144"/>
    </row>
    <row r="147" spans="4:4" x14ac:dyDescent="0.2">
      <c r="D147" s="144"/>
    </row>
    <row r="148" spans="4:4" x14ac:dyDescent="0.2">
      <c r="D148" s="144"/>
    </row>
    <row r="149" spans="4:4" x14ac:dyDescent="0.2">
      <c r="D149" s="144"/>
    </row>
    <row r="150" spans="4:4" x14ac:dyDescent="0.2">
      <c r="D150" s="144"/>
    </row>
    <row r="151" spans="4:4" x14ac:dyDescent="0.2">
      <c r="D151" s="144"/>
    </row>
    <row r="152" spans="4:4" x14ac:dyDescent="0.2">
      <c r="D152" s="144"/>
    </row>
    <row r="153" spans="4:4" x14ac:dyDescent="0.2">
      <c r="D153" s="144"/>
    </row>
    <row r="154" spans="4:4" x14ac:dyDescent="0.2">
      <c r="D154" s="144"/>
    </row>
    <row r="155" spans="4:4" x14ac:dyDescent="0.2">
      <c r="D155" s="144"/>
    </row>
    <row r="156" spans="4:4" x14ac:dyDescent="0.2">
      <c r="D156" s="144"/>
    </row>
    <row r="157" spans="4:4" x14ac:dyDescent="0.2">
      <c r="D157" s="144"/>
    </row>
    <row r="158" spans="4:4" x14ac:dyDescent="0.2">
      <c r="D158" s="144"/>
    </row>
    <row r="159" spans="4:4" x14ac:dyDescent="0.2">
      <c r="D159" s="144"/>
    </row>
    <row r="160" spans="4:4" x14ac:dyDescent="0.2">
      <c r="D160" s="144"/>
    </row>
    <row r="161" spans="4:4" x14ac:dyDescent="0.2">
      <c r="D161" s="144"/>
    </row>
    <row r="162" spans="4:4" x14ac:dyDescent="0.2">
      <c r="D162" s="144"/>
    </row>
    <row r="163" spans="4:4" x14ac:dyDescent="0.2">
      <c r="D163" s="144"/>
    </row>
    <row r="164" spans="4:4" x14ac:dyDescent="0.2">
      <c r="D164" s="144"/>
    </row>
    <row r="165" spans="4:4" x14ac:dyDescent="0.2">
      <c r="D165" s="144"/>
    </row>
    <row r="166" spans="4:4" x14ac:dyDescent="0.2">
      <c r="D166" s="144"/>
    </row>
    <row r="167" spans="4:4" x14ac:dyDescent="0.2">
      <c r="D167" s="144"/>
    </row>
    <row r="168" spans="4:4" x14ac:dyDescent="0.2">
      <c r="D168" s="144"/>
    </row>
    <row r="169" spans="4:4" x14ac:dyDescent="0.2">
      <c r="D169" s="144"/>
    </row>
    <row r="170" spans="4:4" x14ac:dyDescent="0.2">
      <c r="D170" s="144"/>
    </row>
    <row r="171" spans="4:4" x14ac:dyDescent="0.2">
      <c r="D171" s="144"/>
    </row>
    <row r="172" spans="4:4" x14ac:dyDescent="0.2">
      <c r="D172" s="144"/>
    </row>
    <row r="173" spans="4:4" x14ac:dyDescent="0.2">
      <c r="D173" s="144"/>
    </row>
    <row r="174" spans="4:4" x14ac:dyDescent="0.2">
      <c r="D174" s="144"/>
    </row>
    <row r="175" spans="4:4" x14ac:dyDescent="0.2">
      <c r="D175" s="144"/>
    </row>
    <row r="176" spans="4:4" x14ac:dyDescent="0.2">
      <c r="D176" s="144"/>
    </row>
    <row r="177" spans="4:4" x14ac:dyDescent="0.2">
      <c r="D177" s="144"/>
    </row>
    <row r="178" spans="4:4" x14ac:dyDescent="0.2">
      <c r="D178" s="144"/>
    </row>
    <row r="179" spans="4:4" x14ac:dyDescent="0.2">
      <c r="D179" s="144"/>
    </row>
    <row r="180" spans="4:4" x14ac:dyDescent="0.2">
      <c r="D180" s="144"/>
    </row>
    <row r="181" spans="4:4" x14ac:dyDescent="0.2">
      <c r="D181" s="144"/>
    </row>
    <row r="182" spans="4:4" x14ac:dyDescent="0.2">
      <c r="D182" s="144"/>
    </row>
    <row r="183" spans="4:4" x14ac:dyDescent="0.2">
      <c r="D183" s="144"/>
    </row>
    <row r="184" spans="4:4" x14ac:dyDescent="0.2">
      <c r="D184" s="144"/>
    </row>
    <row r="185" spans="4:4" x14ac:dyDescent="0.2">
      <c r="D185" s="144"/>
    </row>
    <row r="186" spans="4:4" x14ac:dyDescent="0.2">
      <c r="D186" s="144"/>
    </row>
    <row r="187" spans="4:4" x14ac:dyDescent="0.2">
      <c r="D187" s="144"/>
    </row>
    <row r="188" spans="4:4" x14ac:dyDescent="0.2">
      <c r="D188" s="144"/>
    </row>
    <row r="189" spans="4:4" x14ac:dyDescent="0.2">
      <c r="D189" s="144"/>
    </row>
    <row r="190" spans="4:4" x14ac:dyDescent="0.2">
      <c r="D190" s="144"/>
    </row>
    <row r="191" spans="4:4" x14ac:dyDescent="0.2">
      <c r="D191" s="144"/>
    </row>
    <row r="192" spans="4:4" x14ac:dyDescent="0.2">
      <c r="D192" s="144"/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B85D" sheet="1"/>
  <mergeCells count="4">
    <mergeCell ref="A1:G1"/>
    <mergeCell ref="C7:G7"/>
    <mergeCell ref="F8:G8"/>
    <mergeCell ref="F21:G21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52"/>
  <sheetViews>
    <sheetView showGridLines="0" tabSelected="1" topLeftCell="B1" zoomScaleNormal="100" zoomScaleSheetLayoutView="75" workbookViewId="0">
      <selection activeCell="H21" sqref="H2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472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473</v>
      </c>
      <c r="D5" s="14" t="s">
        <v>36</v>
      </c>
      <c r="F5" s="10"/>
      <c r="G5" s="11"/>
      <c r="I5" s="11"/>
    </row>
    <row r="6" spans="1:14" ht="13.5" customHeight="1" x14ac:dyDescent="0.25">
      <c r="B6" s="10"/>
      <c r="C6" s="37"/>
      <c r="D6" s="79" t="s">
        <v>37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20</v>
      </c>
      <c r="D11" s="80" t="s">
        <v>38</v>
      </c>
      <c r="H11" s="13" t="s">
        <v>2</v>
      </c>
      <c r="I11" s="82" t="s">
        <v>42</v>
      </c>
      <c r="J11" s="51"/>
    </row>
    <row r="12" spans="1:14" x14ac:dyDescent="0.2">
      <c r="D12" s="80" t="s">
        <v>39</v>
      </c>
      <c r="H12" s="13" t="s">
        <v>3</v>
      </c>
      <c r="I12" s="82" t="s">
        <v>43</v>
      </c>
      <c r="J12" s="51"/>
    </row>
    <row r="13" spans="1:14" ht="12" customHeight="1" x14ac:dyDescent="0.2">
      <c r="C13" s="81" t="s">
        <v>41</v>
      </c>
      <c r="D13" s="80" t="s">
        <v>40</v>
      </c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/>
      <c r="D15" s="12"/>
      <c r="H15" s="13"/>
      <c r="J15" s="52"/>
    </row>
    <row r="16" spans="1:14" ht="12" customHeight="1" x14ac:dyDescent="0.2">
      <c r="C16" s="13"/>
      <c r="D16" s="12"/>
      <c r="H16" s="13"/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474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3"/>
      <c r="B21" s="84" t="s">
        <v>475</v>
      </c>
      <c r="C21" s="85"/>
      <c r="D21" s="85"/>
      <c r="E21" s="86"/>
      <c r="F21" s="87"/>
      <c r="G21" s="87"/>
      <c r="H21" s="94"/>
      <c r="I21" s="95" t="s">
        <v>18</v>
      </c>
      <c r="J21" s="96" t="s">
        <v>19</v>
      </c>
    </row>
    <row r="22" spans="1:16" x14ac:dyDescent="0.2">
      <c r="A22" s="91"/>
      <c r="B22" s="91" t="s">
        <v>476</v>
      </c>
      <c r="C22" s="92"/>
      <c r="D22" s="92"/>
      <c r="E22" s="92"/>
      <c r="F22" s="92"/>
      <c r="G22" s="93"/>
      <c r="H22" s="97"/>
      <c r="I22" s="98">
        <v>3</v>
      </c>
      <c r="J22" s="99"/>
    </row>
    <row r="23" spans="1:16" x14ac:dyDescent="0.2">
      <c r="A23" s="91"/>
      <c r="B23" s="91" t="s">
        <v>44</v>
      </c>
      <c r="C23" s="92" t="s">
        <v>45</v>
      </c>
      <c r="D23" s="92"/>
      <c r="E23" s="92"/>
      <c r="F23" s="92"/>
      <c r="G23" s="93"/>
      <c r="H23" s="97"/>
      <c r="I23" s="98">
        <v>1</v>
      </c>
      <c r="J23" s="99">
        <f>'Rekapitulace Část 01'!H19</f>
        <v>0</v>
      </c>
      <c r="O23" t="s">
        <v>471</v>
      </c>
      <c r="P23" t="s">
        <v>471</v>
      </c>
    </row>
    <row r="24" spans="1:16" x14ac:dyDescent="0.2">
      <c r="A24" s="91"/>
      <c r="B24" s="91" t="s">
        <v>46</v>
      </c>
      <c r="C24" s="92" t="s">
        <v>47</v>
      </c>
      <c r="D24" s="92"/>
      <c r="E24" s="92"/>
      <c r="F24" s="92"/>
      <c r="G24" s="93"/>
      <c r="H24" s="97"/>
      <c r="I24" s="98">
        <v>1</v>
      </c>
      <c r="J24" s="99">
        <f>'Rekapitulace Část 02'!H19</f>
        <v>0</v>
      </c>
      <c r="O24" t="s">
        <v>471</v>
      </c>
      <c r="P24" t="s">
        <v>471</v>
      </c>
    </row>
    <row r="25" spans="1:16" x14ac:dyDescent="0.2">
      <c r="A25" s="91"/>
      <c r="B25" s="91" t="s">
        <v>48</v>
      </c>
      <c r="C25" s="92" t="s">
        <v>49</v>
      </c>
      <c r="D25" s="92"/>
      <c r="E25" s="92"/>
      <c r="F25" s="92"/>
      <c r="G25" s="93"/>
      <c r="H25" s="97"/>
      <c r="I25" s="98">
        <v>1</v>
      </c>
      <c r="J25" s="99">
        <f>'Rekapitulace Část 03'!H19</f>
        <v>0</v>
      </c>
      <c r="O25" t="s">
        <v>471</v>
      </c>
      <c r="P25" t="s">
        <v>471</v>
      </c>
    </row>
    <row r="26" spans="1:16" ht="25.5" customHeight="1" x14ac:dyDescent="0.25">
      <c r="A26" s="101"/>
      <c r="B26" s="244" t="s">
        <v>477</v>
      </c>
      <c r="C26" s="245"/>
      <c r="D26" s="245"/>
      <c r="E26" s="245"/>
      <c r="F26" s="102"/>
      <c r="G26" s="103"/>
      <c r="H26" s="104"/>
      <c r="I26" s="105"/>
      <c r="J26" s="100">
        <f>SUM(J22:J25)</f>
        <v>0</v>
      </c>
    </row>
    <row r="35" spans="1:10" ht="15.75" x14ac:dyDescent="0.25">
      <c r="B35" s="106" t="s">
        <v>50</v>
      </c>
    </row>
    <row r="37" spans="1:10" ht="25.5" customHeight="1" x14ac:dyDescent="0.2">
      <c r="A37" s="107"/>
      <c r="B37" s="108" t="s">
        <v>51</v>
      </c>
      <c r="C37" s="109" t="s">
        <v>52</v>
      </c>
      <c r="D37" s="109"/>
      <c r="E37" s="109"/>
      <c r="F37" s="109"/>
      <c r="G37" s="110"/>
      <c r="H37" s="110"/>
      <c r="I37" s="110"/>
      <c r="J37" s="111" t="s">
        <v>53</v>
      </c>
    </row>
    <row r="38" spans="1:10" ht="25.5" customHeight="1" x14ac:dyDescent="0.2">
      <c r="A38" s="112"/>
      <c r="B38" s="113" t="s">
        <v>54</v>
      </c>
      <c r="C38" s="246" t="s">
        <v>55</v>
      </c>
      <c r="D38" s="246"/>
      <c r="E38" s="246"/>
      <c r="F38" s="247"/>
      <c r="G38" s="248"/>
      <c r="H38" s="248"/>
      <c r="I38" s="248"/>
      <c r="J38" s="114">
        <f>'01 01 Pol'!F8+'02 01 Pol'!F8</f>
        <v>0</v>
      </c>
    </row>
    <row r="39" spans="1:10" ht="25.5" customHeight="1" x14ac:dyDescent="0.2">
      <c r="A39" s="112"/>
      <c r="B39" s="112" t="s">
        <v>54</v>
      </c>
      <c r="C39" s="238" t="s">
        <v>56</v>
      </c>
      <c r="D39" s="238"/>
      <c r="E39" s="238"/>
      <c r="F39" s="239"/>
      <c r="G39" s="240"/>
      <c r="H39" s="240"/>
      <c r="I39" s="240"/>
      <c r="J39" s="115">
        <f>'03 01 Pol'!F8</f>
        <v>0</v>
      </c>
    </row>
    <row r="40" spans="1:10" ht="25.5" customHeight="1" x14ac:dyDescent="0.2">
      <c r="A40" s="112"/>
      <c r="B40" s="112" t="s">
        <v>57</v>
      </c>
      <c r="C40" s="238" t="s">
        <v>58</v>
      </c>
      <c r="D40" s="238"/>
      <c r="E40" s="238"/>
      <c r="F40" s="239"/>
      <c r="G40" s="240"/>
      <c r="H40" s="240"/>
      <c r="I40" s="240"/>
      <c r="J40" s="115">
        <f>'01 01 Pol'!F49+'02 01 Pol'!F96</f>
        <v>0</v>
      </c>
    </row>
    <row r="41" spans="1:10" ht="25.5" customHeight="1" x14ac:dyDescent="0.2">
      <c r="A41" s="112"/>
      <c r="B41" s="112" t="s">
        <v>57</v>
      </c>
      <c r="C41" s="238" t="s">
        <v>59</v>
      </c>
      <c r="D41" s="238"/>
      <c r="E41" s="238"/>
      <c r="F41" s="239"/>
      <c r="G41" s="240"/>
      <c r="H41" s="240"/>
      <c r="I41" s="240"/>
      <c r="J41" s="115">
        <f>'03 01 Pol'!F21</f>
        <v>0</v>
      </c>
    </row>
    <row r="42" spans="1:10" ht="25.5" customHeight="1" x14ac:dyDescent="0.2">
      <c r="A42" s="112"/>
      <c r="B42" s="112" t="s">
        <v>60</v>
      </c>
      <c r="C42" s="238" t="s">
        <v>61</v>
      </c>
      <c r="D42" s="238"/>
      <c r="E42" s="238"/>
      <c r="F42" s="239"/>
      <c r="G42" s="240"/>
      <c r="H42" s="240"/>
      <c r="I42" s="240"/>
      <c r="J42" s="115">
        <f>'01 01 Pol'!F159</f>
        <v>0</v>
      </c>
    </row>
    <row r="43" spans="1:10" ht="25.5" customHeight="1" x14ac:dyDescent="0.2">
      <c r="A43" s="112"/>
      <c r="B43" s="112" t="s">
        <v>60</v>
      </c>
      <c r="C43" s="238" t="s">
        <v>62</v>
      </c>
      <c r="D43" s="238"/>
      <c r="E43" s="238"/>
      <c r="F43" s="239"/>
      <c r="G43" s="240"/>
      <c r="H43" s="240"/>
      <c r="I43" s="240"/>
      <c r="J43" s="115">
        <f>'02 01 Pol'!F110</f>
        <v>0</v>
      </c>
    </row>
    <row r="44" spans="1:10" ht="25.5" customHeight="1" x14ac:dyDescent="0.2">
      <c r="A44" s="112"/>
      <c r="B44" s="112" t="s">
        <v>63</v>
      </c>
      <c r="C44" s="238" t="s">
        <v>64</v>
      </c>
      <c r="D44" s="238"/>
      <c r="E44" s="238"/>
      <c r="F44" s="239"/>
      <c r="G44" s="240"/>
      <c r="H44" s="240"/>
      <c r="I44" s="240"/>
      <c r="J44" s="115">
        <f>'02 01 Pol'!F162</f>
        <v>0</v>
      </c>
    </row>
    <row r="45" spans="1:10" ht="25.5" customHeight="1" x14ac:dyDescent="0.2">
      <c r="A45" s="112"/>
      <c r="B45" s="112" t="s">
        <v>65</v>
      </c>
      <c r="C45" s="238" t="s">
        <v>66</v>
      </c>
      <c r="D45" s="238"/>
      <c r="E45" s="238"/>
      <c r="F45" s="239"/>
      <c r="G45" s="240"/>
      <c r="H45" s="240"/>
      <c r="I45" s="240"/>
      <c r="J45" s="115">
        <f>'01 01 Pol'!F207</f>
        <v>0</v>
      </c>
    </row>
    <row r="46" spans="1:10" ht="25.5" customHeight="1" x14ac:dyDescent="0.2">
      <c r="A46" s="112"/>
      <c r="B46" s="112" t="s">
        <v>65</v>
      </c>
      <c r="C46" s="238" t="s">
        <v>67</v>
      </c>
      <c r="D46" s="238"/>
      <c r="E46" s="238"/>
      <c r="F46" s="239"/>
      <c r="G46" s="240"/>
      <c r="H46" s="240"/>
      <c r="I46" s="240"/>
      <c r="J46" s="115">
        <f>'02 01 Pol'!F179</f>
        <v>0</v>
      </c>
    </row>
    <row r="47" spans="1:10" ht="25.5" customHeight="1" x14ac:dyDescent="0.2">
      <c r="A47" s="112"/>
      <c r="B47" s="112" t="s">
        <v>68</v>
      </c>
      <c r="C47" s="238" t="s">
        <v>69</v>
      </c>
      <c r="D47" s="238"/>
      <c r="E47" s="238"/>
      <c r="F47" s="239"/>
      <c r="G47" s="240"/>
      <c r="H47" s="240"/>
      <c r="I47" s="240"/>
      <c r="J47" s="115">
        <f>'01 01 Pol'!F210</f>
        <v>0</v>
      </c>
    </row>
    <row r="48" spans="1:10" ht="25.5" customHeight="1" x14ac:dyDescent="0.2">
      <c r="A48" s="112"/>
      <c r="B48" s="116" t="s">
        <v>68</v>
      </c>
      <c r="C48" s="241" t="s">
        <v>70</v>
      </c>
      <c r="D48" s="241"/>
      <c r="E48" s="241"/>
      <c r="F48" s="242"/>
      <c r="G48" s="243"/>
      <c r="H48" s="243"/>
      <c r="I48" s="243"/>
      <c r="J48" s="117">
        <f>'02 01 Pol'!F182</f>
        <v>0</v>
      </c>
    </row>
    <row r="49" spans="1:10" ht="25.5" customHeight="1" x14ac:dyDescent="0.2">
      <c r="A49" s="118"/>
      <c r="B49" s="119" t="s">
        <v>71</v>
      </c>
      <c r="C49" s="120"/>
      <c r="D49" s="120"/>
      <c r="E49" s="120"/>
      <c r="F49" s="121"/>
      <c r="G49" s="122"/>
      <c r="H49" s="122"/>
      <c r="I49" s="122"/>
      <c r="J49" s="123">
        <f>SUM(J38:J48)</f>
        <v>0</v>
      </c>
    </row>
    <row r="50" spans="1:10" x14ac:dyDescent="0.2">
      <c r="A50" s="88"/>
      <c r="B50" s="88"/>
      <c r="C50" s="88"/>
      <c r="D50" s="88"/>
      <c r="E50" s="88"/>
      <c r="F50" s="88"/>
      <c r="G50" s="89"/>
      <c r="H50" s="88"/>
      <c r="I50" s="89"/>
      <c r="J50" s="90"/>
    </row>
    <row r="51" spans="1:10" x14ac:dyDescent="0.2">
      <c r="A51" s="88"/>
      <c r="B51" s="88"/>
      <c r="C51" s="88"/>
      <c r="D51" s="88"/>
      <c r="E51" s="88"/>
      <c r="F51" s="88"/>
      <c r="G51" s="89"/>
      <c r="H51" s="88"/>
      <c r="I51" s="89"/>
      <c r="J51" s="90"/>
    </row>
    <row r="52" spans="1:10" x14ac:dyDescent="0.2">
      <c r="A52" s="88"/>
      <c r="B52" s="88"/>
      <c r="C52" s="88"/>
      <c r="D52" s="88"/>
      <c r="E52" s="88"/>
      <c r="F52" s="88"/>
      <c r="G52" s="89"/>
      <c r="H52" s="88"/>
      <c r="I52" s="89"/>
      <c r="J52" s="90"/>
    </row>
  </sheetData>
  <sheetProtection algorithmName="SHA-512" hashValue="xP7pfXSxQy7BQeO/uSZUc9b3/yX1NmugwUH/gg8WXdbePsK8oJq9Juc6DZCnR3vdvXmjHYeYIpetdP0Tfwg0QA==" saltValue="LOMT7XaatYZhbyTep/fAow==" spinCount="100000" sheet="1" objects="1" scenarios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2">
    <mergeCell ref="C48:I48"/>
    <mergeCell ref="B26:E26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Zakázka!CisloStavby</f>
        <v>IOP-ICT-2014</v>
      </c>
      <c r="C1" s="31" t="str">
        <f>Zakázka!NazevStavby</f>
        <v>Informační a komunikační technologie</v>
      </c>
      <c r="D1" s="31"/>
      <c r="E1" s="31"/>
      <c r="F1" s="31"/>
      <c r="G1" s="24"/>
      <c r="H1" s="33"/>
    </row>
    <row r="2" spans="1:8" ht="13.5" thickBot="1" x14ac:dyDescent="0.25">
      <c r="A2" s="25" t="s">
        <v>23</v>
      </c>
      <c r="B2" s="30"/>
      <c r="C2" s="250"/>
      <c r="D2" s="250"/>
      <c r="E2" s="250"/>
      <c r="F2" s="250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49" t="s">
        <v>17</v>
      </c>
      <c r="B4" s="249"/>
      <c r="C4" s="249"/>
      <c r="D4" s="249"/>
      <c r="E4" s="249"/>
      <c r="F4" s="249"/>
      <c r="G4" s="249"/>
      <c r="H4" s="249"/>
    </row>
    <row r="6" spans="1:8" ht="15.75" x14ac:dyDescent="0.25">
      <c r="A6" s="32" t="s">
        <v>21</v>
      </c>
      <c r="B6" s="29">
        <f>B2</f>
        <v>0</v>
      </c>
    </row>
    <row r="7" spans="1:8" ht="15.75" x14ac:dyDescent="0.25">
      <c r="B7" s="251">
        <f>C2</f>
        <v>0</v>
      </c>
      <c r="C7" s="252"/>
      <c r="D7" s="252"/>
      <c r="E7" s="252"/>
      <c r="F7" s="252"/>
      <c r="G7" s="252"/>
    </row>
    <row r="9" spans="1:8" s="32" customFormat="1" ht="12.75" customHeight="1" x14ac:dyDescent="0.2">
      <c r="A9" s="32" t="s">
        <v>22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password="B85D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53" t="s">
        <v>24</v>
      </c>
      <c r="B1" s="253"/>
      <c r="C1" s="254"/>
      <c r="D1" s="253"/>
      <c r="E1" s="253"/>
      <c r="F1" s="253"/>
      <c r="G1" s="253"/>
    </row>
    <row r="2" spans="1:7" ht="13.5" thickTop="1" x14ac:dyDescent="0.2">
      <c r="A2" s="55" t="s">
        <v>25</v>
      </c>
      <c r="B2" s="56"/>
      <c r="C2" s="255"/>
      <c r="D2" s="255"/>
      <c r="E2" s="255"/>
      <c r="F2" s="255"/>
      <c r="G2" s="256"/>
    </row>
    <row r="3" spans="1:7" x14ac:dyDescent="0.2">
      <c r="A3" s="57" t="s">
        <v>26</v>
      </c>
      <c r="B3" s="58"/>
      <c r="C3" s="257"/>
      <c r="D3" s="257"/>
      <c r="E3" s="257"/>
      <c r="F3" s="257"/>
      <c r="G3" s="258"/>
    </row>
    <row r="4" spans="1:7" ht="13.5" thickBot="1" x14ac:dyDescent="0.25">
      <c r="A4" s="59" t="s">
        <v>27</v>
      </c>
      <c r="B4" s="60"/>
      <c r="C4" s="259"/>
      <c r="D4" s="259"/>
      <c r="E4" s="259"/>
      <c r="F4" s="259"/>
      <c r="G4" s="260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28</v>
      </c>
      <c r="B6" s="65" t="s">
        <v>29</v>
      </c>
      <c r="C6" s="66" t="s">
        <v>30</v>
      </c>
      <c r="D6" s="67" t="s">
        <v>31</v>
      </c>
      <c r="E6" s="68" t="s">
        <v>32</v>
      </c>
      <c r="F6" s="69" t="s">
        <v>33</v>
      </c>
      <c r="G6" s="70" t="s">
        <v>34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password="B85D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E11" sqref="E11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473</v>
      </c>
      <c r="B1" s="28" t="str">
        <f>Zakázka!CisloStavby</f>
        <v>IOP-ICT-2014</v>
      </c>
      <c r="C1" s="31" t="str">
        <f>Zakázka!NazevStavby</f>
        <v>Informační a komunikační technologie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478</v>
      </c>
      <c r="B2" s="124" t="s">
        <v>44</v>
      </c>
      <c r="C2" s="261" t="s">
        <v>45</v>
      </c>
      <c r="D2" s="250"/>
      <c r="E2" s="250"/>
      <c r="F2" s="250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9" t="s">
        <v>482</v>
      </c>
      <c r="B4" s="249"/>
      <c r="C4" s="249"/>
      <c r="D4" s="249"/>
      <c r="E4" s="249"/>
      <c r="F4" s="249"/>
      <c r="G4" s="249"/>
      <c r="H4" s="249"/>
    </row>
    <row r="5" spans="1:10" ht="12.75" customHeight="1" x14ac:dyDescent="0.2">
      <c r="H5" s="35"/>
    </row>
    <row r="6" spans="1:10" ht="15.75" customHeight="1" x14ac:dyDescent="0.25">
      <c r="A6" s="32" t="s">
        <v>21</v>
      </c>
      <c r="B6" s="29" t="str">
        <f>B2</f>
        <v>01</v>
      </c>
      <c r="H6" s="35"/>
    </row>
    <row r="7" spans="1:10" ht="15.75" customHeight="1" x14ac:dyDescent="0.25">
      <c r="B7" s="251" t="str">
        <f>C2</f>
        <v>Střední uměleckoprůmyslová škola Sv. Anežky České</v>
      </c>
      <c r="C7" s="252"/>
      <c r="D7" s="252"/>
      <c r="E7" s="252"/>
      <c r="F7" s="252"/>
      <c r="G7" s="252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72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5" t="s">
        <v>479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73</v>
      </c>
      <c r="B17" s="134"/>
      <c r="C17" s="135"/>
      <c r="D17" s="135"/>
      <c r="E17" s="135"/>
      <c r="F17" s="135"/>
      <c r="G17" s="136"/>
      <c r="H17" s="137" t="s">
        <v>74</v>
      </c>
      <c r="I17" s="32"/>
      <c r="J17" s="32"/>
    </row>
    <row r="18" spans="1:55" ht="12.75" customHeight="1" x14ac:dyDescent="0.2">
      <c r="A18" s="131" t="s">
        <v>44</v>
      </c>
      <c r="B18" s="129" t="s">
        <v>75</v>
      </c>
      <c r="C18" s="128"/>
      <c r="D18" s="128"/>
      <c r="E18" s="128"/>
      <c r="F18" s="128"/>
      <c r="G18" s="130"/>
      <c r="H18" s="132">
        <f>'01 01 Pol'!G218</f>
        <v>0</v>
      </c>
      <c r="I18" s="32"/>
      <c r="J18" s="32"/>
      <c r="O18">
        <f>'01 01 Pol'!AN218</f>
        <v>0</v>
      </c>
      <c r="P18">
        <f>'01 01 Pol'!AO218</f>
        <v>0</v>
      </c>
    </row>
    <row r="19" spans="1:55" ht="12.75" customHeight="1" thickBot="1" x14ac:dyDescent="0.25">
      <c r="A19" s="138"/>
      <c r="B19" s="139" t="s">
        <v>480</v>
      </c>
      <c r="C19" s="140"/>
      <c r="D19" s="141" t="str">
        <f>B2</f>
        <v>01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292</v>
      </c>
      <c r="B21" s="126"/>
      <c r="C21" s="126"/>
      <c r="D21" s="216" t="s">
        <v>44</v>
      </c>
      <c r="E21" s="262" t="s">
        <v>75</v>
      </c>
      <c r="F21" s="262"/>
      <c r="G21" s="262"/>
      <c r="H21" s="262"/>
      <c r="I21" s="32"/>
      <c r="J21" s="32"/>
      <c r="BC21" s="217" t="str">
        <f>E21</f>
        <v>ICT</v>
      </c>
    </row>
    <row r="22" spans="1:55" ht="12.75" customHeight="1" x14ac:dyDescent="0.2">
      <c r="A22" s="133" t="s">
        <v>481</v>
      </c>
      <c r="B22" s="134"/>
      <c r="C22" s="135"/>
      <c r="D22" s="135"/>
      <c r="E22" s="135"/>
      <c r="F22" s="135"/>
      <c r="G22" s="136"/>
      <c r="H22" s="137" t="s">
        <v>74</v>
      </c>
      <c r="I22" s="32"/>
      <c r="J22" s="32"/>
    </row>
    <row r="23" spans="1:55" ht="12.75" customHeight="1" x14ac:dyDescent="0.2">
      <c r="A23" s="131" t="s">
        <v>54</v>
      </c>
      <c r="B23" s="129" t="s">
        <v>55</v>
      </c>
      <c r="C23" s="128"/>
      <c r="D23" s="128"/>
      <c r="E23" s="128"/>
      <c r="F23" s="128"/>
      <c r="G23" s="130"/>
      <c r="H23" s="218">
        <f>'01 01 Pol'!F8</f>
        <v>0</v>
      </c>
      <c r="I23" s="32"/>
      <c r="J23" s="32"/>
    </row>
    <row r="24" spans="1:55" ht="12.75" customHeight="1" x14ac:dyDescent="0.2">
      <c r="A24" s="131" t="s">
        <v>57</v>
      </c>
      <c r="B24" s="129" t="s">
        <v>58</v>
      </c>
      <c r="C24" s="128"/>
      <c r="D24" s="128"/>
      <c r="E24" s="128"/>
      <c r="F24" s="128"/>
      <c r="G24" s="130"/>
      <c r="H24" s="218">
        <f>'01 01 Pol'!F49</f>
        <v>0</v>
      </c>
      <c r="I24" s="32"/>
      <c r="J24" s="32"/>
    </row>
    <row r="25" spans="1:55" ht="12.75" customHeight="1" x14ac:dyDescent="0.2">
      <c r="A25" s="131" t="s">
        <v>60</v>
      </c>
      <c r="B25" s="129" t="s">
        <v>61</v>
      </c>
      <c r="C25" s="128"/>
      <c r="D25" s="128"/>
      <c r="E25" s="128"/>
      <c r="F25" s="128"/>
      <c r="G25" s="130"/>
      <c r="H25" s="218">
        <f>'01 01 Pol'!F159</f>
        <v>0</v>
      </c>
      <c r="I25" s="32"/>
      <c r="J25" s="32"/>
    </row>
    <row r="26" spans="1:55" ht="12.75" customHeight="1" x14ac:dyDescent="0.2">
      <c r="A26" s="131" t="s">
        <v>65</v>
      </c>
      <c r="B26" s="129" t="s">
        <v>66</v>
      </c>
      <c r="C26" s="128"/>
      <c r="D26" s="128"/>
      <c r="E26" s="128"/>
      <c r="F26" s="128"/>
      <c r="G26" s="130"/>
      <c r="H26" s="218">
        <f>'01 01 Pol'!F207</f>
        <v>0</v>
      </c>
      <c r="I26" s="32"/>
      <c r="J26" s="32"/>
    </row>
    <row r="27" spans="1:55" ht="12.75" customHeight="1" x14ac:dyDescent="0.2">
      <c r="A27" s="131" t="s">
        <v>68</v>
      </c>
      <c r="B27" s="129" t="s">
        <v>69</v>
      </c>
      <c r="C27" s="128"/>
      <c r="D27" s="128"/>
      <c r="E27" s="128"/>
      <c r="F27" s="128"/>
      <c r="G27" s="130"/>
      <c r="H27" s="218">
        <f>'01 01 Pol'!F210</f>
        <v>0</v>
      </c>
      <c r="I27" s="32"/>
      <c r="J27" s="32"/>
    </row>
    <row r="28" spans="1:55" ht="12.75" customHeight="1" thickBot="1" x14ac:dyDescent="0.25">
      <c r="A28" s="138"/>
      <c r="B28" s="139" t="s">
        <v>293</v>
      </c>
      <c r="C28" s="140"/>
      <c r="D28" s="141" t="str">
        <f>D21</f>
        <v>01</v>
      </c>
      <c r="E28" s="140"/>
      <c r="F28" s="140"/>
      <c r="G28" s="142"/>
      <c r="H28" s="219">
        <f>SUM(H23:H27)</f>
        <v>0</v>
      </c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dwU/matJMMz5uoQoMY3N/i2LBbu+h+f1sf1N707Z6mWzh7tol3nwWNxeM/TU6vr0H1zaUOXUvgJ0wGT0DFokDA==" saltValue="CSp+SVWmPeJSRpl8a4yJ4Q==" spinCount="100000" sheet="1" objects="1" scenarios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C151" sqref="C151:G15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270" t="s">
        <v>76</v>
      </c>
      <c r="B1" s="270"/>
      <c r="C1" s="271"/>
      <c r="D1" s="270"/>
      <c r="E1" s="270"/>
      <c r="F1" s="270"/>
      <c r="G1" s="270"/>
      <c r="AC1" t="s">
        <v>79</v>
      </c>
    </row>
    <row r="2" spans="1:60" ht="13.5" thickTop="1" x14ac:dyDescent="0.2">
      <c r="A2" s="149" t="s">
        <v>25</v>
      </c>
      <c r="B2" s="153" t="s">
        <v>36</v>
      </c>
      <c r="C2" s="167" t="s">
        <v>37</v>
      </c>
      <c r="D2" s="151"/>
      <c r="E2" s="150"/>
      <c r="F2" s="150"/>
      <c r="G2" s="152"/>
    </row>
    <row r="3" spans="1:60" x14ac:dyDescent="0.2">
      <c r="A3" s="147" t="s">
        <v>26</v>
      </c>
      <c r="B3" s="154" t="s">
        <v>44</v>
      </c>
      <c r="C3" s="168" t="s">
        <v>45</v>
      </c>
      <c r="D3" s="146"/>
      <c r="E3" s="145"/>
      <c r="F3" s="145"/>
      <c r="G3" s="148"/>
    </row>
    <row r="4" spans="1:60" ht="13.5" thickBot="1" x14ac:dyDescent="0.25">
      <c r="A4" s="155" t="s">
        <v>27</v>
      </c>
      <c r="B4" s="156" t="s">
        <v>44</v>
      </c>
      <c r="C4" s="169" t="s">
        <v>75</v>
      </c>
      <c r="D4" s="157"/>
      <c r="E4" s="158"/>
      <c r="F4" s="158"/>
      <c r="G4" s="159"/>
    </row>
    <row r="5" spans="1:60" ht="14.25" thickTop="1" thickBot="1" x14ac:dyDescent="0.25">
      <c r="C5" s="170"/>
      <c r="D5" s="144"/>
    </row>
    <row r="6" spans="1:60" ht="27" thickTop="1" thickBot="1" x14ac:dyDescent="0.25">
      <c r="A6" s="160" t="s">
        <v>28</v>
      </c>
      <c r="B6" s="163" t="s">
        <v>29</v>
      </c>
      <c r="C6" s="171" t="s">
        <v>30</v>
      </c>
      <c r="D6" s="162" t="s">
        <v>31</v>
      </c>
      <c r="E6" s="161" t="s">
        <v>32</v>
      </c>
      <c r="F6" s="164" t="s">
        <v>33</v>
      </c>
      <c r="G6" s="160" t="s">
        <v>34</v>
      </c>
      <c r="H6" s="192" t="s">
        <v>77</v>
      </c>
      <c r="I6" s="172" t="s">
        <v>78</v>
      </c>
      <c r="J6" s="54"/>
    </row>
    <row r="7" spans="1:60" x14ac:dyDescent="0.2">
      <c r="A7" s="193"/>
      <c r="B7" s="194" t="s">
        <v>80</v>
      </c>
      <c r="C7" s="272" t="s">
        <v>81</v>
      </c>
      <c r="D7" s="273"/>
      <c r="E7" s="274"/>
      <c r="F7" s="275"/>
      <c r="G7" s="275"/>
      <c r="H7" s="195"/>
      <c r="I7" s="196"/>
    </row>
    <row r="8" spans="1:60" x14ac:dyDescent="0.2">
      <c r="A8" s="188" t="s">
        <v>82</v>
      </c>
      <c r="B8" s="173" t="s">
        <v>54</v>
      </c>
      <c r="C8" s="210" t="s">
        <v>55</v>
      </c>
      <c r="D8" s="175"/>
      <c r="E8" s="179"/>
      <c r="F8" s="276">
        <f>SUM(G9:G48)</f>
        <v>0</v>
      </c>
      <c r="G8" s="277"/>
      <c r="H8" s="183"/>
      <c r="I8" s="190"/>
    </row>
    <row r="9" spans="1:60" ht="22.5" outlineLevel="1" x14ac:dyDescent="0.2">
      <c r="A9" s="189">
        <v>1</v>
      </c>
      <c r="B9" s="174" t="s">
        <v>83</v>
      </c>
      <c r="C9" s="211" t="s">
        <v>84</v>
      </c>
      <c r="D9" s="176" t="s">
        <v>85</v>
      </c>
      <c r="E9" s="180">
        <v>1</v>
      </c>
      <c r="F9" s="184"/>
      <c r="G9" s="185">
        <f>ROUND(E9*F9,2)</f>
        <v>0</v>
      </c>
      <c r="H9" s="186"/>
      <c r="I9" s="191" t="s">
        <v>86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189"/>
      <c r="B10" s="174"/>
      <c r="C10" s="212" t="s">
        <v>87</v>
      </c>
      <c r="D10" s="177"/>
      <c r="E10" s="181">
        <v>1</v>
      </c>
      <c r="F10" s="185"/>
      <c r="G10" s="185"/>
      <c r="H10" s="186"/>
      <c r="I10" s="191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</row>
    <row r="11" spans="1:60" ht="22.5" outlineLevel="1" x14ac:dyDescent="0.2">
      <c r="A11" s="189"/>
      <c r="B11" s="174"/>
      <c r="C11" s="212" t="s">
        <v>88</v>
      </c>
      <c r="D11" s="177"/>
      <c r="E11" s="181"/>
      <c r="F11" s="185"/>
      <c r="G11" s="185"/>
      <c r="H11" s="186"/>
      <c r="I11" s="191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</row>
    <row r="12" spans="1:60" ht="22.5" outlineLevel="1" x14ac:dyDescent="0.2">
      <c r="A12" s="189"/>
      <c r="B12" s="174"/>
      <c r="C12" s="212" t="s">
        <v>89</v>
      </c>
      <c r="D12" s="177"/>
      <c r="E12" s="181"/>
      <c r="F12" s="185"/>
      <c r="G12" s="185"/>
      <c r="H12" s="186"/>
      <c r="I12" s="191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89"/>
      <c r="B13" s="174"/>
      <c r="C13" s="212" t="s">
        <v>90</v>
      </c>
      <c r="D13" s="177"/>
      <c r="E13" s="181"/>
      <c r="F13" s="185"/>
      <c r="G13" s="185"/>
      <c r="H13" s="186"/>
      <c r="I13" s="19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89"/>
      <c r="B14" s="174"/>
      <c r="C14" s="212" t="s">
        <v>91</v>
      </c>
      <c r="D14" s="177"/>
      <c r="E14" s="181"/>
      <c r="F14" s="185"/>
      <c r="G14" s="185"/>
      <c r="H14" s="186"/>
      <c r="I14" s="191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189"/>
      <c r="B15" s="174"/>
      <c r="C15" s="212" t="s">
        <v>92</v>
      </c>
      <c r="D15" s="177"/>
      <c r="E15" s="181"/>
      <c r="F15" s="185"/>
      <c r="G15" s="185"/>
      <c r="H15" s="186"/>
      <c r="I15" s="19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</row>
    <row r="16" spans="1:60" ht="33.75" outlineLevel="1" x14ac:dyDescent="0.2">
      <c r="A16" s="189"/>
      <c r="B16" s="174"/>
      <c r="C16" s="212" t="s">
        <v>93</v>
      </c>
      <c r="D16" s="177"/>
      <c r="E16" s="181"/>
      <c r="F16" s="185"/>
      <c r="G16" s="185"/>
      <c r="H16" s="186"/>
      <c r="I16" s="191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189">
        <v>2</v>
      </c>
      <c r="B17" s="174" t="s">
        <v>94</v>
      </c>
      <c r="C17" s="211" t="s">
        <v>95</v>
      </c>
      <c r="D17" s="176" t="s">
        <v>85</v>
      </c>
      <c r="E17" s="180">
        <v>13</v>
      </c>
      <c r="F17" s="184"/>
      <c r="G17" s="185">
        <f>ROUND(E17*F17,2)</f>
        <v>0</v>
      </c>
      <c r="H17" s="186"/>
      <c r="I17" s="191" t="s">
        <v>86</v>
      </c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>
        <v>21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189"/>
      <c r="B18" s="174"/>
      <c r="C18" s="212" t="s">
        <v>96</v>
      </c>
      <c r="D18" s="177"/>
      <c r="E18" s="181">
        <v>13</v>
      </c>
      <c r="F18" s="185"/>
      <c r="G18" s="185"/>
      <c r="H18" s="186"/>
      <c r="I18" s="19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189"/>
      <c r="B19" s="174"/>
      <c r="C19" s="212" t="s">
        <v>97</v>
      </c>
      <c r="D19" s="177"/>
      <c r="E19" s="181"/>
      <c r="F19" s="185"/>
      <c r="G19" s="185"/>
      <c r="H19" s="186"/>
      <c r="I19" s="191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189"/>
      <c r="B20" s="174"/>
      <c r="C20" s="212" t="s">
        <v>98</v>
      </c>
      <c r="D20" s="177"/>
      <c r="E20" s="181"/>
      <c r="F20" s="185"/>
      <c r="G20" s="185"/>
      <c r="H20" s="186"/>
      <c r="I20" s="191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189"/>
      <c r="B21" s="174"/>
      <c r="C21" s="212" t="s">
        <v>99</v>
      </c>
      <c r="D21" s="177"/>
      <c r="E21" s="181"/>
      <c r="F21" s="185"/>
      <c r="G21" s="185"/>
      <c r="H21" s="186"/>
      <c r="I21" s="191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ht="22.5" outlineLevel="1" x14ac:dyDescent="0.2">
      <c r="A22" s="189"/>
      <c r="B22" s="174"/>
      <c r="C22" s="212" t="s">
        <v>100</v>
      </c>
      <c r="D22" s="177"/>
      <c r="E22" s="181"/>
      <c r="F22" s="185"/>
      <c r="G22" s="185"/>
      <c r="H22" s="186"/>
      <c r="I22" s="191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189"/>
      <c r="B23" s="174"/>
      <c r="C23" s="212" t="s">
        <v>101</v>
      </c>
      <c r="D23" s="177"/>
      <c r="E23" s="181"/>
      <c r="F23" s="185"/>
      <c r="G23" s="185"/>
      <c r="H23" s="186"/>
      <c r="I23" s="191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ht="33.75" outlineLevel="1" x14ac:dyDescent="0.2">
      <c r="A24" s="189"/>
      <c r="B24" s="174"/>
      <c r="C24" s="212" t="s">
        <v>102</v>
      </c>
      <c r="D24" s="177"/>
      <c r="E24" s="181"/>
      <c r="F24" s="185"/>
      <c r="G24" s="185"/>
      <c r="H24" s="186"/>
      <c r="I24" s="191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</row>
    <row r="25" spans="1:60" ht="22.5" outlineLevel="1" x14ac:dyDescent="0.2">
      <c r="A25" s="189"/>
      <c r="B25" s="174"/>
      <c r="C25" s="212" t="s">
        <v>103</v>
      </c>
      <c r="D25" s="177"/>
      <c r="E25" s="181"/>
      <c r="F25" s="185"/>
      <c r="G25" s="185"/>
      <c r="H25" s="186"/>
      <c r="I25" s="191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ht="22.5" outlineLevel="1" x14ac:dyDescent="0.2">
      <c r="A26" s="189"/>
      <c r="B26" s="174"/>
      <c r="C26" s="212" t="s">
        <v>104</v>
      </c>
      <c r="D26" s="177"/>
      <c r="E26" s="181"/>
      <c r="F26" s="185"/>
      <c r="G26" s="185"/>
      <c r="H26" s="186"/>
      <c r="I26" s="191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</row>
    <row r="27" spans="1:60" ht="33.75" outlineLevel="1" x14ac:dyDescent="0.2">
      <c r="A27" s="189"/>
      <c r="B27" s="174"/>
      <c r="C27" s="212" t="s">
        <v>105</v>
      </c>
      <c r="D27" s="177"/>
      <c r="E27" s="181"/>
      <c r="F27" s="185"/>
      <c r="G27" s="185"/>
      <c r="H27" s="186"/>
      <c r="I27" s="191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189"/>
      <c r="B28" s="174"/>
      <c r="C28" s="212" t="s">
        <v>106</v>
      </c>
      <c r="D28" s="177"/>
      <c r="E28" s="181"/>
      <c r="F28" s="185"/>
      <c r="G28" s="185"/>
      <c r="H28" s="186"/>
      <c r="I28" s="191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189"/>
      <c r="B29" s="174"/>
      <c r="C29" s="212" t="s">
        <v>107</v>
      </c>
      <c r="D29" s="177"/>
      <c r="E29" s="181"/>
      <c r="F29" s="185"/>
      <c r="G29" s="185"/>
      <c r="H29" s="186"/>
      <c r="I29" s="191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</row>
    <row r="30" spans="1:60" ht="22.5" outlineLevel="1" x14ac:dyDescent="0.2">
      <c r="A30" s="189"/>
      <c r="B30" s="174"/>
      <c r="C30" s="212" t="s">
        <v>108</v>
      </c>
      <c r="D30" s="177"/>
      <c r="E30" s="181"/>
      <c r="F30" s="185"/>
      <c r="G30" s="185"/>
      <c r="H30" s="186"/>
      <c r="I30" s="191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189">
        <v>3</v>
      </c>
      <c r="B31" s="174" t="s">
        <v>109</v>
      </c>
      <c r="C31" s="211" t="s">
        <v>110</v>
      </c>
      <c r="D31" s="176" t="s">
        <v>85</v>
      </c>
      <c r="E31" s="180">
        <v>6</v>
      </c>
      <c r="F31" s="184"/>
      <c r="G31" s="185">
        <f>ROUND(E31*F31,2)</f>
        <v>0</v>
      </c>
      <c r="H31" s="186"/>
      <c r="I31" s="191" t="s">
        <v>86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>
        <v>21</v>
      </c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189"/>
      <c r="B32" s="174"/>
      <c r="C32" s="212" t="s">
        <v>111</v>
      </c>
      <c r="D32" s="177"/>
      <c r="E32" s="181">
        <v>6</v>
      </c>
      <c r="F32" s="185"/>
      <c r="G32" s="185"/>
      <c r="H32" s="186"/>
      <c r="I32" s="191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189"/>
      <c r="B33" s="174"/>
      <c r="C33" s="212" t="s">
        <v>112</v>
      </c>
      <c r="D33" s="177"/>
      <c r="E33" s="181"/>
      <c r="F33" s="185"/>
      <c r="G33" s="185"/>
      <c r="H33" s="186"/>
      <c r="I33" s="191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189"/>
      <c r="B34" s="174"/>
      <c r="C34" s="212" t="s">
        <v>113</v>
      </c>
      <c r="D34" s="177"/>
      <c r="E34" s="181"/>
      <c r="F34" s="185"/>
      <c r="G34" s="185"/>
      <c r="H34" s="186"/>
      <c r="I34" s="191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189"/>
      <c r="B35" s="174"/>
      <c r="C35" s="212" t="s">
        <v>114</v>
      </c>
      <c r="D35" s="177"/>
      <c r="E35" s="181"/>
      <c r="F35" s="185"/>
      <c r="G35" s="185"/>
      <c r="H35" s="186"/>
      <c r="I35" s="191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189"/>
      <c r="B36" s="174"/>
      <c r="C36" s="212" t="s">
        <v>115</v>
      </c>
      <c r="D36" s="177"/>
      <c r="E36" s="181"/>
      <c r="F36" s="185"/>
      <c r="G36" s="185"/>
      <c r="H36" s="186"/>
      <c r="I36" s="191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189"/>
      <c r="B37" s="174"/>
      <c r="C37" s="212" t="s">
        <v>116</v>
      </c>
      <c r="D37" s="177"/>
      <c r="E37" s="181"/>
      <c r="F37" s="185"/>
      <c r="G37" s="185"/>
      <c r="H37" s="186"/>
      <c r="I37" s="191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189"/>
      <c r="B38" s="174"/>
      <c r="C38" s="212" t="s">
        <v>117</v>
      </c>
      <c r="D38" s="177"/>
      <c r="E38" s="181"/>
      <c r="F38" s="185"/>
      <c r="G38" s="185"/>
      <c r="H38" s="186"/>
      <c r="I38" s="191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189"/>
      <c r="B39" s="174"/>
      <c r="C39" s="212" t="s">
        <v>118</v>
      </c>
      <c r="D39" s="177"/>
      <c r="E39" s="181"/>
      <c r="F39" s="185"/>
      <c r="G39" s="185"/>
      <c r="H39" s="186"/>
      <c r="I39" s="191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outlineLevel="1" x14ac:dyDescent="0.2">
      <c r="A40" s="189"/>
      <c r="B40" s="174"/>
      <c r="C40" s="212" t="s">
        <v>119</v>
      </c>
      <c r="D40" s="177"/>
      <c r="E40" s="181"/>
      <c r="F40" s="185"/>
      <c r="G40" s="185"/>
      <c r="H40" s="186"/>
      <c r="I40" s="191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189"/>
      <c r="B41" s="174"/>
      <c r="C41" s="212" t="s">
        <v>120</v>
      </c>
      <c r="D41" s="177"/>
      <c r="E41" s="181"/>
      <c r="F41" s="185"/>
      <c r="G41" s="185"/>
      <c r="H41" s="186"/>
      <c r="I41" s="191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189"/>
      <c r="B42" s="174"/>
      <c r="C42" s="212" t="s">
        <v>121</v>
      </c>
      <c r="D42" s="177"/>
      <c r="E42" s="181"/>
      <c r="F42" s="185"/>
      <c r="G42" s="185"/>
      <c r="H42" s="186"/>
      <c r="I42" s="191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189"/>
      <c r="B43" s="174"/>
      <c r="C43" s="212" t="s">
        <v>122</v>
      </c>
      <c r="D43" s="177"/>
      <c r="E43" s="181"/>
      <c r="F43" s="185"/>
      <c r="G43" s="185"/>
      <c r="H43" s="186"/>
      <c r="I43" s="191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189"/>
      <c r="B44" s="174"/>
      <c r="C44" s="212" t="s">
        <v>123</v>
      </c>
      <c r="D44" s="177"/>
      <c r="E44" s="181"/>
      <c r="F44" s="185"/>
      <c r="G44" s="185"/>
      <c r="H44" s="186"/>
      <c r="I44" s="191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</row>
    <row r="45" spans="1:60" ht="33.75" outlineLevel="1" x14ac:dyDescent="0.2">
      <c r="A45" s="189"/>
      <c r="B45" s="174"/>
      <c r="C45" s="212" t="s">
        <v>124</v>
      </c>
      <c r="D45" s="177"/>
      <c r="E45" s="181"/>
      <c r="F45" s="185"/>
      <c r="G45" s="185"/>
      <c r="H45" s="186"/>
      <c r="I45" s="191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189"/>
      <c r="B46" s="174"/>
      <c r="C46" s="212" t="s">
        <v>125</v>
      </c>
      <c r="D46" s="177"/>
      <c r="E46" s="181"/>
      <c r="F46" s="185"/>
      <c r="G46" s="185"/>
      <c r="H46" s="186"/>
      <c r="I46" s="191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189">
        <v>4</v>
      </c>
      <c r="B47" s="174" t="s">
        <v>126</v>
      </c>
      <c r="C47" s="211" t="s">
        <v>127</v>
      </c>
      <c r="D47" s="176" t="s">
        <v>85</v>
      </c>
      <c r="E47" s="180">
        <v>1</v>
      </c>
      <c r="F47" s="184"/>
      <c r="G47" s="185">
        <f>ROUND(E47*F47,2)</f>
        <v>0</v>
      </c>
      <c r="H47" s="186"/>
      <c r="I47" s="191" t="s">
        <v>86</v>
      </c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>
        <v>21</v>
      </c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ht="33.75" outlineLevel="1" x14ac:dyDescent="0.2">
      <c r="A48" s="189"/>
      <c r="B48" s="174"/>
      <c r="C48" s="212" t="s">
        <v>128</v>
      </c>
      <c r="D48" s="177"/>
      <c r="E48" s="181">
        <v>1</v>
      </c>
      <c r="F48" s="185"/>
      <c r="G48" s="185"/>
      <c r="H48" s="186"/>
      <c r="I48" s="191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x14ac:dyDescent="0.2">
      <c r="A49" s="188" t="s">
        <v>82</v>
      </c>
      <c r="B49" s="173" t="s">
        <v>57</v>
      </c>
      <c r="C49" s="210" t="s">
        <v>58</v>
      </c>
      <c r="D49" s="175"/>
      <c r="E49" s="179"/>
      <c r="F49" s="263">
        <f>SUM(G50:G158)</f>
        <v>0</v>
      </c>
      <c r="G49" s="264"/>
      <c r="H49" s="183"/>
      <c r="I49" s="190"/>
    </row>
    <row r="50" spans="1:60" outlineLevel="1" x14ac:dyDescent="0.2">
      <c r="A50" s="189">
        <v>5</v>
      </c>
      <c r="B50" s="174" t="s">
        <v>129</v>
      </c>
      <c r="C50" s="211" t="s">
        <v>130</v>
      </c>
      <c r="D50" s="176" t="s">
        <v>85</v>
      </c>
      <c r="E50" s="180">
        <v>1</v>
      </c>
      <c r="F50" s="184"/>
      <c r="G50" s="185">
        <f>ROUND(E50*F50,2)</f>
        <v>0</v>
      </c>
      <c r="H50" s="186"/>
      <c r="I50" s="191" t="s">
        <v>86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189"/>
      <c r="B51" s="174"/>
      <c r="C51" s="212" t="s">
        <v>131</v>
      </c>
      <c r="D51" s="177"/>
      <c r="E51" s="181">
        <v>1</v>
      </c>
      <c r="F51" s="185"/>
      <c r="G51" s="185"/>
      <c r="H51" s="186"/>
      <c r="I51" s="191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</row>
    <row r="52" spans="1:60" ht="22.5" outlineLevel="1" x14ac:dyDescent="0.2">
      <c r="A52" s="189"/>
      <c r="B52" s="174"/>
      <c r="C52" s="212" t="s">
        <v>132</v>
      </c>
      <c r="D52" s="177"/>
      <c r="E52" s="181"/>
      <c r="F52" s="185"/>
      <c r="G52" s="185"/>
      <c r="H52" s="186"/>
      <c r="I52" s="191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</row>
    <row r="53" spans="1:60" ht="22.5" outlineLevel="1" x14ac:dyDescent="0.2">
      <c r="A53" s="189"/>
      <c r="B53" s="174"/>
      <c r="C53" s="212" t="s">
        <v>133</v>
      </c>
      <c r="D53" s="177"/>
      <c r="E53" s="181"/>
      <c r="F53" s="185"/>
      <c r="G53" s="185"/>
      <c r="H53" s="186"/>
      <c r="I53" s="191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189"/>
      <c r="B54" s="174"/>
      <c r="C54" s="212" t="s">
        <v>134</v>
      </c>
      <c r="D54" s="177"/>
      <c r="E54" s="181"/>
      <c r="F54" s="185"/>
      <c r="G54" s="185"/>
      <c r="H54" s="186"/>
      <c r="I54" s="191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</row>
    <row r="55" spans="1:60" ht="33.75" outlineLevel="1" x14ac:dyDescent="0.2">
      <c r="A55" s="189"/>
      <c r="B55" s="174"/>
      <c r="C55" s="212" t="s">
        <v>135</v>
      </c>
      <c r="D55" s="177"/>
      <c r="E55" s="181"/>
      <c r="F55" s="185"/>
      <c r="G55" s="185"/>
      <c r="H55" s="186"/>
      <c r="I55" s="191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</row>
    <row r="56" spans="1:60" ht="33.75" outlineLevel="1" x14ac:dyDescent="0.2">
      <c r="A56" s="189"/>
      <c r="B56" s="174"/>
      <c r="C56" s="212" t="s">
        <v>136</v>
      </c>
      <c r="D56" s="177"/>
      <c r="E56" s="181"/>
      <c r="F56" s="185"/>
      <c r="G56" s="185"/>
      <c r="H56" s="186"/>
      <c r="I56" s="191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189">
        <v>6</v>
      </c>
      <c r="B57" s="174" t="s">
        <v>137</v>
      </c>
      <c r="C57" s="211" t="s">
        <v>138</v>
      </c>
      <c r="D57" s="176" t="s">
        <v>85</v>
      </c>
      <c r="E57" s="180">
        <v>2</v>
      </c>
      <c r="F57" s="184"/>
      <c r="G57" s="185">
        <f>ROUND(E57*F57,2)</f>
        <v>0</v>
      </c>
      <c r="H57" s="186"/>
      <c r="I57" s="191" t="s">
        <v>86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>
        <v>21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189"/>
      <c r="B58" s="174"/>
      <c r="C58" s="212" t="s">
        <v>139</v>
      </c>
      <c r="D58" s="177"/>
      <c r="E58" s="181">
        <v>2</v>
      </c>
      <c r="F58" s="185"/>
      <c r="G58" s="185"/>
      <c r="H58" s="186"/>
      <c r="I58" s="191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189"/>
      <c r="B59" s="174"/>
      <c r="C59" s="212" t="s">
        <v>140</v>
      </c>
      <c r="D59" s="177"/>
      <c r="E59" s="181"/>
      <c r="F59" s="185"/>
      <c r="G59" s="185"/>
      <c r="H59" s="186"/>
      <c r="I59" s="191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</row>
    <row r="60" spans="1:60" outlineLevel="1" x14ac:dyDescent="0.2">
      <c r="A60" s="189"/>
      <c r="B60" s="174"/>
      <c r="C60" s="212" t="s">
        <v>141</v>
      </c>
      <c r="D60" s="177"/>
      <c r="E60" s="181"/>
      <c r="F60" s="185"/>
      <c r="G60" s="185"/>
      <c r="H60" s="186"/>
      <c r="I60" s="191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</row>
    <row r="61" spans="1:60" ht="22.5" outlineLevel="1" x14ac:dyDescent="0.2">
      <c r="A61" s="189"/>
      <c r="B61" s="174"/>
      <c r="C61" s="212" t="s">
        <v>142</v>
      </c>
      <c r="D61" s="177"/>
      <c r="E61" s="181"/>
      <c r="F61" s="185"/>
      <c r="G61" s="185"/>
      <c r="H61" s="186"/>
      <c r="I61" s="191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189"/>
      <c r="B62" s="174"/>
      <c r="C62" s="212" t="s">
        <v>143</v>
      </c>
      <c r="D62" s="177"/>
      <c r="E62" s="181"/>
      <c r="F62" s="185"/>
      <c r="G62" s="185"/>
      <c r="H62" s="186"/>
      <c r="I62" s="191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189"/>
      <c r="B63" s="174"/>
      <c r="C63" s="212" t="s">
        <v>144</v>
      </c>
      <c r="D63" s="177"/>
      <c r="E63" s="181"/>
      <c r="F63" s="185"/>
      <c r="G63" s="185"/>
      <c r="H63" s="186"/>
      <c r="I63" s="191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189">
        <v>7</v>
      </c>
      <c r="B64" s="174" t="s">
        <v>145</v>
      </c>
      <c r="C64" s="211" t="s">
        <v>146</v>
      </c>
      <c r="D64" s="176" t="s">
        <v>85</v>
      </c>
      <c r="E64" s="180">
        <v>1</v>
      </c>
      <c r="F64" s="184"/>
      <c r="G64" s="185">
        <f>ROUND(E64*F64,2)</f>
        <v>0</v>
      </c>
      <c r="H64" s="186"/>
      <c r="I64" s="191" t="s">
        <v>86</v>
      </c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>
        <v>21</v>
      </c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189"/>
      <c r="B65" s="174"/>
      <c r="C65" s="212" t="s">
        <v>147</v>
      </c>
      <c r="D65" s="177"/>
      <c r="E65" s="181">
        <v>1</v>
      </c>
      <c r="F65" s="185"/>
      <c r="G65" s="185"/>
      <c r="H65" s="186"/>
      <c r="I65" s="191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</row>
    <row r="66" spans="1:60" ht="22.5" outlineLevel="1" x14ac:dyDescent="0.2">
      <c r="A66" s="189"/>
      <c r="B66" s="174"/>
      <c r="C66" s="212" t="s">
        <v>148</v>
      </c>
      <c r="D66" s="177"/>
      <c r="E66" s="181"/>
      <c r="F66" s="185"/>
      <c r="G66" s="185"/>
      <c r="H66" s="186"/>
      <c r="I66" s="191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189"/>
      <c r="B67" s="174"/>
      <c r="C67" s="212" t="s">
        <v>149</v>
      </c>
      <c r="D67" s="177"/>
      <c r="E67" s="181"/>
      <c r="F67" s="185"/>
      <c r="G67" s="185"/>
      <c r="H67" s="186"/>
      <c r="I67" s="191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189"/>
      <c r="B68" s="174"/>
      <c r="C68" s="212" t="s">
        <v>150</v>
      </c>
      <c r="D68" s="177"/>
      <c r="E68" s="181"/>
      <c r="F68" s="185"/>
      <c r="G68" s="185"/>
      <c r="H68" s="186"/>
      <c r="I68" s="191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189"/>
      <c r="B69" s="174"/>
      <c r="C69" s="212" t="s">
        <v>151</v>
      </c>
      <c r="D69" s="177"/>
      <c r="E69" s="181"/>
      <c r="F69" s="185"/>
      <c r="G69" s="185"/>
      <c r="H69" s="186"/>
      <c r="I69" s="191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189"/>
      <c r="B70" s="174"/>
      <c r="C70" s="212" t="s">
        <v>152</v>
      </c>
      <c r="D70" s="177"/>
      <c r="E70" s="181"/>
      <c r="F70" s="185"/>
      <c r="G70" s="185"/>
      <c r="H70" s="186"/>
      <c r="I70" s="191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189"/>
      <c r="B71" s="174"/>
      <c r="C71" s="212" t="s">
        <v>153</v>
      </c>
      <c r="D71" s="177"/>
      <c r="E71" s="181"/>
      <c r="F71" s="185"/>
      <c r="G71" s="185"/>
      <c r="H71" s="186"/>
      <c r="I71" s="191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189">
        <v>8</v>
      </c>
      <c r="B72" s="174" t="s">
        <v>154</v>
      </c>
      <c r="C72" s="211" t="s">
        <v>155</v>
      </c>
      <c r="D72" s="176" t="s">
        <v>85</v>
      </c>
      <c r="E72" s="180">
        <v>1</v>
      </c>
      <c r="F72" s="184"/>
      <c r="G72" s="185">
        <f>ROUND(E72*F72,2)</f>
        <v>0</v>
      </c>
      <c r="H72" s="186"/>
      <c r="I72" s="191" t="s">
        <v>86</v>
      </c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>
        <v>21</v>
      </c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189"/>
      <c r="B73" s="174"/>
      <c r="C73" s="213" t="s">
        <v>156</v>
      </c>
      <c r="D73" s="178"/>
      <c r="E73" s="182"/>
      <c r="F73" s="187"/>
      <c r="G73" s="187"/>
      <c r="H73" s="186"/>
      <c r="I73" s="191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189"/>
      <c r="B74" s="174"/>
      <c r="C74" s="265" t="s">
        <v>157</v>
      </c>
      <c r="D74" s="266"/>
      <c r="E74" s="267"/>
      <c r="F74" s="268"/>
      <c r="G74" s="269"/>
      <c r="H74" s="186"/>
      <c r="I74" s="191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6" t="str">
        <f t="shared" ref="BA74:BA105" si="0">C74</f>
        <v>ZÁKLADNÍ SPECIFIKACE</v>
      </c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189"/>
      <c r="B75" s="174"/>
      <c r="C75" s="265" t="s">
        <v>255</v>
      </c>
      <c r="D75" s="266"/>
      <c r="E75" s="267"/>
      <c r="F75" s="268"/>
      <c r="G75" s="269"/>
      <c r="H75" s="186"/>
      <c r="I75" s="191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6" t="str">
        <f t="shared" si="0"/>
        <v>Třída 	36"</v>
      </c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189"/>
      <c r="B76" s="174"/>
      <c r="C76" s="265" t="s">
        <v>256</v>
      </c>
      <c r="D76" s="266"/>
      <c r="E76" s="267"/>
      <c r="F76" s="268"/>
      <c r="G76" s="269"/>
      <c r="H76" s="186"/>
      <c r="I76" s="191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6" t="str">
        <f t="shared" si="0"/>
        <v>Typ inkoustu 	Reaktivní inkoust na bázi pigmentu a barviva, 5 barev (MBK × 2, BK, C, M, Y)</v>
      </c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189"/>
      <c r="B77" s="174"/>
      <c r="C77" s="265" t="s">
        <v>257</v>
      </c>
      <c r="D77" s="266"/>
      <c r="E77" s="267"/>
      <c r="F77" s="268"/>
      <c r="G77" s="269"/>
      <c r="H77" s="186"/>
      <c r="I77" s="191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6" t="str">
        <f t="shared" si="0"/>
        <v>Maximální rozlišení tisku 	2 400 × 1 200 dpi</v>
      </c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189"/>
      <c r="B78" s="174"/>
      <c r="C78" s="265" t="s">
        <v>158</v>
      </c>
      <c r="D78" s="266"/>
      <c r="E78" s="267"/>
      <c r="F78" s="268"/>
      <c r="G78" s="269"/>
      <c r="H78" s="186"/>
      <c r="I78" s="191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6" t="str">
        <f t="shared" si="0"/>
        <v>Rychlost tisku 	(A0, plnobarevný tisk)</v>
      </c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189"/>
      <c r="B79" s="174"/>
      <c r="C79" s="265" t="s">
        <v>159</v>
      </c>
      <c r="D79" s="266"/>
      <c r="E79" s="267"/>
      <c r="F79" s="268"/>
      <c r="G79" s="269"/>
      <c r="H79" s="186"/>
      <c r="I79" s="191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6" t="str">
        <f t="shared" si="0"/>
        <v>Běžný papír: 0,48 (Režim konceptu), 1,14 (Standardní režim)</v>
      </c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189"/>
      <c r="B80" s="174"/>
      <c r="C80" s="265" t="s">
        <v>258</v>
      </c>
      <c r="D80" s="266"/>
      <c r="E80" s="267"/>
      <c r="F80" s="268"/>
      <c r="G80" s="269"/>
      <c r="H80" s="186"/>
      <c r="I80" s="191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6" t="str">
        <f t="shared" si="0"/>
        <v>Papír s povrchovou úpravou: 1,14 (Režim konceptu), 2,26 (Standardní režim), 3,51 (Režim s vysokou kvalitou)</v>
      </c>
      <c r="BB80" s="165"/>
      <c r="BC80" s="165"/>
      <c r="BD80" s="165"/>
      <c r="BE80" s="165"/>
      <c r="BF80" s="165"/>
      <c r="BG80" s="165"/>
      <c r="BH80" s="165"/>
    </row>
    <row r="81" spans="1:60" outlineLevel="1" x14ac:dyDescent="0.2">
      <c r="A81" s="189"/>
      <c r="B81" s="174"/>
      <c r="C81" s="265" t="s">
        <v>160</v>
      </c>
      <c r="D81" s="266"/>
      <c r="E81" s="267"/>
      <c r="F81" s="268"/>
      <c r="G81" s="269"/>
      <c r="H81" s="186"/>
      <c r="I81" s="191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6" t="str">
        <f t="shared" si="0"/>
        <v>Rozměry a hmotnost 	Netto:</v>
      </c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189"/>
      <c r="B82" s="174"/>
      <c r="C82" s="265" t="s">
        <v>486</v>
      </c>
      <c r="D82" s="266"/>
      <c r="E82" s="267"/>
      <c r="F82" s="268"/>
      <c r="G82" s="269"/>
      <c r="H82" s="186"/>
      <c r="I82" s="191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6" t="str">
        <f t="shared" si="0"/>
        <v>Hlavní jednotka s otevřeným košem a stojanem tiskárny: min.1 304 × 870 × 1 062 mm (Š × H × V); hmotnost: min.62,9 kg</v>
      </c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189"/>
      <c r="B83" s="174"/>
      <c r="C83" s="265"/>
      <c r="D83" s="266"/>
      <c r="E83" s="267"/>
      <c r="F83" s="268"/>
      <c r="G83" s="269"/>
      <c r="H83" s="186"/>
      <c r="I83" s="191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6">
        <f t="shared" si="0"/>
        <v>0</v>
      </c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189"/>
      <c r="B84" s="174"/>
      <c r="C84" s="265"/>
      <c r="D84" s="266"/>
      <c r="E84" s="267"/>
      <c r="F84" s="268"/>
      <c r="G84" s="269"/>
      <c r="H84" s="186"/>
      <c r="I84" s="191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6">
        <f t="shared" si="0"/>
        <v>0</v>
      </c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189"/>
      <c r="B85" s="174"/>
      <c r="C85" s="265"/>
      <c r="D85" s="266"/>
      <c r="E85" s="267"/>
      <c r="F85" s="268"/>
      <c r="G85" s="269"/>
      <c r="H85" s="186"/>
      <c r="I85" s="191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6">
        <f t="shared" si="0"/>
        <v>0</v>
      </c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189"/>
      <c r="B86" s="174"/>
      <c r="C86" s="265"/>
      <c r="D86" s="266"/>
      <c r="E86" s="267"/>
      <c r="F86" s="268"/>
      <c r="G86" s="269"/>
      <c r="H86" s="186"/>
      <c r="I86" s="191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6">
        <f t="shared" si="0"/>
        <v>0</v>
      </c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189"/>
      <c r="B87" s="174"/>
      <c r="C87" s="265"/>
      <c r="D87" s="266"/>
      <c r="E87" s="267"/>
      <c r="F87" s="268"/>
      <c r="G87" s="269"/>
      <c r="H87" s="186"/>
      <c r="I87" s="191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6">
        <f t="shared" si="0"/>
        <v>0</v>
      </c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189"/>
      <c r="B88" s="174"/>
      <c r="C88" s="265"/>
      <c r="D88" s="266"/>
      <c r="E88" s="267"/>
      <c r="F88" s="268"/>
      <c r="G88" s="269"/>
      <c r="H88" s="186"/>
      <c r="I88" s="191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6">
        <f t="shared" si="0"/>
        <v>0</v>
      </c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189"/>
      <c r="B89" s="174"/>
      <c r="C89" s="265" t="s">
        <v>161</v>
      </c>
      <c r="D89" s="266"/>
      <c r="E89" s="267"/>
      <c r="F89" s="268"/>
      <c r="G89" s="269"/>
      <c r="H89" s="186"/>
      <c r="I89" s="191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6" t="str">
        <f t="shared" si="0"/>
        <v>Napájení 	Vstupní napětí: 100 až 240 V AC (50/60 Hz)</v>
      </c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189"/>
      <c r="B90" s="174"/>
      <c r="C90" s="265" t="s">
        <v>162</v>
      </c>
      <c r="D90" s="266"/>
      <c r="E90" s="267"/>
      <c r="F90" s="268"/>
      <c r="G90" s="269"/>
      <c r="H90" s="186"/>
      <c r="I90" s="191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6" t="str">
        <f t="shared" si="0"/>
        <v>Spotřeba: 140 W nebo méně</v>
      </c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189"/>
      <c r="B91" s="174"/>
      <c r="C91" s="265" t="s">
        <v>163</v>
      </c>
      <c r="D91" s="266"/>
      <c r="E91" s="267"/>
      <c r="F91" s="268"/>
      <c r="G91" s="269"/>
      <c r="H91" s="186"/>
      <c r="I91" s="191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6" t="str">
        <f t="shared" si="0"/>
        <v>Spotřeba v pohotovostním režimu (v režimu nízké spotřeby): 220 až 240 V: 6 W nebo méně; 100 až 120 V: 5 W nebo méně</v>
      </c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189"/>
      <c r="B92" s="174"/>
      <c r="C92" s="265" t="s">
        <v>259</v>
      </c>
      <c r="D92" s="266"/>
      <c r="E92" s="267"/>
      <c r="F92" s="268"/>
      <c r="G92" s="269"/>
      <c r="H92" s="186"/>
      <c r="I92" s="191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6" t="str">
        <f t="shared" si="0"/>
        <v>Vypnuto (pohotovostní režim): 1 W nebo méně (v souladu s exekutivním nařízením prezidenta USA)</v>
      </c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189"/>
      <c r="B93" s="174"/>
      <c r="C93" s="265" t="s">
        <v>260</v>
      </c>
      <c r="D93" s="266"/>
      <c r="E93" s="267"/>
      <c r="F93" s="268"/>
      <c r="G93" s="269"/>
      <c r="H93" s="186"/>
      <c r="I93" s="191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6" t="str">
        <f t="shared" si="0"/>
        <v>Provozní prostředí 	Teplota: 15 až 30 °C, vlhkost: 10 až 80 % (bez kondenzace)</v>
      </c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189"/>
      <c r="B94" s="174"/>
      <c r="C94" s="265" t="s">
        <v>164</v>
      </c>
      <c r="D94" s="266"/>
      <c r="E94" s="267"/>
      <c r="F94" s="268"/>
      <c r="G94" s="269"/>
      <c r="H94" s="186"/>
      <c r="I94" s="191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6" t="str">
        <f t="shared" si="0"/>
        <v>Akustický hluk 	Tlak – provoz: 50 dB (A) nebo méně, pohotovostní režim: 35 dB (A) nebo méně</v>
      </c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189"/>
      <c r="B95" s="174"/>
      <c r="C95" s="265" t="s">
        <v>261</v>
      </c>
      <c r="D95" s="266"/>
      <c r="E95" s="267"/>
      <c r="F95" s="268"/>
      <c r="G95" s="269"/>
      <c r="H95" s="186"/>
      <c r="I95" s="191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6" t="str">
        <f t="shared" si="0"/>
        <v>Výkon – provoz: 6,6 belů nebo méně</v>
      </c>
      <c r="BB95" s="165"/>
      <c r="BC95" s="165"/>
      <c r="BD95" s="165"/>
      <c r="BE95" s="165"/>
      <c r="BF95" s="165"/>
      <c r="BG95" s="165"/>
      <c r="BH95" s="165"/>
    </row>
    <row r="96" spans="1:60" outlineLevel="1" x14ac:dyDescent="0.2">
      <c r="A96" s="189"/>
      <c r="B96" s="174"/>
      <c r="C96" s="265" t="s">
        <v>262</v>
      </c>
      <c r="D96" s="266"/>
      <c r="E96" s="267"/>
      <c r="F96" s="268"/>
      <c r="G96" s="269"/>
      <c r="H96" s="186"/>
      <c r="I96" s="191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6" t="str">
        <f t="shared" si="0"/>
        <v>Minimální šířka čáry 	0,02 mm (teoretická hodnota)</v>
      </c>
      <c r="BB96" s="165"/>
      <c r="BC96" s="165"/>
      <c r="BD96" s="165"/>
      <c r="BE96" s="165"/>
      <c r="BF96" s="165"/>
      <c r="BG96" s="165"/>
      <c r="BH96" s="165"/>
    </row>
    <row r="97" spans="1:60" ht="22.5" outlineLevel="1" x14ac:dyDescent="0.2">
      <c r="A97" s="189"/>
      <c r="B97" s="174"/>
      <c r="C97" s="265" t="s">
        <v>263</v>
      </c>
      <c r="D97" s="266"/>
      <c r="E97" s="267"/>
      <c r="F97" s="268"/>
      <c r="G97" s="269"/>
      <c r="H97" s="186"/>
      <c r="I97" s="191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6" t="str">
        <f t="shared" si="0"/>
        <v>Přesnost čáry 	+/–0,1 % nebo méně (S uživatelským nastavením. Podmínky prostředí při tisku a média se musí shodovat s těmi, které byly použity při nastavování. Požadovaný CAD papír: pouze běžný papír, pauzovací CAD papír, papír s povrchovou úpravou, matný CAD film.)</v>
      </c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189"/>
      <c r="B98" s="174"/>
      <c r="C98" s="265" t="s">
        <v>485</v>
      </c>
      <c r="D98" s="266"/>
      <c r="E98" s="267"/>
      <c r="F98" s="268"/>
      <c r="G98" s="269"/>
      <c r="H98" s="186"/>
      <c r="I98" s="191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6" t="str">
        <f t="shared" si="0"/>
        <v>Displej ovládacího panelu 	Velký displej LCD: min. 160 × 128 bodů, 13 kláves, 5 indikátorů LED</v>
      </c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189"/>
      <c r="B99" s="174"/>
      <c r="C99" s="265" t="s">
        <v>264</v>
      </c>
      <c r="D99" s="266"/>
      <c r="E99" s="267"/>
      <c r="F99" s="268"/>
      <c r="G99" s="269"/>
      <c r="H99" s="186"/>
      <c r="I99" s="191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6" t="str">
        <f t="shared" si="0"/>
        <v>Jazyk na ovládacím panelu 	Angličtina (USA), japonština</v>
      </c>
      <c r="BB99" s="165"/>
      <c r="BC99" s="165"/>
      <c r="BD99" s="165"/>
      <c r="BE99" s="165"/>
      <c r="BF99" s="165"/>
      <c r="BG99" s="165"/>
      <c r="BH99" s="165"/>
    </row>
    <row r="100" spans="1:60" ht="22.5" outlineLevel="1" x14ac:dyDescent="0.2">
      <c r="A100" s="189"/>
      <c r="B100" s="174"/>
      <c r="C100" s="265" t="s">
        <v>265</v>
      </c>
      <c r="D100" s="266"/>
      <c r="E100" s="267"/>
      <c r="F100" s="268"/>
      <c r="G100" s="269"/>
      <c r="H100" s="186"/>
      <c r="I100" s="191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6" t="str">
        <f t="shared" si="0"/>
        <v>Jazyk na LCD displeji 	Angličtina (USA), francouzština, němčina, italština, španělština, čínština (zjednodušená), korejština, japonština (Kanji), ruština</v>
      </c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189"/>
      <c r="B101" s="174"/>
      <c r="C101" s="265" t="s">
        <v>266</v>
      </c>
      <c r="D101" s="266"/>
      <c r="E101" s="267"/>
      <c r="F101" s="268"/>
      <c r="G101" s="269"/>
      <c r="H101" s="186"/>
      <c r="I101" s="191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6" t="str">
        <f t="shared" si="0"/>
        <v>Jazyk tiskárny 	GARO, HP-GL/2, HP RTL</v>
      </c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189"/>
      <c r="B102" s="174"/>
      <c r="C102" s="265" t="s">
        <v>165</v>
      </c>
      <c r="D102" s="266"/>
      <c r="E102" s="267"/>
      <c r="F102" s="268"/>
      <c r="G102" s="269"/>
      <c r="H102" s="186"/>
      <c r="I102" s="191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6" t="str">
        <f t="shared" si="0"/>
        <v>Rozhraní 	Typ: integrované</v>
      </c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189"/>
      <c r="B103" s="174"/>
      <c r="C103" s="265" t="s">
        <v>484</v>
      </c>
      <c r="D103" s="266"/>
      <c r="E103" s="267"/>
      <c r="F103" s="268"/>
      <c r="G103" s="269"/>
      <c r="H103" s="186"/>
      <c r="I103" s="191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6" t="str">
        <f t="shared" si="0"/>
        <v>Režim: Plná rychlost (min. 12 Mb/s), Vysoká rychlost (min. 480 Mb/s), Hromadný přenos</v>
      </c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189"/>
      <c r="B104" s="174"/>
      <c r="C104" s="265" t="s">
        <v>267</v>
      </c>
      <c r="D104" s="266"/>
      <c r="E104" s="267"/>
      <c r="F104" s="268"/>
      <c r="G104" s="269"/>
      <c r="H104" s="186"/>
      <c r="I104" s="191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6" t="str">
        <f t="shared" si="0"/>
        <v>Typ konektoru: řada B (4 vývody)</v>
      </c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189"/>
      <c r="B105" s="174"/>
      <c r="C105" s="265" t="s">
        <v>166</v>
      </c>
      <c r="D105" s="266"/>
      <c r="E105" s="267"/>
      <c r="F105" s="268"/>
      <c r="G105" s="269"/>
      <c r="H105" s="186"/>
      <c r="I105" s="191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6" t="str">
        <f t="shared" si="0"/>
        <v>Ethernet 	Typ: integrovaný</v>
      </c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189"/>
      <c r="B106" s="174"/>
      <c r="C106" s="265" t="s">
        <v>167</v>
      </c>
      <c r="D106" s="266"/>
      <c r="E106" s="267"/>
      <c r="F106" s="268"/>
      <c r="G106" s="269"/>
      <c r="H106" s="186"/>
      <c r="I106" s="191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6" t="str">
        <f t="shared" ref="BA106:BA137" si="1">C106</f>
        <v>Standard: IEEE 802.3 10base-T, IEE 802.3u 100base-TX / automatické vyjednávání</v>
      </c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189"/>
      <c r="B107" s="174"/>
      <c r="C107" s="265" t="s">
        <v>268</v>
      </c>
      <c r="D107" s="266"/>
      <c r="E107" s="267"/>
      <c r="F107" s="268"/>
      <c r="G107" s="269"/>
      <c r="H107" s="186"/>
      <c r="I107" s="191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6" t="str">
        <f t="shared" si="1"/>
        <v>IEEE 802.3 x plně duplexní, IEEE 802.3ab 1000base-T / automatické vyjednávání</v>
      </c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189"/>
      <c r="B108" s="174"/>
      <c r="C108" s="265" t="s">
        <v>168</v>
      </c>
      <c r="D108" s="266"/>
      <c r="E108" s="267"/>
      <c r="F108" s="268"/>
      <c r="G108" s="269"/>
      <c r="H108" s="186"/>
      <c r="I108" s="191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6" t="str">
        <f t="shared" si="1"/>
        <v>Protokol 	IPX/SPX (Netware 4.2 9J), 5.1 (J), 6.0 (J))</v>
      </c>
      <c r="BB108" s="165"/>
      <c r="BC108" s="165"/>
      <c r="BD108" s="165"/>
      <c r="BE108" s="165"/>
      <c r="BF108" s="165"/>
      <c r="BG108" s="165"/>
      <c r="BH108" s="165"/>
    </row>
    <row r="109" spans="1:60" outlineLevel="1" x14ac:dyDescent="0.2">
      <c r="A109" s="189"/>
      <c r="B109" s="174"/>
      <c r="C109" s="265" t="s">
        <v>269</v>
      </c>
      <c r="D109" s="266"/>
      <c r="E109" s="267"/>
      <c r="F109" s="268"/>
      <c r="G109" s="269"/>
      <c r="H109" s="186"/>
      <c r="I109" s="191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6" t="str">
        <f t="shared" si="1"/>
        <v>SNMP (Canon-MIB), HTTP, TCP/IP, AppleTalk</v>
      </c>
      <c r="BB109" s="165"/>
      <c r="BC109" s="165"/>
      <c r="BD109" s="165"/>
      <c r="BE109" s="165"/>
      <c r="BF109" s="165"/>
      <c r="BG109" s="165"/>
      <c r="BH109" s="165"/>
    </row>
    <row r="110" spans="1:60" ht="22.5" outlineLevel="1" x14ac:dyDescent="0.2">
      <c r="A110" s="189"/>
      <c r="B110" s="174"/>
      <c r="C110" s="265" t="s">
        <v>169</v>
      </c>
      <c r="D110" s="266"/>
      <c r="E110" s="267"/>
      <c r="F110" s="268"/>
      <c r="G110" s="269"/>
      <c r="H110" s="186"/>
      <c r="I110" s="191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  <c r="AO110" s="165"/>
      <c r="AP110" s="165"/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6" t="str">
        <f t="shared" si="1"/>
        <v>Podporované operační systémy 	Windows: 2000 (32bitová verze) / XP (32bitová a 64bitová verze) / Server 2003 (32bitová a 64bitová verze) / Server 2008 (32bitová a 64bitová verze) / Vista (32bitová a 64bitová verze)</v>
      </c>
      <c r="BB110" s="165"/>
      <c r="BC110" s="165"/>
      <c r="BD110" s="165"/>
      <c r="BE110" s="165"/>
      <c r="BF110" s="165"/>
      <c r="BG110" s="165"/>
      <c r="BH110" s="165"/>
    </row>
    <row r="111" spans="1:60" outlineLevel="1" x14ac:dyDescent="0.2">
      <c r="A111" s="189"/>
      <c r="B111" s="174"/>
      <c r="C111" s="265" t="s">
        <v>270</v>
      </c>
      <c r="D111" s="266"/>
      <c r="E111" s="267"/>
      <c r="F111" s="268"/>
      <c r="G111" s="269"/>
      <c r="H111" s="186"/>
      <c r="I111" s="191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6" t="str">
        <f t="shared" si="1"/>
        <v>Macintosh: OS X (32bitová a 64bitová verze)</v>
      </c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189"/>
      <c r="B112" s="174"/>
      <c r="C112" s="265" t="s">
        <v>483</v>
      </c>
      <c r="D112" s="266"/>
      <c r="E112" s="267"/>
      <c r="F112" s="268"/>
      <c r="G112" s="269"/>
      <c r="H112" s="186"/>
      <c r="I112" s="191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6" t="str">
        <f t="shared" si="1"/>
        <v>Pevný disk 	Standardní paměť: min. 256 MB</v>
      </c>
      <c r="BB112" s="165"/>
      <c r="BC112" s="165"/>
      <c r="BD112" s="165"/>
      <c r="BE112" s="165"/>
      <c r="BF112" s="165"/>
      <c r="BG112" s="165"/>
      <c r="BH112" s="165"/>
    </row>
    <row r="113" spans="1:60" outlineLevel="1" x14ac:dyDescent="0.2">
      <c r="A113" s="189"/>
      <c r="B113" s="174"/>
      <c r="C113" s="265" t="s">
        <v>170</v>
      </c>
      <c r="D113" s="266"/>
      <c r="E113" s="267"/>
      <c r="F113" s="268"/>
      <c r="G113" s="269"/>
      <c r="H113" s="186"/>
      <c r="I113" s="191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6" t="str">
        <f t="shared" si="1"/>
        <v>TISKOVÁ HLAVA</v>
      </c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189"/>
      <c r="B114" s="174"/>
      <c r="C114" s="265"/>
      <c r="D114" s="266"/>
      <c r="E114" s="267"/>
      <c r="F114" s="268"/>
      <c r="G114" s="269"/>
      <c r="H114" s="186"/>
      <c r="I114" s="191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6">
        <f t="shared" si="1"/>
        <v>0</v>
      </c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189"/>
      <c r="B115" s="174"/>
      <c r="C115" s="265"/>
      <c r="D115" s="266"/>
      <c r="E115" s="267"/>
      <c r="F115" s="268"/>
      <c r="G115" s="269"/>
      <c r="H115" s="186"/>
      <c r="I115" s="191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6">
        <f t="shared" si="1"/>
        <v>0</v>
      </c>
      <c r="BB115" s="165"/>
      <c r="BC115" s="165"/>
      <c r="BD115" s="165"/>
      <c r="BE115" s="165"/>
      <c r="BF115" s="165"/>
      <c r="BG115" s="165"/>
      <c r="BH115" s="165"/>
    </row>
    <row r="116" spans="1:60" outlineLevel="1" x14ac:dyDescent="0.2">
      <c r="A116" s="189"/>
      <c r="B116" s="174"/>
      <c r="C116" s="265" t="s">
        <v>271</v>
      </c>
      <c r="D116" s="266"/>
      <c r="E116" s="267"/>
      <c r="F116" s="268"/>
      <c r="G116" s="269"/>
      <c r="H116" s="186"/>
      <c r="I116" s="191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6" t="str">
        <f t="shared" si="1"/>
        <v>Typ 	Inkoustový tisk Bubble-jet on demand</v>
      </c>
      <c r="BB116" s="165"/>
      <c r="BC116" s="165"/>
      <c r="BD116" s="165"/>
      <c r="BE116" s="165"/>
      <c r="BF116" s="165"/>
      <c r="BG116" s="165"/>
      <c r="BH116" s="165"/>
    </row>
    <row r="117" spans="1:60" outlineLevel="1" x14ac:dyDescent="0.2">
      <c r="A117" s="189"/>
      <c r="B117" s="174"/>
      <c r="C117" s="265" t="s">
        <v>272</v>
      </c>
      <c r="D117" s="266"/>
      <c r="E117" s="267"/>
      <c r="F117" s="268"/>
      <c r="G117" s="269"/>
      <c r="H117" s="186"/>
      <c r="I117" s="191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6" t="str">
        <f t="shared" si="1"/>
        <v>Konfigurace hlavy 	Integrovaný typ se 6 barvami (6 čipů na tiskovou hlavu)</v>
      </c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189"/>
      <c r="B118" s="174"/>
      <c r="C118" s="265" t="s">
        <v>273</v>
      </c>
      <c r="D118" s="266"/>
      <c r="E118" s="267"/>
      <c r="F118" s="268"/>
      <c r="G118" s="269"/>
      <c r="H118" s="186"/>
      <c r="I118" s="191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6" t="str">
        <f t="shared" si="1"/>
        <v>Rozteč trysek 	1 200 dpi</v>
      </c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189"/>
      <c r="B119" s="174"/>
      <c r="C119" s="265" t="s">
        <v>274</v>
      </c>
      <c r="D119" s="266"/>
      <c r="E119" s="267"/>
      <c r="F119" s="268"/>
      <c r="G119" s="269"/>
      <c r="H119" s="186"/>
      <c r="I119" s="191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6" t="str">
        <f t="shared" si="1"/>
        <v>Počet trysek na čip 	MBK: 5 120 trysek, další barvy: 2 560 trysek na každou barvu</v>
      </c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189"/>
      <c r="B120" s="174"/>
      <c r="C120" s="265" t="s">
        <v>275</v>
      </c>
      <c r="D120" s="266"/>
      <c r="E120" s="267"/>
      <c r="F120" s="268"/>
      <c r="G120" s="269"/>
      <c r="H120" s="186"/>
      <c r="I120" s="191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6" t="str">
        <f t="shared" si="1"/>
        <v>Velikost kapiček 	4 pikolitry na barvu</v>
      </c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189"/>
      <c r="B121" s="174"/>
      <c r="C121" s="265" t="s">
        <v>171</v>
      </c>
      <c r="D121" s="266"/>
      <c r="E121" s="267"/>
      <c r="F121" s="268"/>
      <c r="G121" s="269"/>
      <c r="H121" s="186"/>
      <c r="I121" s="191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6" t="str">
        <f t="shared" si="1"/>
        <v>NÁDRŽKA S INKOUSTEM</v>
      </c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189"/>
      <c r="B122" s="174"/>
      <c r="C122" s="265"/>
      <c r="D122" s="266"/>
      <c r="E122" s="267"/>
      <c r="F122" s="268"/>
      <c r="G122" s="269"/>
      <c r="H122" s="186"/>
      <c r="I122" s="191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6">
        <f t="shared" si="1"/>
        <v>0</v>
      </c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189"/>
      <c r="B123" s="174"/>
      <c r="C123" s="265"/>
      <c r="D123" s="266"/>
      <c r="E123" s="267"/>
      <c r="F123" s="268"/>
      <c r="G123" s="269"/>
      <c r="H123" s="186"/>
      <c r="I123" s="191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6">
        <f t="shared" si="1"/>
        <v>0</v>
      </c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189"/>
      <c r="B124" s="174"/>
      <c r="C124" s="265" t="s">
        <v>172</v>
      </c>
      <c r="D124" s="266"/>
      <c r="E124" s="267"/>
      <c r="F124" s="268"/>
      <c r="G124" s="269"/>
      <c r="H124" s="186"/>
      <c r="I124" s="191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6" t="str">
        <f t="shared" si="1"/>
        <v>MANIPULACE S MÉDII</v>
      </c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189"/>
      <c r="B125" s="174"/>
      <c r="C125" s="265"/>
      <c r="D125" s="266"/>
      <c r="E125" s="267"/>
      <c r="F125" s="268"/>
      <c r="G125" s="269"/>
      <c r="H125" s="186"/>
      <c r="I125" s="191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6">
        <f t="shared" si="1"/>
        <v>0</v>
      </c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189"/>
      <c r="B126" s="174"/>
      <c r="C126" s="265" t="s">
        <v>276</v>
      </c>
      <c r="D126" s="266"/>
      <c r="E126" s="267"/>
      <c r="F126" s="268"/>
      <c r="G126" s="269"/>
      <c r="H126" s="186"/>
      <c r="I126" s="191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6" t="str">
        <f t="shared" si="1"/>
        <v>Papír v roli 	Jedna role, přední vkládání, výstup dopředu</v>
      </c>
      <c r="BB126" s="165"/>
      <c r="BC126" s="165"/>
      <c r="BD126" s="165"/>
      <c r="BE126" s="165"/>
      <c r="BF126" s="165"/>
      <c r="BG126" s="165"/>
      <c r="BH126" s="165"/>
    </row>
    <row r="127" spans="1:60" outlineLevel="1" x14ac:dyDescent="0.2">
      <c r="A127" s="189"/>
      <c r="B127" s="174"/>
      <c r="C127" s="265" t="s">
        <v>277</v>
      </c>
      <c r="D127" s="266"/>
      <c r="E127" s="267"/>
      <c r="F127" s="268"/>
      <c r="G127" s="269"/>
      <c r="H127" s="186"/>
      <c r="I127" s="191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6" t="str">
        <f t="shared" si="1"/>
        <v>Řezané listy 	Horní vkládání, výstup dopředu (ruční podávání pomocí páčky pro uzamčení médií)</v>
      </c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189"/>
      <c r="B128" s="174"/>
      <c r="C128" s="265" t="s">
        <v>173</v>
      </c>
      <c r="D128" s="266"/>
      <c r="E128" s="267"/>
      <c r="F128" s="268"/>
      <c r="G128" s="269"/>
      <c r="H128" s="186"/>
      <c r="I128" s="191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6" t="str">
        <f t="shared" si="1"/>
        <v>Typ média 	Papír v roli:</v>
      </c>
      <c r="BB128" s="165"/>
      <c r="BC128" s="165"/>
      <c r="BD128" s="165"/>
      <c r="BE128" s="165"/>
      <c r="BF128" s="165"/>
      <c r="BG128" s="165"/>
      <c r="BH128" s="165"/>
    </row>
    <row r="129" spans="1:60" ht="45" outlineLevel="1" x14ac:dyDescent="0.2">
      <c r="A129" s="189"/>
      <c r="B129" s="174"/>
      <c r="C129" s="265" t="s">
        <v>278</v>
      </c>
      <c r="D129" s="266"/>
      <c r="E129" s="267"/>
      <c r="F129" s="268"/>
      <c r="G129" s="269"/>
      <c r="H129" s="186"/>
      <c r="I129" s="191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6" t="str">
        <f t="shared" si="1"/>
        <v>Standard Paper 80 g/m2, Standard Paper 90 g/m2, Matt Coated Paper 90 g/m2, Glossy Photo Quality Paper 190/240/300 g/m2, Satin Photo Quality Paper 190/240/300 g/m2, Pearl Photo Paper 260 g/m2, Matt Coated Paper 120/140/180 g/m2, Opaque White Paper 120 g/m2, High Resolution Self-adhesive Graphic Paper 140 g/m2, High Resolution Barrier Paper 180 g/m2, Glossy Proofing Paper 195 g/m2, Semi-Glossy Proofing Paper 195/255 g/m2</v>
      </c>
      <c r="BB129" s="165"/>
      <c r="BC129" s="165"/>
      <c r="BD129" s="165"/>
      <c r="BE129" s="165"/>
      <c r="BF129" s="165"/>
      <c r="BG129" s="165"/>
      <c r="BH129" s="165"/>
    </row>
    <row r="130" spans="1:60" outlineLevel="1" x14ac:dyDescent="0.2">
      <c r="A130" s="189"/>
      <c r="B130" s="174"/>
      <c r="C130" s="265" t="s">
        <v>174</v>
      </c>
      <c r="D130" s="266"/>
      <c r="E130" s="267"/>
      <c r="F130" s="268"/>
      <c r="G130" s="269"/>
      <c r="H130" s="186"/>
      <c r="I130" s="191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6" t="str">
        <f t="shared" si="1"/>
        <v>Velikost média 	Papír v roli (šířka): ISO: A3, A2, A2+, A1; JIS: B4, B4</v>
      </c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189"/>
      <c r="B131" s="174"/>
      <c r="C131" s="265" t="s">
        <v>175</v>
      </c>
      <c r="D131" s="266"/>
      <c r="E131" s="267"/>
      <c r="F131" s="268"/>
      <c r="G131" s="269"/>
      <c r="H131" s="186"/>
      <c r="I131" s="191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6" t="str">
        <f t="shared" si="1"/>
        <v>2, B1; ARCH: 24", 30", 36"; Jiné: 10", 14", 16", 17", papír na transparenty (300 mm)</v>
      </c>
      <c r="BB131" s="165"/>
      <c r="BC131" s="165"/>
      <c r="BD131" s="165"/>
      <c r="BE131" s="165"/>
      <c r="BF131" s="165"/>
      <c r="BG131" s="165"/>
      <c r="BH131" s="165"/>
    </row>
    <row r="132" spans="1:60" ht="45" outlineLevel="1" x14ac:dyDescent="0.2">
      <c r="A132" s="189"/>
      <c r="B132" s="174"/>
      <c r="C132" s="265" t="s">
        <v>279</v>
      </c>
      <c r="D132" s="266"/>
      <c r="E132" s="267"/>
      <c r="F132" s="268"/>
      <c r="G132" s="269"/>
      <c r="H132" s="186"/>
      <c r="I132" s="191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6" t="str">
        <f t="shared" si="1"/>
        <v>Řezané listy: ISO: A4, A3, A3+, A2, A2+, A1, A0, B4, B3, B2, B1; JIS: B4, B3, B2, B1; DIN: C4, C3, C2; JIS: B4, B3, B2, B1, B0; ANSI: 8,5 × 11", 8,5 × 14", 11 × 17", 13 × 19", 17 × 22", 22 × 34", 28 × 40", 34 × 44"; ARCH: 9 × 12", 12 × 18", 18 × 24", 24 × 36", 26 × 38", 27 × 39", 30 × 42", 36 × 48"; Fotografie: 20 × 24", 18 × 22", 14 × 17", 12 × 16", 10 × 12", 10 × 15", 16 × 20" (velikost fotografií v USA); plakát: 20 × 30", 30 × 40", 300 × 900 mm; Jiné: 13 × 22"</v>
      </c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189"/>
      <c r="B133" s="174"/>
      <c r="C133" s="265" t="s">
        <v>280</v>
      </c>
      <c r="D133" s="266"/>
      <c r="E133" s="267"/>
      <c r="F133" s="268"/>
      <c r="G133" s="269"/>
      <c r="H133" s="186"/>
      <c r="I133" s="191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6" t="str">
        <f t="shared" si="1"/>
        <v>Tloušťka médií 	Papír v roli a řezané listy: 0,07 až 0,8 mm</v>
      </c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189"/>
      <c r="B134" s="174"/>
      <c r="C134" s="265" t="s">
        <v>281</v>
      </c>
      <c r="D134" s="266"/>
      <c r="E134" s="267"/>
      <c r="F134" s="268"/>
      <c r="G134" s="269"/>
      <c r="H134" s="186"/>
      <c r="I134" s="191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6" t="str">
        <f t="shared" si="1"/>
        <v>Maximální vnější průměr papíru v roli 	150 mm</v>
      </c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189"/>
      <c r="B135" s="174"/>
      <c r="C135" s="265" t="s">
        <v>282</v>
      </c>
      <c r="D135" s="266"/>
      <c r="E135" s="267"/>
      <c r="F135" s="268"/>
      <c r="G135" s="269"/>
      <c r="H135" s="186"/>
      <c r="I135" s="191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6" t="str">
        <f t="shared" si="1"/>
        <v>Velikost dutinky role 	Vnitřní průměr dutinky role: 2"/3"</v>
      </c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189"/>
      <c r="B136" s="174"/>
      <c r="C136" s="265" t="s">
        <v>176</v>
      </c>
      <c r="D136" s="266"/>
      <c r="E136" s="267"/>
      <c r="F136" s="268"/>
      <c r="G136" s="269"/>
      <c r="H136" s="186"/>
      <c r="I136" s="191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6" t="str">
        <f t="shared" si="1"/>
        <v>Šířka média 	Papír v roli: 254 mm (10") až 914,4 mm (36")</v>
      </c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189"/>
      <c r="B137" s="174"/>
      <c r="C137" s="265" t="s">
        <v>283</v>
      </c>
      <c r="D137" s="266"/>
      <c r="E137" s="267"/>
      <c r="F137" s="268"/>
      <c r="G137" s="269"/>
      <c r="H137" s="186"/>
      <c r="I137" s="191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6" t="str">
        <f t="shared" si="1"/>
        <v>Řezané listy: 203,2 mm (8") až 609,6 mm (36")</v>
      </c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189"/>
      <c r="B138" s="174"/>
      <c r="C138" s="265" t="s">
        <v>177</v>
      </c>
      <c r="D138" s="266"/>
      <c r="E138" s="267"/>
      <c r="F138" s="268"/>
      <c r="G138" s="269"/>
      <c r="H138" s="186"/>
      <c r="I138" s="191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6" t="str">
        <f t="shared" ref="BA138:BA158" si="2">C138</f>
        <v>Minimální tisknutelná délka papíru 	Papír v roli: 203,2 mm (8")</v>
      </c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189"/>
      <c r="B139" s="174"/>
      <c r="C139" s="265" t="s">
        <v>284</v>
      </c>
      <c r="D139" s="266"/>
      <c r="E139" s="267"/>
      <c r="F139" s="268"/>
      <c r="G139" s="269"/>
      <c r="H139" s="186"/>
      <c r="I139" s="191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6" t="str">
        <f t="shared" si="2"/>
        <v>Řezané listy: 279,4 mm (11"): formát Letter (delší strana)</v>
      </c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189"/>
      <c r="B140" s="174"/>
      <c r="C140" s="265" t="s">
        <v>178</v>
      </c>
      <c r="D140" s="266"/>
      <c r="E140" s="267"/>
      <c r="F140" s="268"/>
      <c r="G140" s="269"/>
      <c r="H140" s="186"/>
      <c r="I140" s="191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6" t="str">
        <f t="shared" si="2"/>
        <v>Maximální tisknutelná délka papíru 	Papír v roli: 18 m (liší se v závislosti na operačním systému a aplikaci)</v>
      </c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189"/>
      <c r="B141" s="174"/>
      <c r="C141" s="265" t="s">
        <v>285</v>
      </c>
      <c r="D141" s="266"/>
      <c r="E141" s="267"/>
      <c r="F141" s="268"/>
      <c r="G141" s="269"/>
      <c r="H141" s="186"/>
      <c r="I141" s="191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6" t="str">
        <f t="shared" si="2"/>
        <v>Řezané listy: 1,6 m (liší se v závislosti na operačním systému a aplikaci)</v>
      </c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189"/>
      <c r="B142" s="174"/>
      <c r="C142" s="265" t="s">
        <v>179</v>
      </c>
      <c r="D142" s="266"/>
      <c r="E142" s="267"/>
      <c r="F142" s="268"/>
      <c r="G142" s="269"/>
      <c r="H142" s="186"/>
      <c r="I142" s="191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6" t="str">
        <f t="shared" si="2"/>
        <v>Okraje (nahoře, dole, po stranách) 	Doporučená oblast tisku:</v>
      </c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189"/>
      <c r="B143" s="174"/>
      <c r="C143" s="265" t="s">
        <v>180</v>
      </c>
      <c r="D143" s="266"/>
      <c r="E143" s="267"/>
      <c r="F143" s="268"/>
      <c r="G143" s="269"/>
      <c r="H143" s="186"/>
      <c r="I143" s="191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6" t="str">
        <f t="shared" si="2"/>
        <v>Papír v roli: nahoře: 20 mm, dole: 5 mm, po stranách: 5 mm</v>
      </c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189"/>
      <c r="B144" s="174"/>
      <c r="C144" s="265" t="s">
        <v>181</v>
      </c>
      <c r="D144" s="266"/>
      <c r="E144" s="267"/>
      <c r="F144" s="268"/>
      <c r="G144" s="269"/>
      <c r="H144" s="186"/>
      <c r="I144" s="191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6" t="str">
        <f t="shared" si="2"/>
        <v>Řezané listy: nahoře: 20 mm, dole: 23 mm, po stranách: 5 mm</v>
      </c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189"/>
      <c r="B145" s="174"/>
      <c r="C145" s="265" t="s">
        <v>182</v>
      </c>
      <c r="D145" s="266"/>
      <c r="E145" s="267"/>
      <c r="F145" s="268"/>
      <c r="G145" s="269"/>
      <c r="H145" s="186"/>
      <c r="I145" s="191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6" t="str">
        <f t="shared" si="2"/>
        <v>Tisknutelná oblast:</v>
      </c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189"/>
      <c r="B146" s="174"/>
      <c r="C146" s="265" t="s">
        <v>183</v>
      </c>
      <c r="D146" s="266"/>
      <c r="E146" s="267"/>
      <c r="F146" s="268"/>
      <c r="G146" s="269"/>
      <c r="H146" s="186"/>
      <c r="I146" s="191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6" t="str">
        <f t="shared" si="2"/>
        <v>Papír v roli: nahoře: 3 mm, dole: 3 mm, po stranách: 3 mm</v>
      </c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189"/>
      <c r="B147" s="174"/>
      <c r="C147" s="265" t="s">
        <v>184</v>
      </c>
      <c r="D147" s="266"/>
      <c r="E147" s="267"/>
      <c r="F147" s="268"/>
      <c r="G147" s="269"/>
      <c r="H147" s="186"/>
      <c r="I147" s="191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6" t="str">
        <f t="shared" si="2"/>
        <v>Papír v roli (bezokrajový tisk): nahoře: 0 mm, dole: 0 mm, po stranách: 0 mm</v>
      </c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189"/>
      <c r="B148" s="174"/>
      <c r="C148" s="265" t="s">
        <v>286</v>
      </c>
      <c r="D148" s="266"/>
      <c r="E148" s="267"/>
      <c r="F148" s="268"/>
      <c r="G148" s="269"/>
      <c r="H148" s="186"/>
      <c r="I148" s="191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6" t="str">
        <f t="shared" si="2"/>
        <v>Řezané listy: nahoře: 3 mm, dole: 23 mm, po stranách: 3 mm</v>
      </c>
      <c r="BB148" s="165"/>
      <c r="BC148" s="165"/>
      <c r="BD148" s="165"/>
      <c r="BE148" s="165"/>
      <c r="BF148" s="165"/>
      <c r="BG148" s="165"/>
      <c r="BH148" s="165"/>
    </row>
    <row r="149" spans="1:60" ht="22.5" outlineLevel="1" x14ac:dyDescent="0.2">
      <c r="A149" s="189"/>
      <c r="B149" s="174"/>
      <c r="C149" s="265" t="s">
        <v>287</v>
      </c>
      <c r="D149" s="266"/>
      <c r="E149" s="267"/>
      <c r="F149" s="268"/>
      <c r="G149" s="269"/>
      <c r="H149" s="186"/>
      <c r="I149" s="191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6" t="str">
        <f t="shared" si="2"/>
        <v>Šířka média pro bezokrajový tisk 	10" (254 mm), B4 (257 mm), A3 (297 mm), papír na transparenty (300 mm), 14" (356 mm), A2 (420 mm), A2+/17" (432 mm), B2 (515 mm), A1 (594 mm), 24" (610 mm), B1 (728 mm), A0 (841 mm), 36" (914 mm)</v>
      </c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189"/>
      <c r="B150" s="174"/>
      <c r="C150" s="265" t="s">
        <v>185</v>
      </c>
      <c r="D150" s="266"/>
      <c r="E150" s="267"/>
      <c r="F150" s="268"/>
      <c r="G150" s="269"/>
      <c r="H150" s="186"/>
      <c r="I150" s="191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6" t="str">
        <f t="shared" si="2"/>
        <v>VOLITELNÉ PŘÍSLUŠENSTVÍ</v>
      </c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189"/>
      <c r="B151" s="174"/>
      <c r="C151" s="265"/>
      <c r="D151" s="266"/>
      <c r="E151" s="267"/>
      <c r="F151" s="268"/>
      <c r="G151" s="269"/>
      <c r="H151" s="186"/>
      <c r="I151" s="191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6">
        <f t="shared" si="2"/>
        <v>0</v>
      </c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189"/>
      <c r="B152" s="174"/>
      <c r="C152" s="265" t="s">
        <v>288</v>
      </c>
      <c r="D152" s="266"/>
      <c r="E152" s="267"/>
      <c r="F152" s="268"/>
      <c r="G152" s="269"/>
      <c r="H152" s="186"/>
      <c r="I152" s="191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6" t="str">
        <f t="shared" si="2"/>
        <v>Stojan tiskárny 	ST-34 (povinný)</v>
      </c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189"/>
      <c r="B153" s="174"/>
      <c r="C153" s="265" t="s">
        <v>289</v>
      </c>
      <c r="D153" s="266"/>
      <c r="E153" s="267"/>
      <c r="F153" s="268"/>
      <c r="G153" s="269"/>
      <c r="H153" s="186"/>
      <c r="I153" s="191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6" t="str">
        <f t="shared" si="2"/>
        <v>Sada držáku rolí 	2" dutinka s médiem v roli s 3" jádrem: RH2-33</v>
      </c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189"/>
      <c r="B154" s="174"/>
      <c r="C154" s="265" t="s">
        <v>186</v>
      </c>
      <c r="D154" s="266"/>
      <c r="E154" s="267"/>
      <c r="F154" s="268"/>
      <c r="G154" s="269"/>
      <c r="H154" s="186"/>
      <c r="I154" s="191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6" t="str">
        <f t="shared" si="2"/>
        <v>SPOTŘEBNÍ MATERIÁL</v>
      </c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189"/>
      <c r="B155" s="174"/>
      <c r="C155" s="265"/>
      <c r="D155" s="266"/>
      <c r="E155" s="267"/>
      <c r="F155" s="268"/>
      <c r="G155" s="269"/>
      <c r="H155" s="186"/>
      <c r="I155" s="191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6">
        <f t="shared" si="2"/>
        <v>0</v>
      </c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189"/>
      <c r="B156" s="174"/>
      <c r="C156" s="265" t="s">
        <v>487</v>
      </c>
      <c r="D156" s="266"/>
      <c r="E156" s="267"/>
      <c r="F156" s="268"/>
      <c r="G156" s="269"/>
      <c r="H156" s="186"/>
      <c r="I156" s="191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6" t="str">
        <f t="shared" si="2"/>
        <v>Nádržka s inkoustem 	 (130 ml): MBK/BK/C/Y, PFI-104: M</v>
      </c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189"/>
      <c r="B157" s="174"/>
      <c r="C157" s="265" t="s">
        <v>290</v>
      </c>
      <c r="D157" s="266"/>
      <c r="E157" s="267"/>
      <c r="F157" s="268"/>
      <c r="G157" s="269"/>
      <c r="H157" s="186"/>
      <c r="I157" s="191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6" t="str">
        <f t="shared" si="2"/>
        <v>Tisková hlava 	PF-04</v>
      </c>
      <c r="BB157" s="165"/>
      <c r="BC157" s="165"/>
      <c r="BD157" s="165"/>
      <c r="BE157" s="165"/>
      <c r="BF157" s="165"/>
      <c r="BG157" s="165"/>
      <c r="BH157" s="165"/>
    </row>
    <row r="158" spans="1:60" outlineLevel="1" x14ac:dyDescent="0.2">
      <c r="A158" s="189"/>
      <c r="B158" s="174"/>
      <c r="C158" s="265" t="s">
        <v>187</v>
      </c>
      <c r="D158" s="266"/>
      <c r="E158" s="267"/>
      <c r="F158" s="268"/>
      <c r="G158" s="269"/>
      <c r="H158" s="186"/>
      <c r="I158" s="191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6" t="str">
        <f t="shared" si="2"/>
        <v>Zásobník odpadního inkoustu 	MC-10</v>
      </c>
      <c r="BB158" s="165"/>
      <c r="BC158" s="165"/>
      <c r="BD158" s="165"/>
      <c r="BE158" s="165"/>
      <c r="BF158" s="165"/>
      <c r="BG158" s="165"/>
      <c r="BH158" s="165"/>
    </row>
    <row r="159" spans="1:60" x14ac:dyDescent="0.2">
      <c r="A159" s="188" t="s">
        <v>82</v>
      </c>
      <c r="B159" s="173" t="s">
        <v>60</v>
      </c>
      <c r="C159" s="210" t="s">
        <v>61</v>
      </c>
      <c r="D159" s="175"/>
      <c r="E159" s="179"/>
      <c r="F159" s="263">
        <f>SUM(G160:G206)</f>
        <v>0</v>
      </c>
      <c r="G159" s="264"/>
      <c r="H159" s="183"/>
      <c r="I159" s="190"/>
    </row>
    <row r="160" spans="1:60" outlineLevel="1" x14ac:dyDescent="0.2">
      <c r="A160" s="189">
        <v>9</v>
      </c>
      <c r="B160" s="174" t="s">
        <v>188</v>
      </c>
      <c r="C160" s="211" t="s">
        <v>189</v>
      </c>
      <c r="D160" s="176" t="s">
        <v>85</v>
      </c>
      <c r="E160" s="180">
        <v>1</v>
      </c>
      <c r="F160" s="184"/>
      <c r="G160" s="185">
        <f>ROUND(E160*F160,2)</f>
        <v>0</v>
      </c>
      <c r="H160" s="186"/>
      <c r="I160" s="191" t="s">
        <v>86</v>
      </c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>
        <v>21</v>
      </c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outlineLevel="1" x14ac:dyDescent="0.2">
      <c r="A161" s="189"/>
      <c r="B161" s="174"/>
      <c r="C161" s="212" t="s">
        <v>190</v>
      </c>
      <c r="D161" s="177"/>
      <c r="E161" s="181">
        <v>1</v>
      </c>
      <c r="F161" s="185"/>
      <c r="G161" s="185"/>
      <c r="H161" s="186"/>
      <c r="I161" s="191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5"/>
      <c r="BB161" s="165"/>
      <c r="BC161" s="165"/>
      <c r="BD161" s="165"/>
      <c r="BE161" s="165"/>
      <c r="BF161" s="165"/>
      <c r="BG161" s="165"/>
      <c r="BH161" s="165"/>
    </row>
    <row r="162" spans="1:60" ht="22.5" outlineLevel="1" x14ac:dyDescent="0.2">
      <c r="A162" s="189"/>
      <c r="B162" s="174"/>
      <c r="C162" s="212" t="s">
        <v>191</v>
      </c>
      <c r="D162" s="177"/>
      <c r="E162" s="181"/>
      <c r="F162" s="185"/>
      <c r="G162" s="185"/>
      <c r="H162" s="186"/>
      <c r="I162" s="191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5"/>
      <c r="AQ162" s="165"/>
      <c r="AR162" s="165"/>
      <c r="AS162" s="165"/>
      <c r="AT162" s="165"/>
      <c r="AU162" s="165"/>
      <c r="AV162" s="165"/>
      <c r="AW162" s="165"/>
      <c r="AX162" s="165"/>
      <c r="AY162" s="165"/>
      <c r="AZ162" s="165"/>
      <c r="BA162" s="165"/>
      <c r="BB162" s="165"/>
      <c r="BC162" s="165"/>
      <c r="BD162" s="165"/>
      <c r="BE162" s="165"/>
      <c r="BF162" s="165"/>
      <c r="BG162" s="165"/>
      <c r="BH162" s="165"/>
    </row>
    <row r="163" spans="1:60" outlineLevel="1" x14ac:dyDescent="0.2">
      <c r="A163" s="189"/>
      <c r="B163" s="174"/>
      <c r="C163" s="212" t="s">
        <v>192</v>
      </c>
      <c r="D163" s="177"/>
      <c r="E163" s="181"/>
      <c r="F163" s="185"/>
      <c r="G163" s="185"/>
      <c r="H163" s="186"/>
      <c r="I163" s="191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outlineLevel="1" x14ac:dyDescent="0.2">
      <c r="A164" s="189"/>
      <c r="B164" s="174"/>
      <c r="C164" s="212" t="s">
        <v>193</v>
      </c>
      <c r="D164" s="177"/>
      <c r="E164" s="181"/>
      <c r="F164" s="185"/>
      <c r="G164" s="185"/>
      <c r="H164" s="186"/>
      <c r="I164" s="191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5"/>
      <c r="BB164" s="165"/>
      <c r="BC164" s="165"/>
      <c r="BD164" s="165"/>
      <c r="BE164" s="165"/>
      <c r="BF164" s="165"/>
      <c r="BG164" s="165"/>
      <c r="BH164" s="165"/>
    </row>
    <row r="165" spans="1:60" ht="22.5" outlineLevel="1" x14ac:dyDescent="0.2">
      <c r="A165" s="189"/>
      <c r="B165" s="174"/>
      <c r="C165" s="212" t="s">
        <v>194</v>
      </c>
      <c r="D165" s="177"/>
      <c r="E165" s="181"/>
      <c r="F165" s="185"/>
      <c r="G165" s="185"/>
      <c r="H165" s="186"/>
      <c r="I165" s="191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ht="22.5" outlineLevel="1" x14ac:dyDescent="0.2">
      <c r="A166" s="189"/>
      <c r="B166" s="174"/>
      <c r="C166" s="212" t="s">
        <v>195</v>
      </c>
      <c r="D166" s="177"/>
      <c r="E166" s="181"/>
      <c r="F166" s="185"/>
      <c r="G166" s="185"/>
      <c r="H166" s="186"/>
      <c r="I166" s="191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5"/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189">
        <v>10</v>
      </c>
      <c r="B167" s="174" t="s">
        <v>196</v>
      </c>
      <c r="C167" s="211" t="s">
        <v>197</v>
      </c>
      <c r="D167" s="176" t="s">
        <v>85</v>
      </c>
      <c r="E167" s="180">
        <v>1</v>
      </c>
      <c r="F167" s="184"/>
      <c r="G167" s="185">
        <f>ROUND(E167*F167,2)</f>
        <v>0</v>
      </c>
      <c r="H167" s="186"/>
      <c r="I167" s="191" t="s">
        <v>86</v>
      </c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>
        <v>21</v>
      </c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189"/>
      <c r="B168" s="174"/>
      <c r="C168" s="212" t="s">
        <v>198</v>
      </c>
      <c r="D168" s="177"/>
      <c r="E168" s="181">
        <v>1</v>
      </c>
      <c r="F168" s="185"/>
      <c r="G168" s="185"/>
      <c r="H168" s="186"/>
      <c r="I168" s="191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5"/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189"/>
      <c r="B169" s="174"/>
      <c r="C169" s="212" t="s">
        <v>199</v>
      </c>
      <c r="D169" s="177"/>
      <c r="E169" s="181"/>
      <c r="F169" s="185"/>
      <c r="G169" s="185"/>
      <c r="H169" s="186"/>
      <c r="I169" s="191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5"/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189"/>
      <c r="B170" s="174"/>
      <c r="C170" s="212" t="s">
        <v>200</v>
      </c>
      <c r="D170" s="177"/>
      <c r="E170" s="181"/>
      <c r="F170" s="185"/>
      <c r="G170" s="185"/>
      <c r="H170" s="186"/>
      <c r="I170" s="191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189"/>
      <c r="B171" s="174"/>
      <c r="C171" s="212" t="s">
        <v>201</v>
      </c>
      <c r="D171" s="177"/>
      <c r="E171" s="181"/>
      <c r="F171" s="185"/>
      <c r="G171" s="185"/>
      <c r="H171" s="186"/>
      <c r="I171" s="191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5"/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189"/>
      <c r="B172" s="174"/>
      <c r="C172" s="212" t="s">
        <v>202</v>
      </c>
      <c r="D172" s="177"/>
      <c r="E172" s="181"/>
      <c r="F172" s="185"/>
      <c r="G172" s="185"/>
      <c r="H172" s="186"/>
      <c r="I172" s="191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5"/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189"/>
      <c r="B173" s="174"/>
      <c r="C173" s="212" t="s">
        <v>203</v>
      </c>
      <c r="D173" s="177"/>
      <c r="E173" s="181"/>
      <c r="F173" s="185"/>
      <c r="G173" s="185"/>
      <c r="H173" s="186"/>
      <c r="I173" s="191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189"/>
      <c r="B174" s="174"/>
      <c r="C174" s="212" t="s">
        <v>204</v>
      </c>
      <c r="D174" s="177"/>
      <c r="E174" s="181"/>
      <c r="F174" s="185"/>
      <c r="G174" s="185"/>
      <c r="H174" s="186"/>
      <c r="I174" s="191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189"/>
      <c r="B175" s="174"/>
      <c r="C175" s="212" t="s">
        <v>205</v>
      </c>
      <c r="D175" s="177"/>
      <c r="E175" s="181"/>
      <c r="F175" s="185"/>
      <c r="G175" s="185"/>
      <c r="H175" s="186"/>
      <c r="I175" s="191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</row>
    <row r="176" spans="1:60" outlineLevel="1" x14ac:dyDescent="0.2">
      <c r="A176" s="189"/>
      <c r="B176" s="174"/>
      <c r="C176" s="212" t="s">
        <v>206</v>
      </c>
      <c r="D176" s="177"/>
      <c r="E176" s="181"/>
      <c r="F176" s="185"/>
      <c r="G176" s="185"/>
      <c r="H176" s="186"/>
      <c r="I176" s="191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</row>
    <row r="177" spans="1:60" outlineLevel="1" x14ac:dyDescent="0.2">
      <c r="A177" s="189"/>
      <c r="B177" s="174"/>
      <c r="C177" s="212" t="s">
        <v>207</v>
      </c>
      <c r="D177" s="177"/>
      <c r="E177" s="181"/>
      <c r="F177" s="185"/>
      <c r="G177" s="185"/>
      <c r="H177" s="186"/>
      <c r="I177" s="191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</row>
    <row r="178" spans="1:60" outlineLevel="1" x14ac:dyDescent="0.2">
      <c r="A178" s="189"/>
      <c r="B178" s="174"/>
      <c r="C178" s="212" t="s">
        <v>208</v>
      </c>
      <c r="D178" s="177"/>
      <c r="E178" s="181"/>
      <c r="F178" s="185"/>
      <c r="G178" s="185"/>
      <c r="H178" s="186"/>
      <c r="I178" s="191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</row>
    <row r="179" spans="1:60" outlineLevel="1" x14ac:dyDescent="0.2">
      <c r="A179" s="189"/>
      <c r="B179" s="174"/>
      <c r="C179" s="212" t="s">
        <v>209</v>
      </c>
      <c r="D179" s="177"/>
      <c r="E179" s="181"/>
      <c r="F179" s="185"/>
      <c r="G179" s="185"/>
      <c r="H179" s="186"/>
      <c r="I179" s="191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</row>
    <row r="180" spans="1:60" outlineLevel="1" x14ac:dyDescent="0.2">
      <c r="A180" s="189"/>
      <c r="B180" s="174"/>
      <c r="C180" s="212" t="s">
        <v>210</v>
      </c>
      <c r="D180" s="177"/>
      <c r="E180" s="181"/>
      <c r="F180" s="185"/>
      <c r="G180" s="185"/>
      <c r="H180" s="186"/>
      <c r="I180" s="191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outlineLevel="1" x14ac:dyDescent="0.2">
      <c r="A181" s="189"/>
      <c r="B181" s="174"/>
      <c r="C181" s="212" t="s">
        <v>211</v>
      </c>
      <c r="D181" s="177"/>
      <c r="E181" s="181"/>
      <c r="F181" s="185"/>
      <c r="G181" s="185"/>
      <c r="H181" s="186"/>
      <c r="I181" s="191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</row>
    <row r="182" spans="1:60" outlineLevel="1" x14ac:dyDescent="0.2">
      <c r="A182" s="189">
        <v>11</v>
      </c>
      <c r="B182" s="174" t="s">
        <v>212</v>
      </c>
      <c r="C182" s="211" t="s">
        <v>213</v>
      </c>
      <c r="D182" s="176" t="s">
        <v>85</v>
      </c>
      <c r="E182" s="180">
        <v>2</v>
      </c>
      <c r="F182" s="184"/>
      <c r="G182" s="185">
        <f>ROUND(E182*F182,2)</f>
        <v>0</v>
      </c>
      <c r="H182" s="186"/>
      <c r="I182" s="191" t="s">
        <v>86</v>
      </c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>
        <v>21</v>
      </c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</row>
    <row r="183" spans="1:60" outlineLevel="1" x14ac:dyDescent="0.2">
      <c r="A183" s="189"/>
      <c r="B183" s="174"/>
      <c r="C183" s="212" t="s">
        <v>214</v>
      </c>
      <c r="D183" s="177"/>
      <c r="E183" s="181"/>
      <c r="F183" s="185"/>
      <c r="G183" s="185"/>
      <c r="H183" s="186"/>
      <c r="I183" s="191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outlineLevel="1" x14ac:dyDescent="0.2">
      <c r="A184" s="189"/>
      <c r="B184" s="174"/>
      <c r="C184" s="212" t="s">
        <v>215</v>
      </c>
      <c r="D184" s="177"/>
      <c r="E184" s="181">
        <v>1</v>
      </c>
      <c r="F184" s="185"/>
      <c r="G184" s="185"/>
      <c r="H184" s="186"/>
      <c r="I184" s="191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</row>
    <row r="185" spans="1:60" outlineLevel="1" x14ac:dyDescent="0.2">
      <c r="A185" s="189"/>
      <c r="B185" s="174"/>
      <c r="C185" s="212" t="s">
        <v>216</v>
      </c>
      <c r="D185" s="177"/>
      <c r="E185" s="181">
        <v>1</v>
      </c>
      <c r="F185" s="185"/>
      <c r="G185" s="185"/>
      <c r="H185" s="186"/>
      <c r="I185" s="191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</row>
    <row r="186" spans="1:60" outlineLevel="1" x14ac:dyDescent="0.2">
      <c r="A186" s="189"/>
      <c r="B186" s="174"/>
      <c r="C186" s="212" t="s">
        <v>217</v>
      </c>
      <c r="D186" s="177"/>
      <c r="E186" s="181"/>
      <c r="F186" s="185"/>
      <c r="G186" s="185"/>
      <c r="H186" s="186"/>
      <c r="I186" s="191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</row>
    <row r="187" spans="1:60" outlineLevel="1" x14ac:dyDescent="0.2">
      <c r="A187" s="189"/>
      <c r="B187" s="174"/>
      <c r="C187" s="212" t="s">
        <v>218</v>
      </c>
      <c r="D187" s="177"/>
      <c r="E187" s="181"/>
      <c r="F187" s="185"/>
      <c r="G187" s="185"/>
      <c r="H187" s="186"/>
      <c r="I187" s="191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</row>
    <row r="188" spans="1:60" outlineLevel="1" x14ac:dyDescent="0.2">
      <c r="A188" s="189"/>
      <c r="B188" s="174"/>
      <c r="C188" s="212" t="s">
        <v>219</v>
      </c>
      <c r="D188" s="177"/>
      <c r="E188" s="181"/>
      <c r="F188" s="185"/>
      <c r="G188" s="185"/>
      <c r="H188" s="186"/>
      <c r="I188" s="191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5"/>
      <c r="BB188" s="165"/>
      <c r="BC188" s="165"/>
      <c r="BD188" s="165"/>
      <c r="BE188" s="165"/>
      <c r="BF188" s="165"/>
      <c r="BG188" s="165"/>
      <c r="BH188" s="165"/>
    </row>
    <row r="189" spans="1:60" outlineLevel="1" x14ac:dyDescent="0.2">
      <c r="A189" s="189"/>
      <c r="B189" s="174"/>
      <c r="C189" s="212" t="s">
        <v>220</v>
      </c>
      <c r="D189" s="177"/>
      <c r="E189" s="181"/>
      <c r="F189" s="185"/>
      <c r="G189" s="185"/>
      <c r="H189" s="186"/>
      <c r="I189" s="191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</row>
    <row r="190" spans="1:60" outlineLevel="1" x14ac:dyDescent="0.2">
      <c r="A190" s="189"/>
      <c r="B190" s="174"/>
      <c r="C190" s="212" t="s">
        <v>221</v>
      </c>
      <c r="D190" s="177"/>
      <c r="E190" s="181"/>
      <c r="F190" s="185"/>
      <c r="G190" s="185"/>
      <c r="H190" s="186"/>
      <c r="I190" s="191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</row>
    <row r="191" spans="1:60" outlineLevel="1" x14ac:dyDescent="0.2">
      <c r="A191" s="189"/>
      <c r="B191" s="174"/>
      <c r="C191" s="212" t="s">
        <v>222</v>
      </c>
      <c r="D191" s="177"/>
      <c r="E191" s="181"/>
      <c r="F191" s="185"/>
      <c r="G191" s="185"/>
      <c r="H191" s="186"/>
      <c r="I191" s="191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5"/>
      <c r="BB191" s="165"/>
      <c r="BC191" s="165"/>
      <c r="BD191" s="165"/>
      <c r="BE191" s="165"/>
      <c r="BF191" s="165"/>
      <c r="BG191" s="165"/>
      <c r="BH191" s="165"/>
    </row>
    <row r="192" spans="1:60" outlineLevel="1" x14ac:dyDescent="0.2">
      <c r="A192" s="189">
        <v>12</v>
      </c>
      <c r="B192" s="174" t="s">
        <v>223</v>
      </c>
      <c r="C192" s="211" t="s">
        <v>224</v>
      </c>
      <c r="D192" s="176" t="s">
        <v>85</v>
      </c>
      <c r="E192" s="180">
        <v>1</v>
      </c>
      <c r="F192" s="184"/>
      <c r="G192" s="185">
        <f>ROUND(E192*F192,2)</f>
        <v>0</v>
      </c>
      <c r="H192" s="186"/>
      <c r="I192" s="191" t="s">
        <v>86</v>
      </c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>
        <v>21</v>
      </c>
      <c r="AN192" s="165"/>
      <c r="AO192" s="165"/>
      <c r="AP192" s="165"/>
      <c r="AQ192" s="165"/>
      <c r="AR192" s="165"/>
      <c r="AS192" s="165"/>
      <c r="AT192" s="165"/>
      <c r="AU192" s="165"/>
      <c r="AV192" s="165"/>
      <c r="AW192" s="165"/>
      <c r="AX192" s="165"/>
      <c r="AY192" s="165"/>
      <c r="AZ192" s="165"/>
      <c r="BA192" s="165"/>
      <c r="BB192" s="165"/>
      <c r="BC192" s="165"/>
      <c r="BD192" s="165"/>
      <c r="BE192" s="165"/>
      <c r="BF192" s="165"/>
      <c r="BG192" s="165"/>
      <c r="BH192" s="165"/>
    </row>
    <row r="193" spans="1:60" outlineLevel="1" x14ac:dyDescent="0.2">
      <c r="A193" s="189"/>
      <c r="B193" s="174"/>
      <c r="C193" s="212" t="s">
        <v>225</v>
      </c>
      <c r="D193" s="177"/>
      <c r="E193" s="181">
        <v>1</v>
      </c>
      <c r="F193" s="185"/>
      <c r="G193" s="185"/>
      <c r="H193" s="186"/>
      <c r="I193" s="191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</row>
    <row r="194" spans="1:60" ht="22.5" outlineLevel="1" x14ac:dyDescent="0.2">
      <c r="A194" s="189"/>
      <c r="B194" s="174"/>
      <c r="C194" s="212" t="s">
        <v>226</v>
      </c>
      <c r="D194" s="177"/>
      <c r="E194" s="181"/>
      <c r="F194" s="185"/>
      <c r="G194" s="185"/>
      <c r="H194" s="186"/>
      <c r="I194" s="191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  <c r="AO194" s="165"/>
      <c r="AP194" s="165"/>
      <c r="AQ194" s="165"/>
      <c r="AR194" s="165"/>
      <c r="AS194" s="165"/>
      <c r="AT194" s="165"/>
      <c r="AU194" s="165"/>
      <c r="AV194" s="165"/>
      <c r="AW194" s="165"/>
      <c r="AX194" s="165"/>
      <c r="AY194" s="165"/>
      <c r="AZ194" s="165"/>
      <c r="BA194" s="165"/>
      <c r="BB194" s="165"/>
      <c r="BC194" s="165"/>
      <c r="BD194" s="165"/>
      <c r="BE194" s="165"/>
      <c r="BF194" s="165"/>
      <c r="BG194" s="165"/>
      <c r="BH194" s="165"/>
    </row>
    <row r="195" spans="1:60" outlineLevel="1" x14ac:dyDescent="0.2">
      <c r="A195" s="189">
        <v>13</v>
      </c>
      <c r="B195" s="174" t="s">
        <v>227</v>
      </c>
      <c r="C195" s="211" t="s">
        <v>228</v>
      </c>
      <c r="D195" s="176" t="s">
        <v>85</v>
      </c>
      <c r="E195" s="180">
        <v>1</v>
      </c>
      <c r="F195" s="184"/>
      <c r="G195" s="185">
        <f>ROUND(E195*F195,2)</f>
        <v>0</v>
      </c>
      <c r="H195" s="186"/>
      <c r="I195" s="191" t="s">
        <v>86</v>
      </c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>
        <v>21</v>
      </c>
      <c r="AN195" s="165"/>
      <c r="AO195" s="165"/>
      <c r="AP195" s="165"/>
      <c r="AQ195" s="165"/>
      <c r="AR195" s="165"/>
      <c r="AS195" s="165"/>
      <c r="AT195" s="165"/>
      <c r="AU195" s="165"/>
      <c r="AV195" s="165"/>
      <c r="AW195" s="165"/>
      <c r="AX195" s="165"/>
      <c r="AY195" s="165"/>
      <c r="AZ195" s="165"/>
      <c r="BA195" s="165"/>
      <c r="BB195" s="165"/>
      <c r="BC195" s="165"/>
      <c r="BD195" s="165"/>
      <c r="BE195" s="165"/>
      <c r="BF195" s="165"/>
      <c r="BG195" s="165"/>
      <c r="BH195" s="165"/>
    </row>
    <row r="196" spans="1:60" outlineLevel="1" x14ac:dyDescent="0.2">
      <c r="A196" s="189"/>
      <c r="B196" s="174"/>
      <c r="C196" s="212" t="s">
        <v>198</v>
      </c>
      <c r="D196" s="177"/>
      <c r="E196" s="181">
        <v>1</v>
      </c>
      <c r="F196" s="185"/>
      <c r="G196" s="185"/>
      <c r="H196" s="186"/>
      <c r="I196" s="191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</row>
    <row r="197" spans="1:60" outlineLevel="1" x14ac:dyDescent="0.2">
      <c r="A197" s="189"/>
      <c r="B197" s="174"/>
      <c r="C197" s="212" t="s">
        <v>229</v>
      </c>
      <c r="D197" s="177"/>
      <c r="E197" s="181"/>
      <c r="F197" s="185"/>
      <c r="G197" s="185"/>
      <c r="H197" s="186"/>
      <c r="I197" s="191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</row>
    <row r="198" spans="1:60" outlineLevel="1" x14ac:dyDescent="0.2">
      <c r="A198" s="189"/>
      <c r="B198" s="174"/>
      <c r="C198" s="212" t="s">
        <v>230</v>
      </c>
      <c r="D198" s="177"/>
      <c r="E198" s="181"/>
      <c r="F198" s="185"/>
      <c r="G198" s="185"/>
      <c r="H198" s="186"/>
      <c r="I198" s="191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  <c r="AO198" s="165"/>
      <c r="AP198" s="165"/>
      <c r="AQ198" s="165"/>
      <c r="AR198" s="165"/>
      <c r="AS198" s="165"/>
      <c r="AT198" s="165"/>
      <c r="AU198" s="165"/>
      <c r="AV198" s="165"/>
      <c r="AW198" s="165"/>
      <c r="AX198" s="165"/>
      <c r="AY198" s="165"/>
      <c r="AZ198" s="165"/>
      <c r="BA198" s="165"/>
      <c r="BB198" s="165"/>
      <c r="BC198" s="165"/>
      <c r="BD198" s="165"/>
      <c r="BE198" s="165"/>
      <c r="BF198" s="165"/>
      <c r="BG198" s="165"/>
      <c r="BH198" s="165"/>
    </row>
    <row r="199" spans="1:60" ht="22.5" outlineLevel="1" x14ac:dyDescent="0.2">
      <c r="A199" s="189"/>
      <c r="B199" s="174"/>
      <c r="C199" s="212" t="s">
        <v>231</v>
      </c>
      <c r="D199" s="177"/>
      <c r="E199" s="181"/>
      <c r="F199" s="185"/>
      <c r="G199" s="185"/>
      <c r="H199" s="186"/>
      <c r="I199" s="191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</row>
    <row r="200" spans="1:60" outlineLevel="1" x14ac:dyDescent="0.2">
      <c r="A200" s="189">
        <v>14</v>
      </c>
      <c r="B200" s="174" t="s">
        <v>232</v>
      </c>
      <c r="C200" s="211" t="s">
        <v>233</v>
      </c>
      <c r="D200" s="176" t="s">
        <v>85</v>
      </c>
      <c r="E200" s="180">
        <v>2</v>
      </c>
      <c r="F200" s="184"/>
      <c r="G200" s="185">
        <f>ROUND(E200*F200,2)</f>
        <v>0</v>
      </c>
      <c r="H200" s="186"/>
      <c r="I200" s="191" t="s">
        <v>86</v>
      </c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>
        <v>21</v>
      </c>
      <c r="AN200" s="165"/>
      <c r="AO200" s="165"/>
      <c r="AP200" s="165"/>
      <c r="AQ200" s="165"/>
      <c r="AR200" s="165"/>
      <c r="AS200" s="165"/>
      <c r="AT200" s="165"/>
      <c r="AU200" s="165"/>
      <c r="AV200" s="165"/>
      <c r="AW200" s="165"/>
      <c r="AX200" s="165"/>
      <c r="AY200" s="165"/>
      <c r="AZ200" s="165"/>
      <c r="BA200" s="165"/>
      <c r="BB200" s="165"/>
      <c r="BC200" s="165"/>
      <c r="BD200" s="165"/>
      <c r="BE200" s="165"/>
      <c r="BF200" s="165"/>
      <c r="BG200" s="165"/>
      <c r="BH200" s="165"/>
    </row>
    <row r="201" spans="1:60" outlineLevel="1" x14ac:dyDescent="0.2">
      <c r="A201" s="189"/>
      <c r="B201" s="174"/>
      <c r="C201" s="212" t="s">
        <v>214</v>
      </c>
      <c r="D201" s="177"/>
      <c r="E201" s="181"/>
      <c r="F201" s="185"/>
      <c r="G201" s="185"/>
      <c r="H201" s="186"/>
      <c r="I201" s="191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  <c r="AO201" s="165"/>
      <c r="AP201" s="165"/>
      <c r="AQ201" s="165"/>
      <c r="AR201" s="165"/>
      <c r="AS201" s="165"/>
      <c r="AT201" s="165"/>
      <c r="AU201" s="165"/>
      <c r="AV201" s="165"/>
      <c r="AW201" s="165"/>
      <c r="AX201" s="165"/>
      <c r="AY201" s="165"/>
      <c r="AZ201" s="165"/>
      <c r="BA201" s="165"/>
      <c r="BB201" s="165"/>
      <c r="BC201" s="165"/>
      <c r="BD201" s="165"/>
      <c r="BE201" s="165"/>
      <c r="BF201" s="165"/>
      <c r="BG201" s="165"/>
      <c r="BH201" s="165"/>
    </row>
    <row r="202" spans="1:60" outlineLevel="1" x14ac:dyDescent="0.2">
      <c r="A202" s="189"/>
      <c r="B202" s="174"/>
      <c r="C202" s="212" t="s">
        <v>234</v>
      </c>
      <c r="D202" s="177"/>
      <c r="E202" s="181"/>
      <c r="F202" s="185"/>
      <c r="G202" s="185"/>
      <c r="H202" s="186"/>
      <c r="I202" s="191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165"/>
      <c r="AZ202" s="165"/>
      <c r="BA202" s="165"/>
      <c r="BB202" s="165"/>
      <c r="BC202" s="165"/>
      <c r="BD202" s="165"/>
      <c r="BE202" s="165"/>
      <c r="BF202" s="165"/>
      <c r="BG202" s="165"/>
      <c r="BH202" s="165"/>
    </row>
    <row r="203" spans="1:60" outlineLevel="1" x14ac:dyDescent="0.2">
      <c r="A203" s="189"/>
      <c r="B203" s="174"/>
      <c r="C203" s="212" t="s">
        <v>215</v>
      </c>
      <c r="D203" s="177"/>
      <c r="E203" s="181">
        <v>1</v>
      </c>
      <c r="F203" s="185"/>
      <c r="G203" s="185"/>
      <c r="H203" s="186"/>
      <c r="I203" s="191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  <c r="AO203" s="165"/>
      <c r="AP203" s="165"/>
      <c r="AQ203" s="165"/>
      <c r="AR203" s="165"/>
      <c r="AS203" s="165"/>
      <c r="AT203" s="165"/>
      <c r="AU203" s="165"/>
      <c r="AV203" s="165"/>
      <c r="AW203" s="165"/>
      <c r="AX203" s="165"/>
      <c r="AY203" s="165"/>
      <c r="AZ203" s="165"/>
      <c r="BA203" s="165"/>
      <c r="BB203" s="165"/>
      <c r="BC203" s="165"/>
      <c r="BD203" s="165"/>
      <c r="BE203" s="165"/>
      <c r="BF203" s="165"/>
      <c r="BG203" s="165"/>
      <c r="BH203" s="165"/>
    </row>
    <row r="204" spans="1:60" outlineLevel="1" x14ac:dyDescent="0.2">
      <c r="A204" s="189"/>
      <c r="B204" s="174"/>
      <c r="C204" s="212" t="s">
        <v>216</v>
      </c>
      <c r="D204" s="177"/>
      <c r="E204" s="181">
        <v>1</v>
      </c>
      <c r="F204" s="185"/>
      <c r="G204" s="185"/>
      <c r="H204" s="186"/>
      <c r="I204" s="191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  <c r="AO204" s="165"/>
      <c r="AP204" s="165"/>
      <c r="AQ204" s="165"/>
      <c r="AR204" s="165"/>
      <c r="AS204" s="165"/>
      <c r="AT204" s="165"/>
      <c r="AU204" s="165"/>
      <c r="AV204" s="165"/>
      <c r="AW204" s="165"/>
      <c r="AX204" s="165"/>
      <c r="AY204" s="165"/>
      <c r="AZ204" s="165"/>
      <c r="BA204" s="165"/>
      <c r="BB204" s="165"/>
      <c r="BC204" s="165"/>
      <c r="BD204" s="165"/>
      <c r="BE204" s="165"/>
      <c r="BF204" s="165"/>
      <c r="BG204" s="165"/>
      <c r="BH204" s="165"/>
    </row>
    <row r="205" spans="1:60" outlineLevel="1" x14ac:dyDescent="0.2">
      <c r="A205" s="189"/>
      <c r="B205" s="174"/>
      <c r="C205" s="212" t="s">
        <v>235</v>
      </c>
      <c r="D205" s="177"/>
      <c r="E205" s="181"/>
      <c r="F205" s="185"/>
      <c r="G205" s="185"/>
      <c r="H205" s="186"/>
      <c r="I205" s="191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  <c r="AO205" s="165"/>
      <c r="AP205" s="165"/>
      <c r="AQ205" s="165"/>
      <c r="AR205" s="165"/>
      <c r="AS205" s="165"/>
      <c r="AT205" s="165"/>
      <c r="AU205" s="165"/>
      <c r="AV205" s="165"/>
      <c r="AW205" s="165"/>
      <c r="AX205" s="165"/>
      <c r="AY205" s="165"/>
      <c r="AZ205" s="165"/>
      <c r="BA205" s="165"/>
      <c r="BB205" s="165"/>
      <c r="BC205" s="165"/>
      <c r="BD205" s="165"/>
      <c r="BE205" s="165"/>
      <c r="BF205" s="165"/>
      <c r="BG205" s="165"/>
      <c r="BH205" s="165"/>
    </row>
    <row r="206" spans="1:60" ht="22.5" outlineLevel="1" x14ac:dyDescent="0.2">
      <c r="A206" s="189"/>
      <c r="B206" s="174"/>
      <c r="C206" s="212" t="s">
        <v>236</v>
      </c>
      <c r="D206" s="177"/>
      <c r="E206" s="181"/>
      <c r="F206" s="185"/>
      <c r="G206" s="185"/>
      <c r="H206" s="186"/>
      <c r="I206" s="191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  <c r="AO206" s="165"/>
      <c r="AP206" s="165"/>
      <c r="AQ206" s="165"/>
      <c r="AR206" s="165"/>
      <c r="AS206" s="165"/>
      <c r="AT206" s="165"/>
      <c r="AU206" s="165"/>
      <c r="AV206" s="165"/>
      <c r="AW206" s="165"/>
      <c r="AX206" s="165"/>
      <c r="AY206" s="165"/>
      <c r="AZ206" s="165"/>
      <c r="BA206" s="165"/>
      <c r="BB206" s="165"/>
      <c r="BC206" s="165"/>
      <c r="BD206" s="165"/>
      <c r="BE206" s="165"/>
      <c r="BF206" s="165"/>
      <c r="BG206" s="165"/>
      <c r="BH206" s="165"/>
    </row>
    <row r="207" spans="1:60" ht="25.5" x14ac:dyDescent="0.2">
      <c r="A207" s="188" t="s">
        <v>82</v>
      </c>
      <c r="B207" s="173" t="s">
        <v>65</v>
      </c>
      <c r="C207" s="210" t="s">
        <v>66</v>
      </c>
      <c r="D207" s="175"/>
      <c r="E207" s="179"/>
      <c r="F207" s="263">
        <f>SUM(G208:G209)</f>
        <v>0</v>
      </c>
      <c r="G207" s="264"/>
      <c r="H207" s="183"/>
      <c r="I207" s="190"/>
    </row>
    <row r="208" spans="1:60" outlineLevel="1" x14ac:dyDescent="0.2">
      <c r="A208" s="189">
        <v>15</v>
      </c>
      <c r="B208" s="174" t="s">
        <v>237</v>
      </c>
      <c r="C208" s="211" t="s">
        <v>238</v>
      </c>
      <c r="D208" s="176" t="s">
        <v>239</v>
      </c>
      <c r="E208" s="180">
        <v>14</v>
      </c>
      <c r="F208" s="184"/>
      <c r="G208" s="185">
        <f>ROUND(E208*F208,2)</f>
        <v>0</v>
      </c>
      <c r="H208" s="186"/>
      <c r="I208" s="191" t="s">
        <v>86</v>
      </c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>
        <v>21</v>
      </c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</row>
    <row r="209" spans="1:60" outlineLevel="1" x14ac:dyDescent="0.2">
      <c r="A209" s="189">
        <v>16</v>
      </c>
      <c r="B209" s="174" t="s">
        <v>240</v>
      </c>
      <c r="C209" s="211" t="s">
        <v>241</v>
      </c>
      <c r="D209" s="176" t="s">
        <v>85</v>
      </c>
      <c r="E209" s="180">
        <v>6</v>
      </c>
      <c r="F209" s="184"/>
      <c r="G209" s="185">
        <f>ROUND(E209*F209,2)</f>
        <v>0</v>
      </c>
      <c r="H209" s="186"/>
      <c r="I209" s="191" t="s">
        <v>86</v>
      </c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>
        <v>21</v>
      </c>
      <c r="AN209" s="165"/>
      <c r="AO209" s="165"/>
      <c r="AP209" s="165"/>
      <c r="AQ209" s="165"/>
      <c r="AR209" s="165"/>
      <c r="AS209" s="165"/>
      <c r="AT209" s="165"/>
      <c r="AU209" s="165"/>
      <c r="AV209" s="165"/>
      <c r="AW209" s="165"/>
      <c r="AX209" s="165"/>
      <c r="AY209" s="165"/>
      <c r="AZ209" s="165"/>
      <c r="BA209" s="165"/>
      <c r="BB209" s="165"/>
      <c r="BC209" s="165"/>
      <c r="BD209" s="165"/>
      <c r="BE209" s="165"/>
      <c r="BF209" s="165"/>
      <c r="BG209" s="165"/>
      <c r="BH209" s="165"/>
    </row>
    <row r="210" spans="1:60" x14ac:dyDescent="0.2">
      <c r="A210" s="188" t="s">
        <v>82</v>
      </c>
      <c r="B210" s="173" t="s">
        <v>68</v>
      </c>
      <c r="C210" s="210" t="s">
        <v>69</v>
      </c>
      <c r="D210" s="175"/>
      <c r="E210" s="179"/>
      <c r="F210" s="263">
        <f>SUM(G211:G216)</f>
        <v>0</v>
      </c>
      <c r="G210" s="264"/>
      <c r="H210" s="183"/>
      <c r="I210" s="190"/>
    </row>
    <row r="211" spans="1:60" outlineLevel="1" x14ac:dyDescent="0.2">
      <c r="A211" s="189">
        <v>17</v>
      </c>
      <c r="B211" s="174" t="s">
        <v>242</v>
      </c>
      <c r="C211" s="211" t="s">
        <v>243</v>
      </c>
      <c r="D211" s="176" t="s">
        <v>244</v>
      </c>
      <c r="E211" s="180">
        <v>1</v>
      </c>
      <c r="F211" s="184"/>
      <c r="G211" s="185">
        <f t="shared" ref="G211:G216" si="3">ROUND(E211*F211,2)</f>
        <v>0</v>
      </c>
      <c r="H211" s="186"/>
      <c r="I211" s="191" t="s">
        <v>86</v>
      </c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>
        <v>21</v>
      </c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</row>
    <row r="212" spans="1:60" outlineLevel="1" x14ac:dyDescent="0.2">
      <c r="A212" s="189">
        <v>18</v>
      </c>
      <c r="B212" s="174" t="s">
        <v>245</v>
      </c>
      <c r="C212" s="211" t="s">
        <v>246</v>
      </c>
      <c r="D212" s="176" t="s">
        <v>244</v>
      </c>
      <c r="E212" s="180">
        <v>1</v>
      </c>
      <c r="F212" s="184"/>
      <c r="G212" s="185">
        <f t="shared" si="3"/>
        <v>0</v>
      </c>
      <c r="H212" s="186"/>
      <c r="I212" s="191" t="s">
        <v>86</v>
      </c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>
        <v>21</v>
      </c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</row>
    <row r="213" spans="1:60" outlineLevel="1" x14ac:dyDescent="0.2">
      <c r="A213" s="189">
        <v>19</v>
      </c>
      <c r="B213" s="174" t="s">
        <v>247</v>
      </c>
      <c r="C213" s="211" t="s">
        <v>248</v>
      </c>
      <c r="D213" s="176" t="s">
        <v>244</v>
      </c>
      <c r="E213" s="180">
        <v>1</v>
      </c>
      <c r="F213" s="184"/>
      <c r="G213" s="185">
        <f t="shared" si="3"/>
        <v>0</v>
      </c>
      <c r="H213" s="186"/>
      <c r="I213" s="191" t="s">
        <v>86</v>
      </c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>
        <v>21</v>
      </c>
      <c r="AN213" s="165"/>
      <c r="AO213" s="165"/>
      <c r="AP213" s="165"/>
      <c r="AQ213" s="165"/>
      <c r="AR213" s="165"/>
      <c r="AS213" s="165"/>
      <c r="AT213" s="165"/>
      <c r="AU213" s="165"/>
      <c r="AV213" s="165"/>
      <c r="AW213" s="165"/>
      <c r="AX213" s="165"/>
      <c r="AY213" s="165"/>
      <c r="AZ213" s="165"/>
      <c r="BA213" s="165"/>
      <c r="BB213" s="165"/>
      <c r="BC213" s="165"/>
      <c r="BD213" s="165"/>
      <c r="BE213" s="165"/>
      <c r="BF213" s="165"/>
      <c r="BG213" s="165"/>
      <c r="BH213" s="165"/>
    </row>
    <row r="214" spans="1:60" outlineLevel="1" x14ac:dyDescent="0.2">
      <c r="A214" s="189">
        <v>20</v>
      </c>
      <c r="B214" s="174" t="s">
        <v>249</v>
      </c>
      <c r="C214" s="211" t="s">
        <v>250</v>
      </c>
      <c r="D214" s="176" t="s">
        <v>244</v>
      </c>
      <c r="E214" s="180">
        <v>1</v>
      </c>
      <c r="F214" s="184"/>
      <c r="G214" s="185">
        <f t="shared" si="3"/>
        <v>0</v>
      </c>
      <c r="H214" s="186"/>
      <c r="I214" s="191" t="s">
        <v>86</v>
      </c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>
        <v>21</v>
      </c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</row>
    <row r="215" spans="1:60" outlineLevel="1" x14ac:dyDescent="0.2">
      <c r="A215" s="189">
        <v>21</v>
      </c>
      <c r="B215" s="174" t="s">
        <v>251</v>
      </c>
      <c r="C215" s="211" t="s">
        <v>252</v>
      </c>
      <c r="D215" s="176" t="s">
        <v>244</v>
      </c>
      <c r="E215" s="180">
        <v>1</v>
      </c>
      <c r="F215" s="184"/>
      <c r="G215" s="185">
        <f t="shared" si="3"/>
        <v>0</v>
      </c>
      <c r="H215" s="186"/>
      <c r="I215" s="191" t="s">
        <v>86</v>
      </c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>
        <v>21</v>
      </c>
      <c r="AN215" s="165"/>
      <c r="AO215" s="165"/>
      <c r="AP215" s="165"/>
      <c r="AQ215" s="165"/>
      <c r="AR215" s="165"/>
      <c r="AS215" s="165"/>
      <c r="AT215" s="165"/>
      <c r="AU215" s="165"/>
      <c r="AV215" s="165"/>
      <c r="AW215" s="165"/>
      <c r="AX215" s="165"/>
      <c r="AY215" s="165"/>
      <c r="AZ215" s="165"/>
      <c r="BA215" s="165"/>
      <c r="BB215" s="165"/>
      <c r="BC215" s="165"/>
      <c r="BD215" s="165"/>
      <c r="BE215" s="165"/>
      <c r="BF215" s="165"/>
      <c r="BG215" s="165"/>
      <c r="BH215" s="165"/>
    </row>
    <row r="216" spans="1:60" ht="13.5" outlineLevel="1" thickBot="1" x14ac:dyDescent="0.25">
      <c r="A216" s="197">
        <v>22</v>
      </c>
      <c r="B216" s="198" t="s">
        <v>253</v>
      </c>
      <c r="C216" s="214" t="s">
        <v>254</v>
      </c>
      <c r="D216" s="199" t="s">
        <v>244</v>
      </c>
      <c r="E216" s="200">
        <v>1</v>
      </c>
      <c r="F216" s="201"/>
      <c r="G216" s="202">
        <f t="shared" si="3"/>
        <v>0</v>
      </c>
      <c r="H216" s="203"/>
      <c r="I216" s="204" t="s">
        <v>86</v>
      </c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>
        <v>21</v>
      </c>
      <c r="AN216" s="165"/>
      <c r="AO216" s="165"/>
      <c r="AP216" s="165"/>
      <c r="AQ216" s="165"/>
      <c r="AR216" s="165"/>
      <c r="AS216" s="165"/>
      <c r="AT216" s="165"/>
      <c r="AU216" s="165"/>
      <c r="AV216" s="165"/>
      <c r="AW216" s="165"/>
      <c r="AX216" s="165"/>
      <c r="AY216" s="165"/>
      <c r="AZ216" s="165"/>
      <c r="BA216" s="165"/>
      <c r="BB216" s="165"/>
      <c r="BC216" s="165"/>
      <c r="BD216" s="165"/>
      <c r="BE216" s="165"/>
      <c r="BF216" s="165"/>
      <c r="BG216" s="165"/>
      <c r="BH216" s="165"/>
    </row>
    <row r="217" spans="1:60" hidden="1" x14ac:dyDescent="0.2">
      <c r="C217" s="80"/>
      <c r="D217" s="144"/>
      <c r="AK217">
        <f>SUM(AK1:AK216)</f>
        <v>0</v>
      </c>
      <c r="AL217">
        <f>SUM(AL1:AL216)</f>
        <v>0</v>
      </c>
      <c r="AN217">
        <v>15</v>
      </c>
      <c r="AO217">
        <v>21</v>
      </c>
    </row>
    <row r="218" spans="1:60" ht="13.5" hidden="1" thickBot="1" x14ac:dyDescent="0.25">
      <c r="A218" s="205"/>
      <c r="B218" s="206" t="s">
        <v>291</v>
      </c>
      <c r="C218" s="215"/>
      <c r="D218" s="207"/>
      <c r="E218" s="208"/>
      <c r="F218" s="208"/>
      <c r="G218" s="209">
        <f>F8+F49+F159+F207+F210</f>
        <v>0</v>
      </c>
      <c r="AN218">
        <f>SUMIF(AM8:AM217,AN217,G8:G217)</f>
        <v>0</v>
      </c>
      <c r="AO218">
        <f>SUMIF(AM8:AM217,AO217,G8:G217)</f>
        <v>0</v>
      </c>
    </row>
    <row r="219" spans="1:60" x14ac:dyDescent="0.2">
      <c r="D219" s="144"/>
    </row>
    <row r="220" spans="1:60" x14ac:dyDescent="0.2">
      <c r="D220" s="144"/>
    </row>
    <row r="221" spans="1:60" x14ac:dyDescent="0.2">
      <c r="D221" s="144"/>
    </row>
    <row r="222" spans="1:60" x14ac:dyDescent="0.2">
      <c r="D222" s="144"/>
    </row>
    <row r="223" spans="1:60" x14ac:dyDescent="0.2">
      <c r="D223" s="144"/>
    </row>
    <row r="224" spans="1:60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algorithmName="SHA-512" hashValue="nKAZEy/RQMW9+IXO+5JOKCmXWCCiLr6VOry+29TAQQU198UlFBlqnUfZqn5HAvvB+2uNxP28iy09NWTdnp9Pwg==" saltValue="UFR7fls03mPCSLT0glbWew==" spinCount="100000" sheet="1" objects="1" scenarios="1"/>
  <mergeCells count="92">
    <mergeCell ref="C81:G81"/>
    <mergeCell ref="A1:G1"/>
    <mergeCell ref="C7:G7"/>
    <mergeCell ref="F8:G8"/>
    <mergeCell ref="F49:G49"/>
    <mergeCell ref="C74:G74"/>
    <mergeCell ref="C75:G75"/>
    <mergeCell ref="C76:G76"/>
    <mergeCell ref="C77:G77"/>
    <mergeCell ref="C78:G78"/>
    <mergeCell ref="C79:G79"/>
    <mergeCell ref="C80:G80"/>
    <mergeCell ref="C93:G93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105:G105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17:G117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29:G129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41:G141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53:G153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F207:G207"/>
    <mergeCell ref="F210:G210"/>
    <mergeCell ref="C154:G154"/>
    <mergeCell ref="C155:G155"/>
    <mergeCell ref="C156:G156"/>
    <mergeCell ref="C157:G157"/>
    <mergeCell ref="C158:G158"/>
    <mergeCell ref="F159:G159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>
      <selection activeCell="G2" sqref="G2:H2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473</v>
      </c>
      <c r="B1" s="28" t="str">
        <f>Zakázka!CisloStavby</f>
        <v>IOP-ICT-2014</v>
      </c>
      <c r="C1" s="31" t="str">
        <f>Zakázka!NazevStavby</f>
        <v>Informační a komunikační technologie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478</v>
      </c>
      <c r="B2" s="124" t="s">
        <v>46</v>
      </c>
      <c r="C2" s="261" t="s">
        <v>47</v>
      </c>
      <c r="D2" s="250"/>
      <c r="E2" s="250"/>
      <c r="F2" s="250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9" t="s">
        <v>482</v>
      </c>
      <c r="B4" s="249"/>
      <c r="C4" s="249"/>
      <c r="D4" s="249"/>
      <c r="E4" s="249"/>
      <c r="F4" s="249"/>
      <c r="G4" s="249"/>
      <c r="H4" s="249"/>
    </row>
    <row r="5" spans="1:10" ht="12.75" customHeight="1" x14ac:dyDescent="0.2">
      <c r="H5" s="35"/>
    </row>
    <row r="6" spans="1:10" ht="15.75" customHeight="1" x14ac:dyDescent="0.25">
      <c r="A6" s="32" t="s">
        <v>21</v>
      </c>
      <c r="B6" s="29" t="str">
        <f>B2</f>
        <v>02</v>
      </c>
      <c r="H6" s="35"/>
    </row>
    <row r="7" spans="1:10" ht="15.75" customHeight="1" x14ac:dyDescent="0.25">
      <c r="B7" s="251" t="str">
        <f>C2</f>
        <v>Městské divadlo</v>
      </c>
      <c r="C7" s="252"/>
      <c r="D7" s="252"/>
      <c r="E7" s="252"/>
      <c r="F7" s="252"/>
      <c r="G7" s="252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72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5" t="s">
        <v>479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73</v>
      </c>
      <c r="B17" s="134"/>
      <c r="C17" s="135"/>
      <c r="D17" s="135"/>
      <c r="E17" s="135"/>
      <c r="F17" s="135"/>
      <c r="G17" s="136"/>
      <c r="H17" s="137" t="s">
        <v>74</v>
      </c>
      <c r="I17" s="32"/>
      <c r="J17" s="32"/>
    </row>
    <row r="18" spans="1:55" ht="12.75" customHeight="1" x14ac:dyDescent="0.2">
      <c r="A18" s="131" t="s">
        <v>44</v>
      </c>
      <c r="B18" s="129" t="s">
        <v>75</v>
      </c>
      <c r="C18" s="128"/>
      <c r="D18" s="128"/>
      <c r="E18" s="128"/>
      <c r="F18" s="128"/>
      <c r="G18" s="130"/>
      <c r="H18" s="132">
        <f>'02 01 Pol'!G192</f>
        <v>0</v>
      </c>
      <c r="I18" s="32"/>
      <c r="J18" s="32"/>
      <c r="O18">
        <f>'02 01 Pol'!AN192</f>
        <v>0</v>
      </c>
      <c r="P18">
        <f>'02 01 Pol'!AO192</f>
        <v>0</v>
      </c>
    </row>
    <row r="19" spans="1:55" ht="12.75" customHeight="1" thickBot="1" x14ac:dyDescent="0.25">
      <c r="A19" s="138"/>
      <c r="B19" s="139" t="s">
        <v>480</v>
      </c>
      <c r="C19" s="140"/>
      <c r="D19" s="141" t="str">
        <f>B2</f>
        <v>02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292</v>
      </c>
      <c r="B21" s="126"/>
      <c r="C21" s="126"/>
      <c r="D21" s="216" t="s">
        <v>44</v>
      </c>
      <c r="E21" s="262" t="s">
        <v>75</v>
      </c>
      <c r="F21" s="262"/>
      <c r="G21" s="262"/>
      <c r="H21" s="262"/>
      <c r="I21" s="32"/>
      <c r="J21" s="32"/>
      <c r="BC21" s="217" t="str">
        <f>E21</f>
        <v>ICT</v>
      </c>
    </row>
    <row r="22" spans="1:55" ht="12.75" customHeight="1" x14ac:dyDescent="0.2">
      <c r="A22" s="133" t="s">
        <v>481</v>
      </c>
      <c r="B22" s="134"/>
      <c r="C22" s="135"/>
      <c r="D22" s="135"/>
      <c r="E22" s="135"/>
      <c r="F22" s="135"/>
      <c r="G22" s="136"/>
      <c r="H22" s="137" t="s">
        <v>74</v>
      </c>
      <c r="I22" s="32"/>
      <c r="J22" s="32"/>
    </row>
    <row r="23" spans="1:55" ht="12.75" customHeight="1" x14ac:dyDescent="0.2">
      <c r="A23" s="131" t="s">
        <v>54</v>
      </c>
      <c r="B23" s="129" t="s">
        <v>55</v>
      </c>
      <c r="C23" s="128"/>
      <c r="D23" s="128"/>
      <c r="E23" s="128"/>
      <c r="F23" s="128"/>
      <c r="G23" s="130"/>
      <c r="H23" s="218">
        <f>'02 01 Pol'!F8</f>
        <v>0</v>
      </c>
      <c r="I23" s="32"/>
      <c r="J23" s="32"/>
    </row>
    <row r="24" spans="1:55" ht="12.75" customHeight="1" x14ac:dyDescent="0.2">
      <c r="A24" s="131" t="s">
        <v>57</v>
      </c>
      <c r="B24" s="129" t="s">
        <v>58</v>
      </c>
      <c r="C24" s="128"/>
      <c r="D24" s="128"/>
      <c r="E24" s="128"/>
      <c r="F24" s="128"/>
      <c r="G24" s="130"/>
      <c r="H24" s="218">
        <f>'02 01 Pol'!F96</f>
        <v>0</v>
      </c>
      <c r="I24" s="32"/>
      <c r="J24" s="32"/>
    </row>
    <row r="25" spans="1:55" ht="12.75" customHeight="1" x14ac:dyDescent="0.2">
      <c r="A25" s="131" t="s">
        <v>60</v>
      </c>
      <c r="B25" s="129" t="s">
        <v>62</v>
      </c>
      <c r="C25" s="128"/>
      <c r="D25" s="128"/>
      <c r="E25" s="128"/>
      <c r="F25" s="128"/>
      <c r="G25" s="130"/>
      <c r="H25" s="218">
        <f>'02 01 Pol'!F110</f>
        <v>0</v>
      </c>
      <c r="I25" s="32"/>
      <c r="J25" s="32"/>
    </row>
    <row r="26" spans="1:55" ht="12.75" customHeight="1" x14ac:dyDescent="0.2">
      <c r="A26" s="131" t="s">
        <v>63</v>
      </c>
      <c r="B26" s="129" t="s">
        <v>64</v>
      </c>
      <c r="C26" s="128"/>
      <c r="D26" s="128"/>
      <c r="E26" s="128"/>
      <c r="F26" s="128"/>
      <c r="G26" s="130"/>
      <c r="H26" s="218">
        <f>'02 01 Pol'!F162</f>
        <v>0</v>
      </c>
      <c r="I26" s="32"/>
      <c r="J26" s="32"/>
    </row>
    <row r="27" spans="1:55" ht="12.75" customHeight="1" x14ac:dyDescent="0.2">
      <c r="A27" s="131" t="s">
        <v>65</v>
      </c>
      <c r="B27" s="129" t="s">
        <v>67</v>
      </c>
      <c r="C27" s="128"/>
      <c r="D27" s="128"/>
      <c r="E27" s="128"/>
      <c r="F27" s="128"/>
      <c r="G27" s="130"/>
      <c r="H27" s="218">
        <f>'02 01 Pol'!F179</f>
        <v>0</v>
      </c>
      <c r="I27" s="32"/>
      <c r="J27" s="32"/>
    </row>
    <row r="28" spans="1:55" ht="12.75" customHeight="1" x14ac:dyDescent="0.2">
      <c r="A28" s="131" t="s">
        <v>68</v>
      </c>
      <c r="B28" s="129" t="s">
        <v>70</v>
      </c>
      <c r="C28" s="128"/>
      <c r="D28" s="128"/>
      <c r="E28" s="128"/>
      <c r="F28" s="128"/>
      <c r="G28" s="130"/>
      <c r="H28" s="218">
        <f>'02 01 Pol'!F182</f>
        <v>0</v>
      </c>
      <c r="I28" s="32"/>
      <c r="J28" s="32"/>
    </row>
    <row r="29" spans="1:55" ht="12.75" customHeight="1" thickBot="1" x14ac:dyDescent="0.25">
      <c r="A29" s="138"/>
      <c r="B29" s="139" t="s">
        <v>293</v>
      </c>
      <c r="C29" s="140"/>
      <c r="D29" s="141" t="str">
        <f>D21</f>
        <v>01</v>
      </c>
      <c r="E29" s="140"/>
      <c r="F29" s="140"/>
      <c r="G29" s="142"/>
      <c r="H29" s="219">
        <f>SUM(H23:H28)</f>
        <v>0</v>
      </c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fx15tw7/LtoCI/4SibCFq+Qm8rvg3IBkSSS4L8xTeZP89kwpFU1YKYprODdANx5gosSCMyiYhKLnXnT0yabRsA==" saltValue="qp5tutJIBj5FYFnopOQqmA==" spinCount="100000" sheet="1" objects="1" scenarios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opLeftCell="A166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98.85546875" customWidth="1"/>
  </cols>
  <sheetData>
    <row r="1" spans="1:60" ht="16.5" thickBot="1" x14ac:dyDescent="0.3">
      <c r="A1" s="270" t="s">
        <v>76</v>
      </c>
      <c r="B1" s="270"/>
      <c r="C1" s="271"/>
      <c r="D1" s="270"/>
      <c r="E1" s="270"/>
      <c r="F1" s="270"/>
      <c r="G1" s="270"/>
      <c r="AC1" t="s">
        <v>79</v>
      </c>
    </row>
    <row r="2" spans="1:60" ht="13.5" thickTop="1" x14ac:dyDescent="0.2">
      <c r="A2" s="149" t="s">
        <v>25</v>
      </c>
      <c r="B2" s="153" t="s">
        <v>36</v>
      </c>
      <c r="C2" s="167" t="s">
        <v>37</v>
      </c>
      <c r="D2" s="151"/>
      <c r="E2" s="150"/>
      <c r="F2" s="150"/>
      <c r="G2" s="152"/>
    </row>
    <row r="3" spans="1:60" x14ac:dyDescent="0.2">
      <c r="A3" s="147" t="s">
        <v>26</v>
      </c>
      <c r="B3" s="154" t="s">
        <v>46</v>
      </c>
      <c r="C3" s="168" t="s">
        <v>47</v>
      </c>
      <c r="D3" s="146"/>
      <c r="E3" s="145"/>
      <c r="F3" s="145"/>
      <c r="G3" s="148"/>
    </row>
    <row r="4" spans="1:60" ht="13.5" thickBot="1" x14ac:dyDescent="0.25">
      <c r="A4" s="155" t="s">
        <v>27</v>
      </c>
      <c r="B4" s="156" t="s">
        <v>44</v>
      </c>
      <c r="C4" s="169" t="s">
        <v>75</v>
      </c>
      <c r="D4" s="157"/>
      <c r="E4" s="158"/>
      <c r="F4" s="158"/>
      <c r="G4" s="159"/>
    </row>
    <row r="5" spans="1:60" ht="14.25" thickTop="1" thickBot="1" x14ac:dyDescent="0.25">
      <c r="C5" s="170"/>
      <c r="D5" s="144"/>
    </row>
    <row r="6" spans="1:60" ht="27" thickTop="1" thickBot="1" x14ac:dyDescent="0.25">
      <c r="A6" s="160" t="s">
        <v>28</v>
      </c>
      <c r="B6" s="163" t="s">
        <v>29</v>
      </c>
      <c r="C6" s="171" t="s">
        <v>30</v>
      </c>
      <c r="D6" s="162" t="s">
        <v>31</v>
      </c>
      <c r="E6" s="161" t="s">
        <v>32</v>
      </c>
      <c r="F6" s="164" t="s">
        <v>33</v>
      </c>
      <c r="G6" s="160" t="s">
        <v>34</v>
      </c>
      <c r="H6" s="192" t="s">
        <v>77</v>
      </c>
      <c r="I6" s="172" t="s">
        <v>78</v>
      </c>
      <c r="J6" s="54"/>
    </row>
    <row r="7" spans="1:60" x14ac:dyDescent="0.2">
      <c r="A7" s="193"/>
      <c r="B7" s="194" t="s">
        <v>80</v>
      </c>
      <c r="C7" s="272" t="s">
        <v>81</v>
      </c>
      <c r="D7" s="273"/>
      <c r="E7" s="274"/>
      <c r="F7" s="275"/>
      <c r="G7" s="275"/>
      <c r="H7" s="195"/>
      <c r="I7" s="196"/>
    </row>
    <row r="8" spans="1:60" x14ac:dyDescent="0.2">
      <c r="A8" s="188" t="s">
        <v>82</v>
      </c>
      <c r="B8" s="173" t="s">
        <v>54</v>
      </c>
      <c r="C8" s="210" t="s">
        <v>55</v>
      </c>
      <c r="D8" s="175"/>
      <c r="E8" s="179"/>
      <c r="F8" s="276">
        <f>SUM(G9:G95)</f>
        <v>0</v>
      </c>
      <c r="G8" s="277"/>
      <c r="H8" s="183"/>
      <c r="I8" s="190"/>
    </row>
    <row r="9" spans="1:60" outlineLevel="1" x14ac:dyDescent="0.2">
      <c r="A9" s="189">
        <v>1</v>
      </c>
      <c r="B9" s="174" t="s">
        <v>294</v>
      </c>
      <c r="C9" s="211" t="s">
        <v>295</v>
      </c>
      <c r="D9" s="176" t="s">
        <v>85</v>
      </c>
      <c r="E9" s="180">
        <v>1</v>
      </c>
      <c r="F9" s="184"/>
      <c r="G9" s="185">
        <f>ROUND(E9*F9,2)</f>
        <v>0</v>
      </c>
      <c r="H9" s="186"/>
      <c r="I9" s="191" t="s">
        <v>86</v>
      </c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>
        <v>21</v>
      </c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</row>
    <row r="10" spans="1:60" outlineLevel="1" x14ac:dyDescent="0.2">
      <c r="A10" s="189"/>
      <c r="B10" s="174"/>
      <c r="C10" s="265" t="s">
        <v>296</v>
      </c>
      <c r="D10" s="266"/>
      <c r="E10" s="267"/>
      <c r="F10" s="268"/>
      <c r="G10" s="269"/>
      <c r="H10" s="186"/>
      <c r="I10" s="191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6" t="str">
        <f t="shared" ref="BA10:BA20" si="0">C10</f>
        <v>Displej o úhlopříčce min.: 17,3"</v>
      </c>
      <c r="BB10" s="165"/>
      <c r="BC10" s="165"/>
      <c r="BD10" s="165"/>
      <c r="BE10" s="165"/>
      <c r="BF10" s="165"/>
      <c r="BG10" s="165"/>
      <c r="BH10" s="165"/>
    </row>
    <row r="11" spans="1:60" outlineLevel="1" x14ac:dyDescent="0.2">
      <c r="A11" s="189"/>
      <c r="B11" s="174"/>
      <c r="C11" s="265" t="s">
        <v>297</v>
      </c>
      <c r="D11" s="266"/>
      <c r="E11" s="267"/>
      <c r="F11" s="268"/>
      <c r="G11" s="269"/>
      <c r="H11" s="186"/>
      <c r="I11" s="191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6" t="str">
        <f t="shared" si="0"/>
        <v>a rozlišení min.: 1920*1080</v>
      </c>
      <c r="BB11" s="165"/>
      <c r="BC11" s="165"/>
      <c r="BD11" s="165"/>
      <c r="BE11" s="165"/>
      <c r="BF11" s="165"/>
      <c r="BG11" s="165"/>
      <c r="BH11" s="165"/>
    </row>
    <row r="12" spans="1:60" outlineLevel="1" x14ac:dyDescent="0.2">
      <c r="A12" s="189"/>
      <c r="B12" s="174"/>
      <c r="C12" s="265" t="s">
        <v>298</v>
      </c>
      <c r="D12" s="266"/>
      <c r="E12" s="267"/>
      <c r="F12" s="268"/>
      <c r="G12" s="269"/>
      <c r="H12" s="186"/>
      <c r="I12" s="191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6" t="str">
        <f t="shared" si="0"/>
        <v>velikost operační paměti RAM min.: 8 GB</v>
      </c>
      <c r="BB12" s="165"/>
      <c r="BC12" s="165"/>
      <c r="BD12" s="165"/>
      <c r="BE12" s="165"/>
      <c r="BF12" s="165"/>
      <c r="BG12" s="165"/>
      <c r="BH12" s="165"/>
    </row>
    <row r="13" spans="1:60" outlineLevel="1" x14ac:dyDescent="0.2">
      <c r="A13" s="189"/>
      <c r="B13" s="174"/>
      <c r="C13" s="265" t="s">
        <v>299</v>
      </c>
      <c r="D13" s="266"/>
      <c r="E13" s="267"/>
      <c r="F13" s="268"/>
      <c r="G13" s="269"/>
      <c r="H13" s="186"/>
      <c r="I13" s="191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6" t="str">
        <f t="shared" si="0"/>
        <v>typ interního uložiště: Hybridní, nebo SSD</v>
      </c>
      <c r="BB13" s="165"/>
      <c r="BC13" s="165"/>
      <c r="BD13" s="165"/>
      <c r="BE13" s="165"/>
      <c r="BF13" s="165"/>
      <c r="BG13" s="165"/>
      <c r="BH13" s="165"/>
    </row>
    <row r="14" spans="1:60" outlineLevel="1" x14ac:dyDescent="0.2">
      <c r="A14" s="189"/>
      <c r="B14" s="174"/>
      <c r="C14" s="265" t="s">
        <v>300</v>
      </c>
      <c r="D14" s="266"/>
      <c r="E14" s="267"/>
      <c r="F14" s="268"/>
      <c r="G14" s="269"/>
      <c r="H14" s="186"/>
      <c r="I14" s="191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6" t="str">
        <f t="shared" si="0"/>
        <v>velikost interního uložiště min.: 500 GB</v>
      </c>
      <c r="BB14" s="165"/>
      <c r="BC14" s="165"/>
      <c r="BD14" s="165"/>
      <c r="BE14" s="165"/>
      <c r="BF14" s="165"/>
      <c r="BG14" s="165"/>
      <c r="BH14" s="165"/>
    </row>
    <row r="15" spans="1:60" outlineLevel="1" x14ac:dyDescent="0.2">
      <c r="A15" s="189"/>
      <c r="B15" s="174"/>
      <c r="C15" s="265" t="s">
        <v>301</v>
      </c>
      <c r="D15" s="266"/>
      <c r="E15" s="267"/>
      <c r="F15" s="268"/>
      <c r="G15" s="269"/>
      <c r="H15" s="186"/>
      <c r="I15" s="191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6" t="str">
        <f t="shared" si="0"/>
        <v>CPU o výkonu min.: 4300 bodů (passmark benchmark)</v>
      </c>
      <c r="BB15" s="165"/>
      <c r="BC15" s="165"/>
      <c r="BD15" s="165"/>
      <c r="BE15" s="165"/>
      <c r="BF15" s="165"/>
      <c r="BG15" s="165"/>
      <c r="BH15" s="165"/>
    </row>
    <row r="16" spans="1:60" outlineLevel="1" x14ac:dyDescent="0.2">
      <c r="A16" s="189"/>
      <c r="B16" s="174"/>
      <c r="C16" s="265" t="s">
        <v>302</v>
      </c>
      <c r="D16" s="266"/>
      <c r="E16" s="267"/>
      <c r="F16" s="268"/>
      <c r="G16" s="269"/>
      <c r="H16" s="186"/>
      <c r="I16" s="191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6" t="str">
        <f t="shared" si="0"/>
        <v>(dle procesoru Intel i5 4200H 2,8 GHz)</v>
      </c>
      <c r="BB16" s="165"/>
      <c r="BC16" s="165"/>
      <c r="BD16" s="165"/>
      <c r="BE16" s="165"/>
      <c r="BF16" s="165"/>
      <c r="BG16" s="165"/>
      <c r="BH16" s="165"/>
    </row>
    <row r="17" spans="1:60" outlineLevel="1" x14ac:dyDescent="0.2">
      <c r="A17" s="189"/>
      <c r="B17" s="174"/>
      <c r="C17" s="265" t="s">
        <v>303</v>
      </c>
      <c r="D17" s="266"/>
      <c r="E17" s="267"/>
      <c r="F17" s="268"/>
      <c r="G17" s="269"/>
      <c r="H17" s="186"/>
      <c r="I17" s="191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6" t="str">
        <f t="shared" si="0"/>
        <v>optická mechanika</v>
      </c>
      <c r="BB17" s="165"/>
      <c r="BC17" s="165"/>
      <c r="BD17" s="165"/>
      <c r="BE17" s="165"/>
      <c r="BF17" s="165"/>
      <c r="BG17" s="165"/>
      <c r="BH17" s="165"/>
    </row>
    <row r="18" spans="1:60" outlineLevel="1" x14ac:dyDescent="0.2">
      <c r="A18" s="189"/>
      <c r="B18" s="174"/>
      <c r="C18" s="265" t="s">
        <v>304</v>
      </c>
      <c r="D18" s="266"/>
      <c r="E18" s="267"/>
      <c r="F18" s="268"/>
      <c r="G18" s="269"/>
      <c r="H18" s="186"/>
      <c r="I18" s="191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6" t="str">
        <f t="shared" si="0"/>
        <v>WiFi</v>
      </c>
      <c r="BB18" s="165"/>
      <c r="BC18" s="165"/>
      <c r="BD18" s="165"/>
      <c r="BE18" s="165"/>
      <c r="BF18" s="165"/>
      <c r="BG18" s="165"/>
      <c r="BH18" s="165"/>
    </row>
    <row r="19" spans="1:60" outlineLevel="1" x14ac:dyDescent="0.2">
      <c r="A19" s="189"/>
      <c r="B19" s="174"/>
      <c r="C19" s="265" t="s">
        <v>305</v>
      </c>
      <c r="D19" s="266"/>
      <c r="E19" s="267"/>
      <c r="F19" s="268"/>
      <c r="G19" s="269"/>
      <c r="H19" s="186"/>
      <c r="I19" s="191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6" t="str">
        <f t="shared" si="0"/>
        <v>numerická klávesnice</v>
      </c>
      <c r="BB19" s="165"/>
      <c r="BC19" s="165"/>
      <c r="BD19" s="165"/>
      <c r="BE19" s="165"/>
      <c r="BF19" s="165"/>
      <c r="BG19" s="165"/>
      <c r="BH19" s="165"/>
    </row>
    <row r="20" spans="1:60" outlineLevel="1" x14ac:dyDescent="0.2">
      <c r="A20" s="189"/>
      <c r="B20" s="174"/>
      <c r="C20" s="265" t="s">
        <v>306</v>
      </c>
      <c r="D20" s="266"/>
      <c r="E20" s="267"/>
      <c r="F20" s="268"/>
      <c r="G20" s="269"/>
      <c r="H20" s="186"/>
      <c r="I20" s="191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6" t="str">
        <f t="shared" si="0"/>
        <v>min. velikost grafické paměti: 2 GB</v>
      </c>
      <c r="BB20" s="165"/>
      <c r="BC20" s="165"/>
      <c r="BD20" s="165"/>
      <c r="BE20" s="165"/>
      <c r="BF20" s="165"/>
      <c r="BG20" s="165"/>
      <c r="BH20" s="165"/>
    </row>
    <row r="21" spans="1:60" outlineLevel="1" x14ac:dyDescent="0.2">
      <c r="A21" s="189"/>
      <c r="B21" s="174"/>
      <c r="C21" s="213" t="s">
        <v>156</v>
      </c>
      <c r="D21" s="178"/>
      <c r="E21" s="182"/>
      <c r="F21" s="187"/>
      <c r="G21" s="187"/>
      <c r="H21" s="186"/>
      <c r="I21" s="191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0" ht="22.5" outlineLevel="1" x14ac:dyDescent="0.2">
      <c r="A22" s="189"/>
      <c r="B22" s="174"/>
      <c r="C22" s="265" t="s">
        <v>307</v>
      </c>
      <c r="D22" s="266"/>
      <c r="E22" s="267"/>
      <c r="F22" s="268"/>
      <c r="G22" s="269"/>
      <c r="H22" s="186"/>
      <c r="I22" s="191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6" t="str">
        <f>C22</f>
        <v>64 bitový operační systém 100% kompatibilní se stávajícími OS zadavatele (MS Windows 7 Professional , příp. MS Windows 8 Professional) s možností přihlašování do domény.</v>
      </c>
      <c r="BB22" s="165"/>
      <c r="BC22" s="165"/>
      <c r="BD22" s="165"/>
      <c r="BE22" s="165"/>
      <c r="BF22" s="165"/>
      <c r="BG22" s="165"/>
      <c r="BH22" s="165"/>
    </row>
    <row r="23" spans="1:60" outlineLevel="1" x14ac:dyDescent="0.2">
      <c r="A23" s="189"/>
      <c r="B23" s="174"/>
      <c r="C23" s="213" t="s">
        <v>156</v>
      </c>
      <c r="D23" s="178"/>
      <c r="E23" s="182"/>
      <c r="F23" s="187"/>
      <c r="G23" s="187"/>
      <c r="H23" s="186"/>
      <c r="I23" s="191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</row>
    <row r="24" spans="1:60" outlineLevel="1" x14ac:dyDescent="0.2">
      <c r="A24" s="189"/>
      <c r="B24" s="174"/>
      <c r="C24" s="265" t="s">
        <v>308</v>
      </c>
      <c r="D24" s="266"/>
      <c r="E24" s="267"/>
      <c r="F24" s="268"/>
      <c r="G24" s="269"/>
      <c r="H24" s="186"/>
      <c r="I24" s="191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6" t="str">
        <f>C24</f>
        <v>Balík kancelářského software 100% kompatibilního se stávajícím SW zadavatele (MS Office Standard 2013 či Office 365).</v>
      </c>
      <c r="BB24" s="165"/>
      <c r="BC24" s="165"/>
      <c r="BD24" s="165"/>
      <c r="BE24" s="165"/>
      <c r="BF24" s="165"/>
      <c r="BG24" s="165"/>
      <c r="BH24" s="165"/>
    </row>
    <row r="25" spans="1:60" outlineLevel="1" x14ac:dyDescent="0.2">
      <c r="A25" s="189"/>
      <c r="B25" s="174"/>
      <c r="C25" s="213" t="s">
        <v>156</v>
      </c>
      <c r="D25" s="178"/>
      <c r="E25" s="182"/>
      <c r="F25" s="187"/>
      <c r="G25" s="187"/>
      <c r="H25" s="186"/>
      <c r="I25" s="191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</row>
    <row r="26" spans="1:60" outlineLevel="1" x14ac:dyDescent="0.2">
      <c r="A26" s="189"/>
      <c r="B26" s="174"/>
      <c r="C26" s="265" t="s">
        <v>418</v>
      </c>
      <c r="D26" s="266"/>
      <c r="E26" s="267"/>
      <c r="F26" s="268"/>
      <c r="G26" s="269"/>
      <c r="H26" s="186"/>
      <c r="I26" s="191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6" t="str">
        <f>C26</f>
        <v>Externí bezdrátová myš</v>
      </c>
      <c r="BB26" s="165"/>
      <c r="BC26" s="165"/>
      <c r="BD26" s="165"/>
      <c r="BE26" s="165"/>
      <c r="BF26" s="165"/>
      <c r="BG26" s="165"/>
      <c r="BH26" s="165"/>
    </row>
    <row r="27" spans="1:60" outlineLevel="1" x14ac:dyDescent="0.2">
      <c r="A27" s="189"/>
      <c r="B27" s="174"/>
      <c r="C27" s="265" t="s">
        <v>309</v>
      </c>
      <c r="D27" s="266"/>
      <c r="E27" s="267"/>
      <c r="F27" s="268"/>
      <c r="G27" s="269"/>
      <c r="H27" s="186"/>
      <c r="I27" s="191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6" t="str">
        <f>C27</f>
        <v>Brašna pro přenášení počítače</v>
      </c>
      <c r="BB27" s="165"/>
      <c r="BC27" s="165"/>
      <c r="BD27" s="165"/>
      <c r="BE27" s="165"/>
      <c r="BF27" s="165"/>
      <c r="BG27" s="165"/>
      <c r="BH27" s="165"/>
    </row>
    <row r="28" spans="1:60" outlineLevel="1" x14ac:dyDescent="0.2">
      <c r="A28" s="189">
        <v>2</v>
      </c>
      <c r="B28" s="174" t="s">
        <v>94</v>
      </c>
      <c r="C28" s="211" t="s">
        <v>310</v>
      </c>
      <c r="D28" s="176" t="s">
        <v>85</v>
      </c>
      <c r="E28" s="180">
        <v>6</v>
      </c>
      <c r="F28" s="184"/>
      <c r="G28" s="185">
        <f>ROUND(E28*F28,2)</f>
        <v>0</v>
      </c>
      <c r="H28" s="186"/>
      <c r="I28" s="191" t="s">
        <v>86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>
        <v>21</v>
      </c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</row>
    <row r="29" spans="1:60" outlineLevel="1" x14ac:dyDescent="0.2">
      <c r="A29" s="189"/>
      <c r="B29" s="174"/>
      <c r="C29" s="265" t="s">
        <v>311</v>
      </c>
      <c r="D29" s="266"/>
      <c r="E29" s="267"/>
      <c r="F29" s="268"/>
      <c r="G29" s="269"/>
      <c r="H29" s="186"/>
      <c r="I29" s="191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6" t="str">
        <f t="shared" ref="BA29:BA38" si="1">C29</f>
        <v>Displej o úhlopříčce min.: 15,6"</v>
      </c>
      <c r="BB29" s="165"/>
      <c r="BC29" s="165"/>
      <c r="BD29" s="165"/>
      <c r="BE29" s="165"/>
      <c r="BF29" s="165"/>
      <c r="BG29" s="165"/>
      <c r="BH29" s="165"/>
    </row>
    <row r="30" spans="1:60" outlineLevel="1" x14ac:dyDescent="0.2">
      <c r="A30" s="189"/>
      <c r="B30" s="174"/>
      <c r="C30" s="265" t="s">
        <v>312</v>
      </c>
      <c r="D30" s="266"/>
      <c r="E30" s="267"/>
      <c r="F30" s="268"/>
      <c r="G30" s="269"/>
      <c r="H30" s="186"/>
      <c r="I30" s="191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 t="str">
        <f t="shared" si="1"/>
        <v>a rozlišení min.: 1366*768</v>
      </c>
      <c r="BB30" s="165"/>
      <c r="BC30" s="165"/>
      <c r="BD30" s="165"/>
      <c r="BE30" s="165"/>
      <c r="BF30" s="165"/>
      <c r="BG30" s="165"/>
      <c r="BH30" s="165"/>
    </row>
    <row r="31" spans="1:60" outlineLevel="1" x14ac:dyDescent="0.2">
      <c r="A31" s="189"/>
      <c r="B31" s="174"/>
      <c r="C31" s="265" t="s">
        <v>298</v>
      </c>
      <c r="D31" s="266"/>
      <c r="E31" s="267"/>
      <c r="F31" s="268"/>
      <c r="G31" s="269"/>
      <c r="H31" s="186"/>
      <c r="I31" s="191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 t="str">
        <f t="shared" si="1"/>
        <v>velikost operační paměti RAM min.: 8 GB</v>
      </c>
      <c r="BB31" s="165"/>
      <c r="BC31" s="165"/>
      <c r="BD31" s="165"/>
      <c r="BE31" s="165"/>
      <c r="BF31" s="165"/>
      <c r="BG31" s="165"/>
      <c r="BH31" s="165"/>
    </row>
    <row r="32" spans="1:60" outlineLevel="1" x14ac:dyDescent="0.2">
      <c r="A32" s="189"/>
      <c r="B32" s="174"/>
      <c r="C32" s="265" t="s">
        <v>300</v>
      </c>
      <c r="D32" s="266"/>
      <c r="E32" s="267"/>
      <c r="F32" s="268"/>
      <c r="G32" s="269"/>
      <c r="H32" s="186"/>
      <c r="I32" s="191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6" t="str">
        <f t="shared" si="1"/>
        <v>velikost interního uložiště min.: 500 GB</v>
      </c>
      <c r="BB32" s="165"/>
      <c r="BC32" s="165"/>
      <c r="BD32" s="165"/>
      <c r="BE32" s="165"/>
      <c r="BF32" s="165"/>
      <c r="BG32" s="165"/>
      <c r="BH32" s="165"/>
    </row>
    <row r="33" spans="1:60" outlineLevel="1" x14ac:dyDescent="0.2">
      <c r="A33" s="189"/>
      <c r="B33" s="174"/>
      <c r="C33" s="265" t="s">
        <v>301</v>
      </c>
      <c r="D33" s="266"/>
      <c r="E33" s="267"/>
      <c r="F33" s="268"/>
      <c r="G33" s="269"/>
      <c r="H33" s="186"/>
      <c r="I33" s="191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6" t="str">
        <f t="shared" si="1"/>
        <v>CPU o výkonu min.: 4300 bodů (passmark benchmark)</v>
      </c>
      <c r="BB33" s="165"/>
      <c r="BC33" s="165"/>
      <c r="BD33" s="165"/>
      <c r="BE33" s="165"/>
      <c r="BF33" s="165"/>
      <c r="BG33" s="165"/>
      <c r="BH33" s="165"/>
    </row>
    <row r="34" spans="1:60" outlineLevel="1" x14ac:dyDescent="0.2">
      <c r="A34" s="189"/>
      <c r="B34" s="174"/>
      <c r="C34" s="265" t="s">
        <v>302</v>
      </c>
      <c r="D34" s="266"/>
      <c r="E34" s="267"/>
      <c r="F34" s="268"/>
      <c r="G34" s="269"/>
      <c r="H34" s="186"/>
      <c r="I34" s="191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6" t="str">
        <f t="shared" si="1"/>
        <v>(dle procesoru Intel i5 4200H 2,8 GHz)</v>
      </c>
      <c r="BB34" s="165"/>
      <c r="BC34" s="165"/>
      <c r="BD34" s="165"/>
      <c r="BE34" s="165"/>
      <c r="BF34" s="165"/>
      <c r="BG34" s="165"/>
      <c r="BH34" s="165"/>
    </row>
    <row r="35" spans="1:60" outlineLevel="1" x14ac:dyDescent="0.2">
      <c r="A35" s="189"/>
      <c r="B35" s="174"/>
      <c r="C35" s="265" t="s">
        <v>303</v>
      </c>
      <c r="D35" s="266"/>
      <c r="E35" s="267"/>
      <c r="F35" s="268"/>
      <c r="G35" s="269"/>
      <c r="H35" s="186"/>
      <c r="I35" s="191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 t="str">
        <f t="shared" si="1"/>
        <v>optická mechanika</v>
      </c>
      <c r="BB35" s="165"/>
      <c r="BC35" s="165"/>
      <c r="BD35" s="165"/>
      <c r="BE35" s="165"/>
      <c r="BF35" s="165"/>
      <c r="BG35" s="165"/>
      <c r="BH35" s="165"/>
    </row>
    <row r="36" spans="1:60" outlineLevel="1" x14ac:dyDescent="0.2">
      <c r="A36" s="189"/>
      <c r="B36" s="174"/>
      <c r="C36" s="265" t="s">
        <v>304</v>
      </c>
      <c r="D36" s="266"/>
      <c r="E36" s="267"/>
      <c r="F36" s="268"/>
      <c r="G36" s="269"/>
      <c r="H36" s="186"/>
      <c r="I36" s="191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6" t="str">
        <f t="shared" si="1"/>
        <v>WiFi</v>
      </c>
      <c r="BB36" s="165"/>
      <c r="BC36" s="165"/>
      <c r="BD36" s="165"/>
      <c r="BE36" s="165"/>
      <c r="BF36" s="165"/>
      <c r="BG36" s="165"/>
      <c r="BH36" s="165"/>
    </row>
    <row r="37" spans="1:60" outlineLevel="1" x14ac:dyDescent="0.2">
      <c r="A37" s="189"/>
      <c r="B37" s="174"/>
      <c r="C37" s="265" t="s">
        <v>305</v>
      </c>
      <c r="D37" s="266"/>
      <c r="E37" s="267"/>
      <c r="F37" s="268"/>
      <c r="G37" s="269"/>
      <c r="H37" s="186"/>
      <c r="I37" s="191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6" t="str">
        <f t="shared" si="1"/>
        <v>numerická klávesnice</v>
      </c>
      <c r="BB37" s="165"/>
      <c r="BC37" s="165"/>
      <c r="BD37" s="165"/>
      <c r="BE37" s="165"/>
      <c r="BF37" s="165"/>
      <c r="BG37" s="165"/>
      <c r="BH37" s="165"/>
    </row>
    <row r="38" spans="1:60" outlineLevel="1" x14ac:dyDescent="0.2">
      <c r="A38" s="189"/>
      <c r="B38" s="174"/>
      <c r="C38" s="265" t="s">
        <v>306</v>
      </c>
      <c r="D38" s="266"/>
      <c r="E38" s="267"/>
      <c r="F38" s="268"/>
      <c r="G38" s="269"/>
      <c r="H38" s="186"/>
      <c r="I38" s="191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6" t="str">
        <f t="shared" si="1"/>
        <v>min. velikost grafické paměti: 2 GB</v>
      </c>
      <c r="BB38" s="165"/>
      <c r="BC38" s="165"/>
      <c r="BD38" s="165"/>
      <c r="BE38" s="165"/>
      <c r="BF38" s="165"/>
      <c r="BG38" s="165"/>
      <c r="BH38" s="165"/>
    </row>
    <row r="39" spans="1:60" outlineLevel="1" x14ac:dyDescent="0.2">
      <c r="A39" s="189"/>
      <c r="B39" s="174"/>
      <c r="C39" s="213" t="s">
        <v>156</v>
      </c>
      <c r="D39" s="178"/>
      <c r="E39" s="182"/>
      <c r="F39" s="187"/>
      <c r="G39" s="187"/>
      <c r="H39" s="186"/>
      <c r="I39" s="191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</row>
    <row r="40" spans="1:60" ht="22.5" outlineLevel="1" x14ac:dyDescent="0.2">
      <c r="A40" s="189"/>
      <c r="B40" s="174"/>
      <c r="C40" s="265" t="s">
        <v>307</v>
      </c>
      <c r="D40" s="266"/>
      <c r="E40" s="267"/>
      <c r="F40" s="268"/>
      <c r="G40" s="269"/>
      <c r="H40" s="186"/>
      <c r="I40" s="191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6" t="str">
        <f>C40</f>
        <v>64 bitový operační systém 100% kompatibilní se stávajícími OS zadavatele (MS Windows 7 Professional , příp. MS Windows 8 Professional) s možností přihlašování do domény.</v>
      </c>
      <c r="BB40" s="165"/>
      <c r="BC40" s="165"/>
      <c r="BD40" s="165"/>
      <c r="BE40" s="165"/>
      <c r="BF40" s="165"/>
      <c r="BG40" s="165"/>
      <c r="BH40" s="165"/>
    </row>
    <row r="41" spans="1:60" outlineLevel="1" x14ac:dyDescent="0.2">
      <c r="A41" s="189"/>
      <c r="B41" s="174"/>
      <c r="C41" s="213" t="s">
        <v>156</v>
      </c>
      <c r="D41" s="178"/>
      <c r="E41" s="182"/>
      <c r="F41" s="187"/>
      <c r="G41" s="187"/>
      <c r="H41" s="186"/>
      <c r="I41" s="191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</row>
    <row r="42" spans="1:60" outlineLevel="1" x14ac:dyDescent="0.2">
      <c r="A42" s="189"/>
      <c r="B42" s="174"/>
      <c r="C42" s="265" t="s">
        <v>308</v>
      </c>
      <c r="D42" s="266"/>
      <c r="E42" s="267"/>
      <c r="F42" s="268"/>
      <c r="G42" s="269"/>
      <c r="H42" s="186"/>
      <c r="I42" s="191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6" t="str">
        <f>C42</f>
        <v>Balík kancelářského software 100% kompatibilního se stávajícím SW zadavatele (MS Office Standard 2013 či Office 365).</v>
      </c>
      <c r="BB42" s="165"/>
      <c r="BC42" s="165"/>
      <c r="BD42" s="165"/>
      <c r="BE42" s="165"/>
      <c r="BF42" s="165"/>
      <c r="BG42" s="165"/>
      <c r="BH42" s="165"/>
    </row>
    <row r="43" spans="1:60" outlineLevel="1" x14ac:dyDescent="0.2">
      <c r="A43" s="189"/>
      <c r="B43" s="174"/>
      <c r="C43" s="213" t="s">
        <v>156</v>
      </c>
      <c r="D43" s="178"/>
      <c r="E43" s="182"/>
      <c r="F43" s="187"/>
      <c r="G43" s="187"/>
      <c r="H43" s="186"/>
      <c r="I43" s="191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</row>
    <row r="44" spans="1:60" outlineLevel="1" x14ac:dyDescent="0.2">
      <c r="A44" s="189"/>
      <c r="B44" s="174"/>
      <c r="C44" s="265" t="s">
        <v>418</v>
      </c>
      <c r="D44" s="266"/>
      <c r="E44" s="267"/>
      <c r="F44" s="268"/>
      <c r="G44" s="269"/>
      <c r="H44" s="186"/>
      <c r="I44" s="191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6" t="str">
        <f>C44</f>
        <v>Externí bezdrátová myš</v>
      </c>
      <c r="BB44" s="165"/>
      <c r="BC44" s="165"/>
      <c r="BD44" s="165"/>
      <c r="BE44" s="165"/>
      <c r="BF44" s="165"/>
      <c r="BG44" s="165"/>
      <c r="BH44" s="165"/>
    </row>
    <row r="45" spans="1:60" outlineLevel="1" x14ac:dyDescent="0.2">
      <c r="A45" s="189"/>
      <c r="B45" s="174"/>
      <c r="C45" s="265" t="s">
        <v>309</v>
      </c>
      <c r="D45" s="266"/>
      <c r="E45" s="267"/>
      <c r="F45" s="268"/>
      <c r="G45" s="269"/>
      <c r="H45" s="186"/>
      <c r="I45" s="191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6" t="str">
        <f>C45</f>
        <v>Brašna pro přenášení počítače</v>
      </c>
      <c r="BB45" s="165"/>
      <c r="BC45" s="165"/>
      <c r="BD45" s="165"/>
      <c r="BE45" s="165"/>
      <c r="BF45" s="165"/>
      <c r="BG45" s="165"/>
      <c r="BH45" s="165"/>
    </row>
    <row r="46" spans="1:60" outlineLevel="1" x14ac:dyDescent="0.2">
      <c r="A46" s="189"/>
      <c r="B46" s="174"/>
      <c r="C46" s="212" t="s">
        <v>313</v>
      </c>
      <c r="D46" s="177"/>
      <c r="E46" s="181">
        <v>1</v>
      </c>
      <c r="F46" s="185"/>
      <c r="G46" s="185"/>
      <c r="H46" s="186"/>
      <c r="I46" s="191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</row>
    <row r="47" spans="1:60" outlineLevel="1" x14ac:dyDescent="0.2">
      <c r="A47" s="189"/>
      <c r="B47" s="174"/>
      <c r="C47" s="212" t="s">
        <v>314</v>
      </c>
      <c r="D47" s="177"/>
      <c r="E47" s="181">
        <v>1</v>
      </c>
      <c r="F47" s="185"/>
      <c r="G47" s="185"/>
      <c r="H47" s="186"/>
      <c r="I47" s="191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</row>
    <row r="48" spans="1:60" outlineLevel="1" x14ac:dyDescent="0.2">
      <c r="A48" s="189"/>
      <c r="B48" s="174"/>
      <c r="C48" s="212" t="s">
        <v>315</v>
      </c>
      <c r="D48" s="177"/>
      <c r="E48" s="181">
        <v>2</v>
      </c>
      <c r="F48" s="185"/>
      <c r="G48" s="185"/>
      <c r="H48" s="186"/>
      <c r="I48" s="191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</row>
    <row r="49" spans="1:60" outlineLevel="1" x14ac:dyDescent="0.2">
      <c r="A49" s="189"/>
      <c r="B49" s="174"/>
      <c r="C49" s="212" t="s">
        <v>316</v>
      </c>
      <c r="D49" s="177"/>
      <c r="E49" s="181">
        <v>2</v>
      </c>
      <c r="F49" s="185"/>
      <c r="G49" s="185"/>
      <c r="H49" s="186"/>
      <c r="I49" s="191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</row>
    <row r="50" spans="1:60" outlineLevel="1" x14ac:dyDescent="0.2">
      <c r="A50" s="189">
        <v>3</v>
      </c>
      <c r="B50" s="174" t="s">
        <v>109</v>
      </c>
      <c r="C50" s="211" t="s">
        <v>317</v>
      </c>
      <c r="D50" s="176" t="s">
        <v>85</v>
      </c>
      <c r="E50" s="180">
        <v>6</v>
      </c>
      <c r="F50" s="184"/>
      <c r="G50" s="185">
        <f>ROUND(E50*F50,2)</f>
        <v>0</v>
      </c>
      <c r="H50" s="186"/>
      <c r="I50" s="191" t="s">
        <v>86</v>
      </c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>
        <v>21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</row>
    <row r="51" spans="1:60" outlineLevel="1" x14ac:dyDescent="0.2">
      <c r="A51" s="189"/>
      <c r="B51" s="174"/>
      <c r="C51" s="265" t="s">
        <v>318</v>
      </c>
      <c r="D51" s="266"/>
      <c r="E51" s="267"/>
      <c r="F51" s="268"/>
      <c r="G51" s="269"/>
      <c r="H51" s="186"/>
      <c r="I51" s="191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6" t="str">
        <f t="shared" ref="BA51:BA60" si="2">C51</f>
        <v>procesor: dosažení hodnoty min. 3900 v testech PassMark</v>
      </c>
      <c r="BB51" s="165"/>
      <c r="BC51" s="165"/>
      <c r="BD51" s="165"/>
      <c r="BE51" s="165"/>
      <c r="BF51" s="165"/>
      <c r="BG51" s="165"/>
      <c r="BH51" s="165"/>
    </row>
    <row r="52" spans="1:60" outlineLevel="1" x14ac:dyDescent="0.2">
      <c r="A52" s="189"/>
      <c r="B52" s="174"/>
      <c r="C52" s="265" t="s">
        <v>319</v>
      </c>
      <c r="D52" s="266"/>
      <c r="E52" s="267"/>
      <c r="F52" s="268"/>
      <c r="G52" s="269"/>
      <c r="H52" s="186"/>
      <c r="I52" s="191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6" t="str">
        <f t="shared" si="2"/>
        <v xml:space="preserve"> o výkonu min. 3900 bodů (Passmark CPU mark)</v>
      </c>
      <c r="BB52" s="165"/>
      <c r="BC52" s="165"/>
      <c r="BD52" s="165"/>
      <c r="BE52" s="165"/>
      <c r="BF52" s="165"/>
      <c r="BG52" s="165"/>
      <c r="BH52" s="165"/>
    </row>
    <row r="53" spans="1:60" outlineLevel="1" x14ac:dyDescent="0.2">
      <c r="A53" s="189"/>
      <c r="B53" s="174"/>
      <c r="C53" s="265" t="s">
        <v>320</v>
      </c>
      <c r="D53" s="266"/>
      <c r="E53" s="267"/>
      <c r="F53" s="268"/>
      <c r="G53" s="269"/>
      <c r="H53" s="186"/>
      <c r="I53" s="191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6" t="str">
        <f t="shared" si="2"/>
        <v>operační paměť: min. 8 GB</v>
      </c>
      <c r="BB53" s="165"/>
      <c r="BC53" s="165"/>
      <c r="BD53" s="165"/>
      <c r="BE53" s="165"/>
      <c r="BF53" s="165"/>
      <c r="BG53" s="165"/>
      <c r="BH53" s="165"/>
    </row>
    <row r="54" spans="1:60" outlineLevel="1" x14ac:dyDescent="0.2">
      <c r="A54" s="189"/>
      <c r="B54" s="174"/>
      <c r="C54" s="265" t="s">
        <v>321</v>
      </c>
      <c r="D54" s="266"/>
      <c r="E54" s="267"/>
      <c r="F54" s="268"/>
      <c r="G54" s="269"/>
      <c r="H54" s="186"/>
      <c r="I54" s="191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6" t="str">
        <f t="shared" si="2"/>
        <v xml:space="preserve"> DDR3</v>
      </c>
      <c r="BB54" s="165"/>
      <c r="BC54" s="165"/>
      <c r="BD54" s="165"/>
      <c r="BE54" s="165"/>
      <c r="BF54" s="165"/>
      <c r="BG54" s="165"/>
      <c r="BH54" s="165"/>
    </row>
    <row r="55" spans="1:60" outlineLevel="1" x14ac:dyDescent="0.2">
      <c r="A55" s="189"/>
      <c r="B55" s="174"/>
      <c r="C55" s="265" t="s">
        <v>322</v>
      </c>
      <c r="D55" s="266"/>
      <c r="E55" s="267"/>
      <c r="F55" s="268"/>
      <c r="G55" s="269"/>
      <c r="H55" s="186"/>
      <c r="I55" s="191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6" t="str">
        <f t="shared" si="2"/>
        <v>grafická karta: s pamětí o velikosti min. 2 GB</v>
      </c>
      <c r="BB55" s="165"/>
      <c r="BC55" s="165"/>
      <c r="BD55" s="165"/>
      <c r="BE55" s="165"/>
      <c r="BF55" s="165"/>
      <c r="BG55" s="165"/>
      <c r="BH55" s="165"/>
    </row>
    <row r="56" spans="1:60" outlineLevel="1" x14ac:dyDescent="0.2">
      <c r="A56" s="189"/>
      <c r="B56" s="174"/>
      <c r="C56" s="265" t="s">
        <v>323</v>
      </c>
      <c r="D56" s="266"/>
      <c r="E56" s="267"/>
      <c r="F56" s="268"/>
      <c r="G56" s="269"/>
      <c r="H56" s="186"/>
      <c r="I56" s="191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6" t="str">
        <f t="shared" si="2"/>
        <v>pevný disk: typu SSD o velikosti min. 250 GB</v>
      </c>
      <c r="BB56" s="165"/>
      <c r="BC56" s="165"/>
      <c r="BD56" s="165"/>
      <c r="BE56" s="165"/>
      <c r="BF56" s="165"/>
      <c r="BG56" s="165"/>
      <c r="BH56" s="165"/>
    </row>
    <row r="57" spans="1:60" outlineLevel="1" x14ac:dyDescent="0.2">
      <c r="A57" s="189"/>
      <c r="B57" s="174"/>
      <c r="C57" s="265" t="s">
        <v>324</v>
      </c>
      <c r="D57" s="266"/>
      <c r="E57" s="267"/>
      <c r="F57" s="268"/>
      <c r="G57" s="269"/>
      <c r="H57" s="186"/>
      <c r="I57" s="191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6" t="str">
        <f t="shared" si="2"/>
        <v>displej o velikosti min. 15.6” a rozlišení min. full hd (1920x1080 bodů)</v>
      </c>
      <c r="BB57" s="165"/>
      <c r="BC57" s="165"/>
      <c r="BD57" s="165"/>
      <c r="BE57" s="165"/>
      <c r="BF57" s="165"/>
      <c r="BG57" s="165"/>
      <c r="BH57" s="165"/>
    </row>
    <row r="58" spans="1:60" outlineLevel="1" x14ac:dyDescent="0.2">
      <c r="A58" s="189"/>
      <c r="B58" s="174"/>
      <c r="C58" s="265" t="s">
        <v>325</v>
      </c>
      <c r="D58" s="266"/>
      <c r="E58" s="267"/>
      <c r="F58" s="268"/>
      <c r="G58" s="269"/>
      <c r="H58" s="186"/>
      <c r="I58" s="191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6" t="str">
        <f t="shared" si="2"/>
        <v>podpora standardů: wifi, hdmi, usb 3.0</v>
      </c>
      <c r="BB58" s="165"/>
      <c r="BC58" s="165"/>
      <c r="BD58" s="165"/>
      <c r="BE58" s="165"/>
      <c r="BF58" s="165"/>
      <c r="BG58" s="165"/>
      <c r="BH58" s="165"/>
    </row>
    <row r="59" spans="1:60" outlineLevel="1" x14ac:dyDescent="0.2">
      <c r="A59" s="189"/>
      <c r="B59" s="174"/>
      <c r="C59" s="265" t="s">
        <v>305</v>
      </c>
      <c r="D59" s="266"/>
      <c r="E59" s="267"/>
      <c r="F59" s="268"/>
      <c r="G59" s="269"/>
      <c r="H59" s="186"/>
      <c r="I59" s="191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6" t="str">
        <f t="shared" si="2"/>
        <v>numerická klávesnice</v>
      </c>
      <c r="BB59" s="165"/>
      <c r="BC59" s="165"/>
      <c r="BD59" s="165"/>
      <c r="BE59" s="165"/>
      <c r="BF59" s="165"/>
      <c r="BG59" s="165"/>
      <c r="BH59" s="165"/>
    </row>
    <row r="60" spans="1:60" ht="22.5" outlineLevel="1" x14ac:dyDescent="0.2">
      <c r="A60" s="189"/>
      <c r="B60" s="174"/>
      <c r="C60" s="265" t="s">
        <v>326</v>
      </c>
      <c r="D60" s="266"/>
      <c r="E60" s="267"/>
      <c r="F60" s="268"/>
      <c r="G60" s="269"/>
      <c r="H60" s="186"/>
      <c r="I60" s="191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6" t="str">
        <f t="shared" si="2"/>
        <v>operační systém: 64 bitový operační systém 100% kompatibilní se stávajícími OS zadavatele (MS Windows 7 Professional , příp. MS Windows 8 Professional) s možností přihlašování do domény.</v>
      </c>
      <c r="BB60" s="165"/>
      <c r="BC60" s="165"/>
      <c r="BD60" s="165"/>
      <c r="BE60" s="165"/>
      <c r="BF60" s="165"/>
      <c r="BG60" s="165"/>
      <c r="BH60" s="165"/>
    </row>
    <row r="61" spans="1:60" outlineLevel="1" x14ac:dyDescent="0.2">
      <c r="A61" s="189"/>
      <c r="B61" s="174"/>
      <c r="C61" s="213" t="s">
        <v>156</v>
      </c>
      <c r="D61" s="178"/>
      <c r="E61" s="182"/>
      <c r="F61" s="187"/>
      <c r="G61" s="187"/>
      <c r="H61" s="186"/>
      <c r="I61" s="191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</row>
    <row r="62" spans="1:60" outlineLevel="1" x14ac:dyDescent="0.2">
      <c r="A62" s="189"/>
      <c r="B62" s="174"/>
      <c r="C62" s="265" t="s">
        <v>308</v>
      </c>
      <c r="D62" s="266"/>
      <c r="E62" s="267"/>
      <c r="F62" s="268"/>
      <c r="G62" s="269"/>
      <c r="H62" s="186"/>
      <c r="I62" s="191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6" t="str">
        <f>C62</f>
        <v>Balík kancelářského software 100% kompatibilního se stávajícím SW zadavatele (MS Office Standard 2013 či Office 365).</v>
      </c>
      <c r="BB62" s="165"/>
      <c r="BC62" s="165"/>
      <c r="BD62" s="165"/>
      <c r="BE62" s="165"/>
      <c r="BF62" s="165"/>
      <c r="BG62" s="165"/>
      <c r="BH62" s="165"/>
    </row>
    <row r="63" spans="1:60" outlineLevel="1" x14ac:dyDescent="0.2">
      <c r="A63" s="189"/>
      <c r="B63" s="174"/>
      <c r="C63" s="213" t="s">
        <v>156</v>
      </c>
      <c r="D63" s="178"/>
      <c r="E63" s="182"/>
      <c r="F63" s="187"/>
      <c r="G63" s="187"/>
      <c r="H63" s="186"/>
      <c r="I63" s="191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</row>
    <row r="64" spans="1:60" outlineLevel="1" x14ac:dyDescent="0.2">
      <c r="A64" s="189"/>
      <c r="B64" s="174"/>
      <c r="C64" s="265" t="s">
        <v>418</v>
      </c>
      <c r="D64" s="266"/>
      <c r="E64" s="267"/>
      <c r="F64" s="268"/>
      <c r="G64" s="269"/>
      <c r="H64" s="186"/>
      <c r="I64" s="191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6" t="str">
        <f>C64</f>
        <v>Externí bezdrátová myš</v>
      </c>
      <c r="BB64" s="165"/>
      <c r="BC64" s="165"/>
      <c r="BD64" s="165"/>
      <c r="BE64" s="165"/>
      <c r="BF64" s="165"/>
      <c r="BG64" s="165"/>
      <c r="BH64" s="165"/>
    </row>
    <row r="65" spans="1:60" outlineLevel="1" x14ac:dyDescent="0.2">
      <c r="A65" s="189"/>
      <c r="B65" s="174"/>
      <c r="C65" s="265" t="s">
        <v>327</v>
      </c>
      <c r="D65" s="266"/>
      <c r="E65" s="267"/>
      <c r="F65" s="268"/>
      <c r="G65" s="269"/>
      <c r="H65" s="186"/>
      <c r="I65" s="191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6" t="str">
        <f>C65</f>
        <v>Obal pro přenášení počítače</v>
      </c>
      <c r="BB65" s="165"/>
      <c r="BC65" s="165"/>
      <c r="BD65" s="165"/>
      <c r="BE65" s="165"/>
      <c r="BF65" s="165"/>
      <c r="BG65" s="165"/>
      <c r="BH65" s="165"/>
    </row>
    <row r="66" spans="1:60" outlineLevel="1" x14ac:dyDescent="0.2">
      <c r="A66" s="189"/>
      <c r="B66" s="174"/>
      <c r="C66" s="212" t="s">
        <v>328</v>
      </c>
      <c r="D66" s="177"/>
      <c r="E66" s="181">
        <v>6</v>
      </c>
      <c r="F66" s="185"/>
      <c r="G66" s="185"/>
      <c r="H66" s="186"/>
      <c r="I66" s="191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</row>
    <row r="67" spans="1:60" outlineLevel="1" x14ac:dyDescent="0.2">
      <c r="A67" s="189">
        <v>4</v>
      </c>
      <c r="B67" s="174" t="s">
        <v>126</v>
      </c>
      <c r="C67" s="211" t="s">
        <v>329</v>
      </c>
      <c r="D67" s="176" t="s">
        <v>85</v>
      </c>
      <c r="E67" s="180">
        <v>6</v>
      </c>
      <c r="F67" s="184"/>
      <c r="G67" s="185">
        <f>ROUND(E67*F67,2)</f>
        <v>0</v>
      </c>
      <c r="H67" s="186"/>
      <c r="I67" s="191" t="s">
        <v>86</v>
      </c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>
        <v>21</v>
      </c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</row>
    <row r="68" spans="1:60" outlineLevel="1" x14ac:dyDescent="0.2">
      <c r="A68" s="189"/>
      <c r="B68" s="174"/>
      <c r="C68" s="265" t="s">
        <v>330</v>
      </c>
      <c r="D68" s="266"/>
      <c r="E68" s="267"/>
      <c r="F68" s="268"/>
      <c r="G68" s="269"/>
      <c r="H68" s="186"/>
      <c r="I68" s="191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6" t="str">
        <f t="shared" ref="BA68:BA77" si="3">C68</f>
        <v>procesor: dosažení hodnoty min. 6700 v testech PassMark o výkonu min. 6700 bodů (Passmark CPU mark)</v>
      </c>
      <c r="BB68" s="165"/>
      <c r="BC68" s="165"/>
      <c r="BD68" s="165"/>
      <c r="BE68" s="165"/>
      <c r="BF68" s="165"/>
      <c r="BG68" s="165"/>
      <c r="BH68" s="165"/>
    </row>
    <row r="69" spans="1:60" outlineLevel="1" x14ac:dyDescent="0.2">
      <c r="A69" s="189"/>
      <c r="B69" s="174"/>
      <c r="C69" s="265" t="s">
        <v>331</v>
      </c>
      <c r="D69" s="266"/>
      <c r="E69" s="267"/>
      <c r="F69" s="268"/>
      <c r="G69" s="269"/>
      <c r="H69" s="186"/>
      <c r="I69" s="191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6" t="str">
        <f t="shared" si="3"/>
        <v>RAM min. 8 GB DDR3</v>
      </c>
      <c r="BB69" s="165"/>
      <c r="BC69" s="165"/>
      <c r="BD69" s="165"/>
      <c r="BE69" s="165"/>
      <c r="BF69" s="165"/>
      <c r="BG69" s="165"/>
      <c r="BH69" s="165"/>
    </row>
    <row r="70" spans="1:60" outlineLevel="1" x14ac:dyDescent="0.2">
      <c r="A70" s="189"/>
      <c r="B70" s="174"/>
      <c r="C70" s="265" t="s">
        <v>332</v>
      </c>
      <c r="D70" s="266"/>
      <c r="E70" s="267"/>
      <c r="F70" s="268"/>
      <c r="G70" s="269"/>
      <c r="H70" s="186"/>
      <c r="I70" s="191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6" t="str">
        <f t="shared" si="3"/>
        <v>HDD min. 1 TB 7200 ot. min.</v>
      </c>
      <c r="BB70" s="165"/>
      <c r="BC70" s="165"/>
      <c r="BD70" s="165"/>
      <c r="BE70" s="165"/>
      <c r="BF70" s="165"/>
      <c r="BG70" s="165"/>
      <c r="BH70" s="165"/>
    </row>
    <row r="71" spans="1:60" outlineLevel="1" x14ac:dyDescent="0.2">
      <c r="A71" s="189"/>
      <c r="B71" s="174"/>
      <c r="C71" s="265" t="s">
        <v>333</v>
      </c>
      <c r="D71" s="266"/>
      <c r="E71" s="267"/>
      <c r="F71" s="268"/>
      <c r="G71" s="269"/>
      <c r="H71" s="186"/>
      <c r="I71" s="191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6" t="str">
        <f t="shared" si="3"/>
        <v>optická  mechanika</v>
      </c>
      <c r="BB71" s="165"/>
      <c r="BC71" s="165"/>
      <c r="BD71" s="165"/>
      <c r="BE71" s="165"/>
      <c r="BF71" s="165"/>
      <c r="BG71" s="165"/>
      <c r="BH71" s="165"/>
    </row>
    <row r="72" spans="1:60" outlineLevel="1" x14ac:dyDescent="0.2">
      <c r="A72" s="189"/>
      <c r="B72" s="174"/>
      <c r="C72" s="265" t="s">
        <v>334</v>
      </c>
      <c r="D72" s="266"/>
      <c r="E72" s="267"/>
      <c r="F72" s="268"/>
      <c r="G72" s="269"/>
      <c r="H72" s="186"/>
      <c r="I72" s="191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6" t="str">
        <f t="shared" si="3"/>
        <v xml:space="preserve"> DVD±RW</v>
      </c>
      <c r="BB72" s="165"/>
      <c r="BC72" s="165"/>
      <c r="BD72" s="165"/>
      <c r="BE72" s="165"/>
      <c r="BF72" s="165"/>
      <c r="BG72" s="165"/>
      <c r="BH72" s="165"/>
    </row>
    <row r="73" spans="1:60" outlineLevel="1" x14ac:dyDescent="0.2">
      <c r="A73" s="189"/>
      <c r="B73" s="174"/>
      <c r="C73" s="265" t="s">
        <v>335</v>
      </c>
      <c r="D73" s="266"/>
      <c r="E73" s="267"/>
      <c r="F73" s="268"/>
      <c r="G73" s="269"/>
      <c r="H73" s="186"/>
      <c r="I73" s="191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6" t="str">
        <f t="shared" si="3"/>
        <v>Další standardy: USB 3.0, HDMI, RJ45 (LAN)</v>
      </c>
      <c r="BB73" s="165"/>
      <c r="BC73" s="165"/>
      <c r="BD73" s="165"/>
      <c r="BE73" s="165"/>
      <c r="BF73" s="165"/>
      <c r="BG73" s="165"/>
      <c r="BH73" s="165"/>
    </row>
    <row r="74" spans="1:60" outlineLevel="1" x14ac:dyDescent="0.2">
      <c r="A74" s="189"/>
      <c r="B74" s="174"/>
      <c r="C74" s="265" t="s">
        <v>336</v>
      </c>
      <c r="D74" s="266"/>
      <c r="E74" s="267"/>
      <c r="F74" s="268"/>
      <c r="G74" s="269"/>
      <c r="H74" s="186"/>
      <c r="I74" s="191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6" t="str">
        <f t="shared" si="3"/>
        <v xml:space="preserve"> PC osazeno druhým SSD diskem</v>
      </c>
      <c r="BB74" s="165"/>
      <c r="BC74" s="165"/>
      <c r="BD74" s="165"/>
      <c r="BE74" s="165"/>
      <c r="BF74" s="165"/>
      <c r="BG74" s="165"/>
      <c r="BH74" s="165"/>
    </row>
    <row r="75" spans="1:60" outlineLevel="1" x14ac:dyDescent="0.2">
      <c r="A75" s="189"/>
      <c r="B75" s="174"/>
      <c r="C75" s="265" t="s">
        <v>337</v>
      </c>
      <c r="D75" s="266"/>
      <c r="E75" s="267"/>
      <c r="F75" s="268"/>
      <c r="G75" s="269"/>
      <c r="H75" s="186"/>
      <c r="I75" s="191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6" t="str">
        <f t="shared" si="3"/>
        <v>model rozebíratelný bez šroubů</v>
      </c>
      <c r="BB75" s="165"/>
      <c r="BC75" s="165"/>
      <c r="BD75" s="165"/>
      <c r="BE75" s="165"/>
      <c r="BF75" s="165"/>
      <c r="BG75" s="165"/>
      <c r="BH75" s="165"/>
    </row>
    <row r="76" spans="1:60" outlineLevel="1" x14ac:dyDescent="0.2">
      <c r="A76" s="189"/>
      <c r="B76" s="174"/>
      <c r="C76" s="265" t="s">
        <v>338</v>
      </c>
      <c r="D76" s="266"/>
      <c r="E76" s="267"/>
      <c r="F76" s="268"/>
      <c r="G76" s="269"/>
      <c r="H76" s="186"/>
      <c r="I76" s="191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6" t="str">
        <f t="shared" si="3"/>
        <v>monitor:</v>
      </c>
      <c r="BB76" s="165"/>
      <c r="BC76" s="165"/>
      <c r="BD76" s="165"/>
      <c r="BE76" s="165"/>
      <c r="BF76" s="165"/>
      <c r="BG76" s="165"/>
      <c r="BH76" s="165"/>
    </row>
    <row r="77" spans="1:60" outlineLevel="1" x14ac:dyDescent="0.2">
      <c r="A77" s="189"/>
      <c r="B77" s="174"/>
      <c r="C77" s="265" t="s">
        <v>339</v>
      </c>
      <c r="D77" s="266"/>
      <c r="E77" s="267"/>
      <c r="F77" s="268"/>
      <c r="G77" s="269"/>
      <c r="H77" s="186"/>
      <c r="I77" s="191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6" t="str">
        <f t="shared" si="3"/>
        <v>min. 23” rozlišení min. 1920x1080 (full hd), HDMI</v>
      </c>
      <c r="BB77" s="165"/>
      <c r="BC77" s="165"/>
      <c r="BD77" s="165"/>
      <c r="BE77" s="165"/>
      <c r="BF77" s="165"/>
      <c r="BG77" s="165"/>
      <c r="BH77" s="165"/>
    </row>
    <row r="78" spans="1:60" outlineLevel="1" x14ac:dyDescent="0.2">
      <c r="A78" s="189"/>
      <c r="B78" s="174"/>
      <c r="C78" s="213" t="s">
        <v>156</v>
      </c>
      <c r="D78" s="178"/>
      <c r="E78" s="182"/>
      <c r="F78" s="187"/>
      <c r="G78" s="187"/>
      <c r="H78" s="186"/>
      <c r="I78" s="191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F78" s="165"/>
      <c r="BG78" s="165"/>
      <c r="BH78" s="165"/>
    </row>
    <row r="79" spans="1:60" outlineLevel="1" x14ac:dyDescent="0.2">
      <c r="A79" s="189"/>
      <c r="B79" s="174"/>
      <c r="C79" s="265" t="s">
        <v>340</v>
      </c>
      <c r="D79" s="266"/>
      <c r="E79" s="267"/>
      <c r="F79" s="268"/>
      <c r="G79" s="269"/>
      <c r="H79" s="186"/>
      <c r="I79" s="191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6" t="str">
        <f>C79</f>
        <v>monitor a další příslušenství (myš, klávesnice) od stejného výrobce jako PC</v>
      </c>
      <c r="BB79" s="165"/>
      <c r="BC79" s="165"/>
      <c r="BD79" s="165"/>
      <c r="BE79" s="165"/>
      <c r="BF79" s="165"/>
      <c r="BG79" s="165"/>
      <c r="BH79" s="165"/>
    </row>
    <row r="80" spans="1:60" outlineLevel="1" x14ac:dyDescent="0.2">
      <c r="A80" s="189"/>
      <c r="B80" s="174"/>
      <c r="C80" s="213" t="s">
        <v>156</v>
      </c>
      <c r="D80" s="178"/>
      <c r="E80" s="182"/>
      <c r="F80" s="187"/>
      <c r="G80" s="187"/>
      <c r="H80" s="186"/>
      <c r="I80" s="191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</row>
    <row r="81" spans="1:60" ht="22.5" outlineLevel="1" x14ac:dyDescent="0.2">
      <c r="A81" s="189"/>
      <c r="B81" s="174"/>
      <c r="C81" s="265" t="s">
        <v>307</v>
      </c>
      <c r="D81" s="266"/>
      <c r="E81" s="267"/>
      <c r="F81" s="268"/>
      <c r="G81" s="269"/>
      <c r="H81" s="186"/>
      <c r="I81" s="191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6" t="str">
        <f>C81</f>
        <v>64 bitový operační systém 100% kompatibilní se stávajícími OS zadavatele (MS Windows 7 Professional , příp. MS Windows 8 Professional) s možností přihlašování do domény.</v>
      </c>
      <c r="BB81" s="165"/>
      <c r="BC81" s="165"/>
      <c r="BD81" s="165"/>
      <c r="BE81" s="165"/>
      <c r="BF81" s="165"/>
      <c r="BG81" s="165"/>
      <c r="BH81" s="165"/>
    </row>
    <row r="82" spans="1:60" outlineLevel="1" x14ac:dyDescent="0.2">
      <c r="A82" s="189"/>
      <c r="B82" s="174"/>
      <c r="C82" s="265" t="s">
        <v>308</v>
      </c>
      <c r="D82" s="266"/>
      <c r="E82" s="267"/>
      <c r="F82" s="268"/>
      <c r="G82" s="269"/>
      <c r="H82" s="186"/>
      <c r="I82" s="191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6" t="str">
        <f>C82</f>
        <v>Balík kancelářského software 100% kompatibilního se stávajícím SW zadavatele (MS Office Standard 2013 či Office 365).</v>
      </c>
      <c r="BB82" s="165"/>
      <c r="BC82" s="165"/>
      <c r="BD82" s="165"/>
      <c r="BE82" s="165"/>
      <c r="BF82" s="165"/>
      <c r="BG82" s="165"/>
      <c r="BH82" s="165"/>
    </row>
    <row r="83" spans="1:60" outlineLevel="1" x14ac:dyDescent="0.2">
      <c r="A83" s="189"/>
      <c r="B83" s="174"/>
      <c r="C83" s="212" t="s">
        <v>341</v>
      </c>
      <c r="D83" s="177"/>
      <c r="E83" s="181">
        <v>1</v>
      </c>
      <c r="F83" s="185"/>
      <c r="G83" s="185"/>
      <c r="H83" s="186"/>
      <c r="I83" s="191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</row>
    <row r="84" spans="1:60" outlineLevel="1" x14ac:dyDescent="0.2">
      <c r="A84" s="189"/>
      <c r="B84" s="174"/>
      <c r="C84" s="212" t="s">
        <v>342</v>
      </c>
      <c r="D84" s="177"/>
      <c r="E84" s="181">
        <v>4</v>
      </c>
      <c r="F84" s="185"/>
      <c r="G84" s="185"/>
      <c r="H84" s="186"/>
      <c r="I84" s="191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</row>
    <row r="85" spans="1:60" outlineLevel="1" x14ac:dyDescent="0.2">
      <c r="A85" s="189"/>
      <c r="B85" s="174"/>
      <c r="C85" s="212" t="s">
        <v>343</v>
      </c>
      <c r="D85" s="177"/>
      <c r="E85" s="181">
        <v>1</v>
      </c>
      <c r="F85" s="185"/>
      <c r="G85" s="185"/>
      <c r="H85" s="186"/>
      <c r="I85" s="191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  <c r="BF85" s="165"/>
      <c r="BG85" s="165"/>
      <c r="BH85" s="165"/>
    </row>
    <row r="86" spans="1:60" outlineLevel="1" x14ac:dyDescent="0.2">
      <c r="A86" s="189">
        <v>5</v>
      </c>
      <c r="B86" s="174" t="s">
        <v>344</v>
      </c>
      <c r="C86" s="211" t="s">
        <v>345</v>
      </c>
      <c r="D86" s="176" t="s">
        <v>85</v>
      </c>
      <c r="E86" s="180">
        <v>5</v>
      </c>
      <c r="F86" s="184"/>
      <c r="G86" s="185">
        <f>ROUND(E86*F86,2)</f>
        <v>0</v>
      </c>
      <c r="H86" s="186"/>
      <c r="I86" s="191" t="s">
        <v>86</v>
      </c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>
        <v>21</v>
      </c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</row>
    <row r="87" spans="1:60" outlineLevel="1" x14ac:dyDescent="0.2">
      <c r="A87" s="189"/>
      <c r="B87" s="174"/>
      <c r="C87" s="212" t="s">
        <v>346</v>
      </c>
      <c r="D87" s="177"/>
      <c r="E87" s="181">
        <v>5</v>
      </c>
      <c r="F87" s="185"/>
      <c r="G87" s="185"/>
      <c r="H87" s="186"/>
      <c r="I87" s="191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</row>
    <row r="88" spans="1:60" outlineLevel="1" x14ac:dyDescent="0.2">
      <c r="A88" s="189"/>
      <c r="B88" s="174"/>
      <c r="C88" s="212" t="s">
        <v>347</v>
      </c>
      <c r="D88" s="177"/>
      <c r="E88" s="181"/>
      <c r="F88" s="185"/>
      <c r="G88" s="185"/>
      <c r="H88" s="186"/>
      <c r="I88" s="191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</row>
    <row r="89" spans="1:60" outlineLevel="1" x14ac:dyDescent="0.2">
      <c r="A89" s="189"/>
      <c r="B89" s="174"/>
      <c r="C89" s="212" t="s">
        <v>348</v>
      </c>
      <c r="D89" s="177"/>
      <c r="E89" s="181"/>
      <c r="F89" s="185"/>
      <c r="G89" s="185"/>
      <c r="H89" s="186"/>
      <c r="I89" s="191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</row>
    <row r="90" spans="1:60" outlineLevel="1" x14ac:dyDescent="0.2">
      <c r="A90" s="189"/>
      <c r="B90" s="174"/>
      <c r="C90" s="212" t="s">
        <v>349</v>
      </c>
      <c r="D90" s="177"/>
      <c r="E90" s="181"/>
      <c r="F90" s="185"/>
      <c r="G90" s="185"/>
      <c r="H90" s="186"/>
      <c r="I90" s="191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  <c r="AO90" s="165"/>
      <c r="AP90" s="165"/>
      <c r="AQ90" s="165"/>
      <c r="AR90" s="165"/>
      <c r="AS90" s="165"/>
      <c r="AT90" s="165"/>
      <c r="AU90" s="165"/>
      <c r="AV90" s="165"/>
      <c r="AW90" s="165"/>
      <c r="AX90" s="165"/>
      <c r="AY90" s="165"/>
      <c r="AZ90" s="165"/>
      <c r="BA90" s="165"/>
      <c r="BB90" s="165"/>
      <c r="BC90" s="165"/>
      <c r="BD90" s="165"/>
      <c r="BE90" s="165"/>
      <c r="BF90" s="165"/>
      <c r="BG90" s="165"/>
      <c r="BH90" s="165"/>
    </row>
    <row r="91" spans="1:60" outlineLevel="1" x14ac:dyDescent="0.2">
      <c r="A91" s="189"/>
      <c r="B91" s="174"/>
      <c r="C91" s="212" t="s">
        <v>350</v>
      </c>
      <c r="D91" s="177"/>
      <c r="E91" s="181"/>
      <c r="F91" s="185"/>
      <c r="G91" s="185"/>
      <c r="H91" s="186"/>
      <c r="I91" s="191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</row>
    <row r="92" spans="1:60" outlineLevel="1" x14ac:dyDescent="0.2">
      <c r="A92" s="189"/>
      <c r="B92" s="174"/>
      <c r="C92" s="212" t="s">
        <v>351</v>
      </c>
      <c r="D92" s="177"/>
      <c r="E92" s="181"/>
      <c r="F92" s="185"/>
      <c r="G92" s="185"/>
      <c r="H92" s="186"/>
      <c r="I92" s="191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</row>
    <row r="93" spans="1:60" outlineLevel="1" x14ac:dyDescent="0.2">
      <c r="A93" s="189"/>
      <c r="B93" s="174"/>
      <c r="C93" s="212" t="s">
        <v>352</v>
      </c>
      <c r="D93" s="177"/>
      <c r="E93" s="181"/>
      <c r="F93" s="185"/>
      <c r="G93" s="185"/>
      <c r="H93" s="186"/>
      <c r="I93" s="191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</row>
    <row r="94" spans="1:60" outlineLevel="1" x14ac:dyDescent="0.2">
      <c r="A94" s="189"/>
      <c r="B94" s="174"/>
      <c r="C94" s="212" t="s">
        <v>353</v>
      </c>
      <c r="D94" s="177"/>
      <c r="E94" s="181"/>
      <c r="F94" s="185"/>
      <c r="G94" s="185"/>
      <c r="H94" s="186"/>
      <c r="I94" s="191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</row>
    <row r="95" spans="1:60" outlineLevel="1" x14ac:dyDescent="0.2">
      <c r="A95" s="189"/>
      <c r="B95" s="174"/>
      <c r="C95" s="212" t="s">
        <v>354</v>
      </c>
      <c r="D95" s="177"/>
      <c r="E95" s="181"/>
      <c r="F95" s="185"/>
      <c r="G95" s="185"/>
      <c r="H95" s="186"/>
      <c r="I95" s="191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</row>
    <row r="96" spans="1:60" x14ac:dyDescent="0.2">
      <c r="A96" s="188" t="s">
        <v>82</v>
      </c>
      <c r="B96" s="173" t="s">
        <v>57</v>
      </c>
      <c r="C96" s="210" t="s">
        <v>58</v>
      </c>
      <c r="D96" s="175"/>
      <c r="E96" s="179"/>
      <c r="F96" s="263">
        <f>SUM(G97:G109)</f>
        <v>0</v>
      </c>
      <c r="G96" s="264"/>
      <c r="H96" s="183"/>
      <c r="I96" s="190"/>
    </row>
    <row r="97" spans="1:60" outlineLevel="1" x14ac:dyDescent="0.2">
      <c r="A97" s="189">
        <v>6</v>
      </c>
      <c r="B97" s="174" t="s">
        <v>129</v>
      </c>
      <c r="C97" s="211" t="s">
        <v>355</v>
      </c>
      <c r="D97" s="176" t="s">
        <v>85</v>
      </c>
      <c r="E97" s="180">
        <v>3</v>
      </c>
      <c r="F97" s="184"/>
      <c r="G97" s="185">
        <f>ROUND(E97*F97,2)</f>
        <v>0</v>
      </c>
      <c r="H97" s="186"/>
      <c r="I97" s="191" t="s">
        <v>86</v>
      </c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>
        <v>21</v>
      </c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65"/>
      <c r="BG97" s="165"/>
      <c r="BH97" s="165"/>
    </row>
    <row r="98" spans="1:60" outlineLevel="1" x14ac:dyDescent="0.2">
      <c r="A98" s="189"/>
      <c r="B98" s="174"/>
      <c r="C98" s="212" t="s">
        <v>356</v>
      </c>
      <c r="D98" s="177"/>
      <c r="E98" s="181">
        <v>3</v>
      </c>
      <c r="F98" s="185"/>
      <c r="G98" s="185"/>
      <c r="H98" s="186"/>
      <c r="I98" s="191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</row>
    <row r="99" spans="1:60" outlineLevel="1" x14ac:dyDescent="0.2">
      <c r="A99" s="189"/>
      <c r="B99" s="174"/>
      <c r="C99" s="212" t="s">
        <v>357</v>
      </c>
      <c r="D99" s="177"/>
      <c r="E99" s="181"/>
      <c r="F99" s="185"/>
      <c r="G99" s="185"/>
      <c r="H99" s="186"/>
      <c r="I99" s="191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  <c r="AO99" s="165"/>
      <c r="AP99" s="165"/>
      <c r="AQ99" s="165"/>
      <c r="AR99" s="165"/>
      <c r="AS99" s="165"/>
      <c r="AT99" s="165"/>
      <c r="AU99" s="165"/>
      <c r="AV99" s="165"/>
      <c r="AW99" s="165"/>
      <c r="AX99" s="165"/>
      <c r="AY99" s="165"/>
      <c r="AZ99" s="165"/>
      <c r="BA99" s="165"/>
      <c r="BB99" s="165"/>
      <c r="BC99" s="165"/>
      <c r="BD99" s="165"/>
      <c r="BE99" s="165"/>
      <c r="BF99" s="165"/>
      <c r="BG99" s="165"/>
      <c r="BH99" s="165"/>
    </row>
    <row r="100" spans="1:60" outlineLevel="1" x14ac:dyDescent="0.2">
      <c r="A100" s="189"/>
      <c r="B100" s="174"/>
      <c r="C100" s="212" t="s">
        <v>358</v>
      </c>
      <c r="D100" s="177"/>
      <c r="E100" s="181"/>
      <c r="F100" s="185"/>
      <c r="G100" s="185"/>
      <c r="H100" s="186"/>
      <c r="I100" s="191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  <c r="AO100" s="165"/>
      <c r="AP100" s="165"/>
      <c r="AQ100" s="165"/>
      <c r="AR100" s="165"/>
      <c r="AS100" s="165"/>
      <c r="AT100" s="165"/>
      <c r="AU100" s="165"/>
      <c r="AV100" s="165"/>
      <c r="AW100" s="165"/>
      <c r="AX100" s="165"/>
      <c r="AY100" s="165"/>
      <c r="AZ100" s="165"/>
      <c r="BA100" s="165"/>
      <c r="BB100" s="165"/>
      <c r="BC100" s="165"/>
      <c r="BD100" s="165"/>
      <c r="BE100" s="165"/>
      <c r="BF100" s="165"/>
      <c r="BG100" s="165"/>
      <c r="BH100" s="165"/>
    </row>
    <row r="101" spans="1:60" outlineLevel="1" x14ac:dyDescent="0.2">
      <c r="A101" s="189"/>
      <c r="B101" s="174"/>
      <c r="C101" s="212" t="s">
        <v>359</v>
      </c>
      <c r="D101" s="177"/>
      <c r="E101" s="181"/>
      <c r="F101" s="185"/>
      <c r="G101" s="185"/>
      <c r="H101" s="186"/>
      <c r="I101" s="191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5"/>
      <c r="BB101" s="165"/>
      <c r="BC101" s="165"/>
      <c r="BD101" s="165"/>
      <c r="BE101" s="165"/>
      <c r="BF101" s="165"/>
      <c r="BG101" s="165"/>
      <c r="BH101" s="165"/>
    </row>
    <row r="102" spans="1:60" outlineLevel="1" x14ac:dyDescent="0.2">
      <c r="A102" s="189"/>
      <c r="B102" s="174"/>
      <c r="C102" s="212" t="s">
        <v>360</v>
      </c>
      <c r="D102" s="177"/>
      <c r="E102" s="181"/>
      <c r="F102" s="185"/>
      <c r="G102" s="185"/>
      <c r="H102" s="186"/>
      <c r="I102" s="191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</row>
    <row r="103" spans="1:60" outlineLevel="1" x14ac:dyDescent="0.2">
      <c r="A103" s="189"/>
      <c r="B103" s="174"/>
      <c r="C103" s="212" t="s">
        <v>361</v>
      </c>
      <c r="D103" s="177"/>
      <c r="E103" s="181"/>
      <c r="F103" s="185"/>
      <c r="G103" s="185"/>
      <c r="H103" s="186"/>
      <c r="I103" s="191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</row>
    <row r="104" spans="1:60" outlineLevel="1" x14ac:dyDescent="0.2">
      <c r="A104" s="189"/>
      <c r="B104" s="174"/>
      <c r="C104" s="212" t="s">
        <v>362</v>
      </c>
      <c r="D104" s="177"/>
      <c r="E104" s="181"/>
      <c r="F104" s="185"/>
      <c r="G104" s="185"/>
      <c r="H104" s="186"/>
      <c r="I104" s="191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0" outlineLevel="1" x14ac:dyDescent="0.2">
      <c r="A105" s="189"/>
      <c r="B105" s="174"/>
      <c r="C105" s="212" t="s">
        <v>363</v>
      </c>
      <c r="D105" s="177"/>
      <c r="E105" s="181"/>
      <c r="F105" s="185"/>
      <c r="G105" s="185"/>
      <c r="H105" s="186"/>
      <c r="I105" s="191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</row>
    <row r="106" spans="1:60" outlineLevel="1" x14ac:dyDescent="0.2">
      <c r="A106" s="189"/>
      <c r="B106" s="174"/>
      <c r="C106" s="212" t="s">
        <v>364</v>
      </c>
      <c r="D106" s="177"/>
      <c r="E106" s="181"/>
      <c r="F106" s="185"/>
      <c r="G106" s="185"/>
      <c r="H106" s="186"/>
      <c r="I106" s="191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60" outlineLevel="1" x14ac:dyDescent="0.2">
      <c r="A107" s="189"/>
      <c r="B107" s="174"/>
      <c r="C107" s="212" t="s">
        <v>365</v>
      </c>
      <c r="D107" s="177"/>
      <c r="E107" s="181"/>
      <c r="F107" s="185"/>
      <c r="G107" s="185"/>
      <c r="H107" s="186"/>
      <c r="I107" s="191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5"/>
      <c r="BB107" s="165"/>
      <c r="BC107" s="165"/>
      <c r="BD107" s="165"/>
      <c r="BE107" s="165"/>
      <c r="BF107" s="165"/>
      <c r="BG107" s="165"/>
      <c r="BH107" s="165"/>
    </row>
    <row r="108" spans="1:60" outlineLevel="1" x14ac:dyDescent="0.2">
      <c r="A108" s="189"/>
      <c r="B108" s="174"/>
      <c r="C108" s="212" t="s">
        <v>366</v>
      </c>
      <c r="D108" s="177"/>
      <c r="E108" s="181"/>
      <c r="F108" s="185"/>
      <c r="G108" s="185"/>
      <c r="H108" s="186"/>
      <c r="I108" s="191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  <c r="AO108" s="165"/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0" ht="22.5" outlineLevel="1" x14ac:dyDescent="0.2">
      <c r="A109" s="189">
        <v>7</v>
      </c>
      <c r="B109" s="174" t="s">
        <v>137</v>
      </c>
      <c r="C109" s="211" t="s">
        <v>367</v>
      </c>
      <c r="D109" s="176" t="s">
        <v>85</v>
      </c>
      <c r="E109" s="180">
        <v>1</v>
      </c>
      <c r="F109" s="184"/>
      <c r="G109" s="185">
        <f>ROUND(E109*F109,2)</f>
        <v>0</v>
      </c>
      <c r="H109" s="186"/>
      <c r="I109" s="191" t="s">
        <v>86</v>
      </c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>
        <v>21</v>
      </c>
      <c r="AN109" s="165"/>
      <c r="AO109" s="165"/>
      <c r="AP109" s="165"/>
      <c r="AQ109" s="165"/>
      <c r="AR109" s="165"/>
      <c r="AS109" s="165"/>
      <c r="AT109" s="165"/>
      <c r="AU109" s="165"/>
      <c r="AV109" s="165"/>
      <c r="AW109" s="165"/>
      <c r="AX109" s="165"/>
      <c r="AY109" s="165"/>
      <c r="AZ109" s="165"/>
      <c r="BA109" s="165"/>
      <c r="BB109" s="165"/>
      <c r="BC109" s="165"/>
      <c r="BD109" s="165"/>
      <c r="BE109" s="165"/>
      <c r="BF109" s="165"/>
      <c r="BG109" s="165"/>
      <c r="BH109" s="165"/>
    </row>
    <row r="110" spans="1:60" x14ac:dyDescent="0.2">
      <c r="A110" s="188" t="s">
        <v>82</v>
      </c>
      <c r="B110" s="173" t="s">
        <v>60</v>
      </c>
      <c r="C110" s="210" t="s">
        <v>62</v>
      </c>
      <c r="D110" s="175"/>
      <c r="E110" s="179"/>
      <c r="F110" s="263">
        <f>SUM(G111:G161)</f>
        <v>0</v>
      </c>
      <c r="G110" s="264"/>
      <c r="H110" s="183"/>
      <c r="I110" s="190"/>
    </row>
    <row r="111" spans="1:60" outlineLevel="1" x14ac:dyDescent="0.2">
      <c r="A111" s="189">
        <v>8</v>
      </c>
      <c r="B111" s="174" t="s">
        <v>188</v>
      </c>
      <c r="C111" s="211" t="s">
        <v>368</v>
      </c>
      <c r="D111" s="176" t="s">
        <v>85</v>
      </c>
      <c r="E111" s="180">
        <v>1</v>
      </c>
      <c r="F111" s="184"/>
      <c r="G111" s="185">
        <f>ROUND(E111*F111,2)</f>
        <v>0</v>
      </c>
      <c r="H111" s="186"/>
      <c r="I111" s="191" t="s">
        <v>86</v>
      </c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>
        <v>21</v>
      </c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5"/>
      <c r="AZ111" s="165"/>
      <c r="BA111" s="165"/>
      <c r="BB111" s="165"/>
      <c r="BC111" s="165"/>
      <c r="BD111" s="165"/>
      <c r="BE111" s="165"/>
      <c r="BF111" s="165"/>
      <c r="BG111" s="165"/>
      <c r="BH111" s="165"/>
    </row>
    <row r="112" spans="1:60" outlineLevel="1" x14ac:dyDescent="0.2">
      <c r="A112" s="189"/>
      <c r="B112" s="174"/>
      <c r="C112" s="212" t="s">
        <v>190</v>
      </c>
      <c r="D112" s="177"/>
      <c r="E112" s="181">
        <v>1</v>
      </c>
      <c r="F112" s="185"/>
      <c r="G112" s="185"/>
      <c r="H112" s="186"/>
      <c r="I112" s="191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</row>
    <row r="113" spans="1:60" ht="22.5" outlineLevel="1" x14ac:dyDescent="0.2">
      <c r="A113" s="189"/>
      <c r="B113" s="174"/>
      <c r="C113" s="212" t="s">
        <v>191</v>
      </c>
      <c r="D113" s="177"/>
      <c r="E113" s="181"/>
      <c r="F113" s="185"/>
      <c r="G113" s="185"/>
      <c r="H113" s="186"/>
      <c r="I113" s="191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</row>
    <row r="114" spans="1:60" outlineLevel="1" x14ac:dyDescent="0.2">
      <c r="A114" s="189"/>
      <c r="B114" s="174"/>
      <c r="C114" s="212" t="s">
        <v>192</v>
      </c>
      <c r="D114" s="177"/>
      <c r="E114" s="181"/>
      <c r="F114" s="185"/>
      <c r="G114" s="185"/>
      <c r="H114" s="186"/>
      <c r="I114" s="191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  <c r="BH114" s="165"/>
    </row>
    <row r="115" spans="1:60" outlineLevel="1" x14ac:dyDescent="0.2">
      <c r="A115" s="189"/>
      <c r="B115" s="174"/>
      <c r="C115" s="212" t="s">
        <v>369</v>
      </c>
      <c r="D115" s="177"/>
      <c r="E115" s="181"/>
      <c r="F115" s="185"/>
      <c r="G115" s="185"/>
      <c r="H115" s="186"/>
      <c r="I115" s="191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5"/>
      <c r="AZ115" s="165"/>
      <c r="BA115" s="165"/>
      <c r="BB115" s="165"/>
      <c r="BC115" s="165"/>
      <c r="BD115" s="165"/>
      <c r="BE115" s="165"/>
      <c r="BF115" s="165"/>
      <c r="BG115" s="165"/>
      <c r="BH115" s="165"/>
    </row>
    <row r="116" spans="1:60" ht="22.5" outlineLevel="1" x14ac:dyDescent="0.2">
      <c r="A116" s="189"/>
      <c r="B116" s="174"/>
      <c r="C116" s="212" t="s">
        <v>194</v>
      </c>
      <c r="D116" s="177"/>
      <c r="E116" s="181"/>
      <c r="F116" s="185"/>
      <c r="G116" s="185"/>
      <c r="H116" s="186"/>
      <c r="I116" s="191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5"/>
      <c r="AR116" s="165"/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</row>
    <row r="117" spans="1:60" ht="22.5" outlineLevel="1" x14ac:dyDescent="0.2">
      <c r="A117" s="189"/>
      <c r="B117" s="174"/>
      <c r="C117" s="212" t="s">
        <v>195</v>
      </c>
      <c r="D117" s="177"/>
      <c r="E117" s="181"/>
      <c r="F117" s="185"/>
      <c r="G117" s="185"/>
      <c r="H117" s="186"/>
      <c r="I117" s="191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  <c r="AO117" s="165"/>
      <c r="AP117" s="165"/>
      <c r="AQ117" s="165"/>
      <c r="AR117" s="165"/>
      <c r="AS117" s="165"/>
      <c r="AT117" s="165"/>
      <c r="AU117" s="165"/>
      <c r="AV117" s="165"/>
      <c r="AW117" s="165"/>
      <c r="AX117" s="165"/>
      <c r="AY117" s="165"/>
      <c r="AZ117" s="165"/>
      <c r="BA117" s="165"/>
      <c r="BB117" s="165"/>
      <c r="BC117" s="165"/>
      <c r="BD117" s="165"/>
      <c r="BE117" s="165"/>
      <c r="BF117" s="165"/>
      <c r="BG117" s="165"/>
      <c r="BH117" s="165"/>
    </row>
    <row r="118" spans="1:60" outlineLevel="1" x14ac:dyDescent="0.2">
      <c r="A118" s="189">
        <v>9</v>
      </c>
      <c r="B118" s="174" t="s">
        <v>196</v>
      </c>
      <c r="C118" s="211" t="s">
        <v>370</v>
      </c>
      <c r="D118" s="176" t="s">
        <v>85</v>
      </c>
      <c r="E118" s="180">
        <v>1</v>
      </c>
      <c r="F118" s="184"/>
      <c r="G118" s="185">
        <f>ROUND(E118*F118,2)</f>
        <v>0</v>
      </c>
      <c r="H118" s="186"/>
      <c r="I118" s="191" t="s">
        <v>86</v>
      </c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>
        <v>21</v>
      </c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</row>
    <row r="119" spans="1:60" outlineLevel="1" x14ac:dyDescent="0.2">
      <c r="A119" s="189"/>
      <c r="B119" s="174"/>
      <c r="C119" s="212" t="s">
        <v>371</v>
      </c>
      <c r="D119" s="177"/>
      <c r="E119" s="181">
        <v>1</v>
      </c>
      <c r="F119" s="185"/>
      <c r="G119" s="185"/>
      <c r="H119" s="186"/>
      <c r="I119" s="191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</row>
    <row r="120" spans="1:60" outlineLevel="1" x14ac:dyDescent="0.2">
      <c r="A120" s="189"/>
      <c r="B120" s="174"/>
      <c r="C120" s="212" t="s">
        <v>218</v>
      </c>
      <c r="D120" s="177"/>
      <c r="E120" s="181"/>
      <c r="F120" s="185"/>
      <c r="G120" s="185"/>
      <c r="H120" s="186"/>
      <c r="I120" s="191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</row>
    <row r="121" spans="1:60" outlineLevel="1" x14ac:dyDescent="0.2">
      <c r="A121" s="189"/>
      <c r="B121" s="174"/>
      <c r="C121" s="212" t="s">
        <v>219</v>
      </c>
      <c r="D121" s="177"/>
      <c r="E121" s="181"/>
      <c r="F121" s="185"/>
      <c r="G121" s="185"/>
      <c r="H121" s="186"/>
      <c r="I121" s="191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</row>
    <row r="122" spans="1:60" outlineLevel="1" x14ac:dyDescent="0.2">
      <c r="A122" s="189"/>
      <c r="B122" s="174"/>
      <c r="C122" s="212" t="s">
        <v>372</v>
      </c>
      <c r="D122" s="177"/>
      <c r="E122" s="181"/>
      <c r="F122" s="185"/>
      <c r="G122" s="185"/>
      <c r="H122" s="186"/>
      <c r="I122" s="191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</row>
    <row r="123" spans="1:60" outlineLevel="1" x14ac:dyDescent="0.2">
      <c r="A123" s="189"/>
      <c r="B123" s="174"/>
      <c r="C123" s="212" t="s">
        <v>221</v>
      </c>
      <c r="D123" s="177"/>
      <c r="E123" s="181"/>
      <c r="F123" s="185"/>
      <c r="G123" s="185"/>
      <c r="H123" s="186"/>
      <c r="I123" s="191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</row>
    <row r="124" spans="1:60" outlineLevel="1" x14ac:dyDescent="0.2">
      <c r="A124" s="189"/>
      <c r="B124" s="174"/>
      <c r="C124" s="212" t="s">
        <v>222</v>
      </c>
      <c r="D124" s="177"/>
      <c r="E124" s="181"/>
      <c r="F124" s="185"/>
      <c r="G124" s="185"/>
      <c r="H124" s="186"/>
      <c r="I124" s="191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</row>
    <row r="125" spans="1:60" outlineLevel="1" x14ac:dyDescent="0.2">
      <c r="A125" s="189">
        <v>10</v>
      </c>
      <c r="B125" s="174" t="s">
        <v>212</v>
      </c>
      <c r="C125" s="211" t="s">
        <v>373</v>
      </c>
      <c r="D125" s="176" t="s">
        <v>85</v>
      </c>
      <c r="E125" s="180">
        <v>1</v>
      </c>
      <c r="F125" s="184"/>
      <c r="G125" s="185">
        <f>ROUND(E125*F125,2)</f>
        <v>0</v>
      </c>
      <c r="H125" s="186"/>
      <c r="I125" s="191" t="s">
        <v>86</v>
      </c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>
        <v>21</v>
      </c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</row>
    <row r="126" spans="1:60" outlineLevel="1" x14ac:dyDescent="0.2">
      <c r="A126" s="189"/>
      <c r="B126" s="174"/>
      <c r="C126" s="212" t="s">
        <v>374</v>
      </c>
      <c r="D126" s="177"/>
      <c r="E126" s="181">
        <v>1</v>
      </c>
      <c r="F126" s="185"/>
      <c r="G126" s="185"/>
      <c r="H126" s="186"/>
      <c r="I126" s="191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</row>
    <row r="127" spans="1:60" ht="22.5" outlineLevel="1" x14ac:dyDescent="0.2">
      <c r="A127" s="189"/>
      <c r="B127" s="174"/>
      <c r="C127" s="212" t="s">
        <v>375</v>
      </c>
      <c r="D127" s="177"/>
      <c r="E127" s="181"/>
      <c r="F127" s="185"/>
      <c r="G127" s="185"/>
      <c r="H127" s="186"/>
      <c r="I127" s="191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</row>
    <row r="128" spans="1:60" outlineLevel="1" x14ac:dyDescent="0.2">
      <c r="A128" s="189">
        <v>11</v>
      </c>
      <c r="B128" s="174" t="s">
        <v>223</v>
      </c>
      <c r="C128" s="211" t="s">
        <v>376</v>
      </c>
      <c r="D128" s="176" t="s">
        <v>85</v>
      </c>
      <c r="E128" s="180">
        <v>2</v>
      </c>
      <c r="F128" s="184"/>
      <c r="G128" s="185">
        <f>ROUND(E128*F128,2)</f>
        <v>0</v>
      </c>
      <c r="H128" s="186"/>
      <c r="I128" s="191" t="s">
        <v>86</v>
      </c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>
        <v>21</v>
      </c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</row>
    <row r="129" spans="1:60" outlineLevel="1" x14ac:dyDescent="0.2">
      <c r="A129" s="189"/>
      <c r="B129" s="174"/>
      <c r="C129" s="212" t="s">
        <v>377</v>
      </c>
      <c r="D129" s="177"/>
      <c r="E129" s="181">
        <v>2</v>
      </c>
      <c r="F129" s="185"/>
      <c r="G129" s="185"/>
      <c r="H129" s="186"/>
      <c r="I129" s="191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  <c r="AO129" s="165"/>
      <c r="AP129" s="165"/>
      <c r="AQ129" s="165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5"/>
      <c r="BB129" s="165"/>
      <c r="BC129" s="165"/>
      <c r="BD129" s="165"/>
      <c r="BE129" s="165"/>
      <c r="BF129" s="165"/>
      <c r="BG129" s="165"/>
      <c r="BH129" s="165"/>
    </row>
    <row r="130" spans="1:60" ht="22.5" outlineLevel="1" x14ac:dyDescent="0.2">
      <c r="A130" s="189"/>
      <c r="B130" s="174"/>
      <c r="C130" s="212" t="s">
        <v>378</v>
      </c>
      <c r="D130" s="177"/>
      <c r="E130" s="181"/>
      <c r="F130" s="185"/>
      <c r="G130" s="185"/>
      <c r="H130" s="186"/>
      <c r="I130" s="191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</row>
    <row r="131" spans="1:60" outlineLevel="1" x14ac:dyDescent="0.2">
      <c r="A131" s="189">
        <v>12</v>
      </c>
      <c r="B131" s="174" t="s">
        <v>227</v>
      </c>
      <c r="C131" s="211" t="s">
        <v>379</v>
      </c>
      <c r="D131" s="176" t="s">
        <v>85</v>
      </c>
      <c r="E131" s="180">
        <v>1</v>
      </c>
      <c r="F131" s="184"/>
      <c r="G131" s="185">
        <f>ROUND(E131*F131,2)</f>
        <v>0</v>
      </c>
      <c r="H131" s="186"/>
      <c r="I131" s="191" t="s">
        <v>86</v>
      </c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>
        <v>21</v>
      </c>
      <c r="AN131" s="165"/>
      <c r="AO131" s="165"/>
      <c r="AP131" s="165"/>
      <c r="AQ131" s="165"/>
      <c r="AR131" s="165"/>
      <c r="AS131" s="165"/>
      <c r="AT131" s="165"/>
      <c r="AU131" s="165"/>
      <c r="AV131" s="165"/>
      <c r="AW131" s="165"/>
      <c r="AX131" s="165"/>
      <c r="AY131" s="165"/>
      <c r="AZ131" s="165"/>
      <c r="BA131" s="165"/>
      <c r="BB131" s="165"/>
      <c r="BC131" s="165"/>
      <c r="BD131" s="165"/>
      <c r="BE131" s="165"/>
      <c r="BF131" s="165"/>
      <c r="BG131" s="165"/>
      <c r="BH131" s="165"/>
    </row>
    <row r="132" spans="1:60" outlineLevel="1" x14ac:dyDescent="0.2">
      <c r="A132" s="189"/>
      <c r="B132" s="174"/>
      <c r="C132" s="265" t="s">
        <v>380</v>
      </c>
      <c r="D132" s="266"/>
      <c r="E132" s="267"/>
      <c r="F132" s="268"/>
      <c r="G132" s="269"/>
      <c r="H132" s="186"/>
      <c r="I132" s="191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165"/>
      <c r="AP132" s="165"/>
      <c r="AQ132" s="165"/>
      <c r="AR132" s="165"/>
      <c r="AS132" s="165"/>
      <c r="AT132" s="165"/>
      <c r="AU132" s="165"/>
      <c r="AV132" s="165"/>
      <c r="AW132" s="165"/>
      <c r="AX132" s="165"/>
      <c r="AY132" s="165"/>
      <c r="AZ132" s="165"/>
      <c r="BA132" s="166" t="str">
        <f>C132</f>
        <v>DVD přehrávač - síťový  přehrávač disků Blu-ray Disc od renomované firmy.</v>
      </c>
      <c r="BB132" s="165"/>
      <c r="BC132" s="165"/>
      <c r="BD132" s="165"/>
      <c r="BE132" s="165"/>
      <c r="BF132" s="165"/>
      <c r="BG132" s="165"/>
      <c r="BH132" s="165"/>
    </row>
    <row r="133" spans="1:60" outlineLevel="1" x14ac:dyDescent="0.2">
      <c r="A133" s="189"/>
      <c r="B133" s="174"/>
      <c r="C133" s="213" t="s">
        <v>156</v>
      </c>
      <c r="D133" s="178"/>
      <c r="E133" s="182"/>
      <c r="F133" s="187"/>
      <c r="G133" s="187"/>
      <c r="H133" s="186"/>
      <c r="I133" s="191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</row>
    <row r="134" spans="1:60" outlineLevel="1" x14ac:dyDescent="0.2">
      <c r="A134" s="189"/>
      <c r="B134" s="174"/>
      <c r="C134" s="265" t="s">
        <v>381</v>
      </c>
      <c r="D134" s="266"/>
      <c r="E134" s="267"/>
      <c r="F134" s="268"/>
      <c r="G134" s="269"/>
      <c r="H134" s="186"/>
      <c r="I134" s="191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6" t="str">
        <f>C134</f>
        <v>Podporované disky:	BD-ROM, BD-RE / BD-RE DL (Ver.3), BD-R / BD-R DL,  DVD,  DVD-Video</v>
      </c>
      <c r="BB134" s="165"/>
      <c r="BC134" s="165"/>
      <c r="BD134" s="165"/>
      <c r="BE134" s="165"/>
      <c r="BF134" s="165"/>
      <c r="BG134" s="165"/>
      <c r="BH134" s="165"/>
    </row>
    <row r="135" spans="1:60" outlineLevel="1" x14ac:dyDescent="0.2">
      <c r="A135" s="189"/>
      <c r="B135" s="174"/>
      <c r="C135" s="265" t="s">
        <v>382</v>
      </c>
      <c r="D135" s="266"/>
      <c r="E135" s="267"/>
      <c r="F135" s="268"/>
      <c r="G135" s="269"/>
      <c r="H135" s="186"/>
      <c r="I135" s="191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  <c r="AO135" s="165"/>
      <c r="AP135" s="165"/>
      <c r="AQ135" s="165"/>
      <c r="AR135" s="165"/>
      <c r="AS135" s="165"/>
      <c r="AT135" s="165"/>
      <c r="AU135" s="165"/>
      <c r="AV135" s="165"/>
      <c r="AW135" s="165"/>
      <c r="AX135" s="165"/>
      <c r="AY135" s="165"/>
      <c r="AZ135" s="165"/>
      <c r="BA135" s="166" t="str">
        <f>C135</f>
        <v>DVD-R*1 / DVD-R DL*1 / DVD-RW*1</v>
      </c>
      <c r="BB135" s="165"/>
      <c r="BC135" s="165"/>
      <c r="BD135" s="165"/>
      <c r="BE135" s="165"/>
      <c r="BF135" s="165"/>
      <c r="BG135" s="165"/>
      <c r="BH135" s="165"/>
    </row>
    <row r="136" spans="1:60" outlineLevel="1" x14ac:dyDescent="0.2">
      <c r="A136" s="189"/>
      <c r="B136" s="174"/>
      <c r="C136" s="265" t="s">
        <v>383</v>
      </c>
      <c r="D136" s="266"/>
      <c r="E136" s="267"/>
      <c r="F136" s="268"/>
      <c r="G136" s="269"/>
      <c r="H136" s="186"/>
      <c r="I136" s="191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6" t="str">
        <f>C136</f>
        <v>+R*1 / +R DL*1 / +RW*1</v>
      </c>
      <c r="BB136" s="165"/>
      <c r="BC136" s="165"/>
      <c r="BD136" s="165"/>
      <c r="BE136" s="165"/>
      <c r="BF136" s="165"/>
      <c r="BG136" s="165"/>
      <c r="BH136" s="165"/>
    </row>
    <row r="137" spans="1:60" outlineLevel="1" x14ac:dyDescent="0.2">
      <c r="A137" s="189"/>
      <c r="B137" s="174"/>
      <c r="C137" s="265" t="s">
        <v>384</v>
      </c>
      <c r="D137" s="266"/>
      <c r="E137" s="267"/>
      <c r="F137" s="268"/>
      <c r="G137" s="269"/>
      <c r="H137" s="186"/>
      <c r="I137" s="191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  <c r="AU137" s="165"/>
      <c r="AV137" s="165"/>
      <c r="AW137" s="165"/>
      <c r="AX137" s="165"/>
      <c r="AY137" s="165"/>
      <c r="AZ137" s="165"/>
      <c r="BA137" s="166" t="str">
        <f>C137</f>
        <v>CD, CD-R / -RW</v>
      </c>
      <c r="BB137" s="165"/>
      <c r="BC137" s="165"/>
      <c r="BD137" s="165"/>
      <c r="BE137" s="165"/>
      <c r="BF137" s="165"/>
      <c r="BG137" s="165"/>
      <c r="BH137" s="165"/>
    </row>
    <row r="138" spans="1:60" outlineLevel="1" x14ac:dyDescent="0.2">
      <c r="A138" s="189"/>
      <c r="B138" s="174"/>
      <c r="C138" s="213" t="s">
        <v>156</v>
      </c>
      <c r="D138" s="178"/>
      <c r="E138" s="182"/>
      <c r="F138" s="187"/>
      <c r="G138" s="187"/>
      <c r="H138" s="186"/>
      <c r="I138" s="191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</row>
    <row r="139" spans="1:60" outlineLevel="1" x14ac:dyDescent="0.2">
      <c r="A139" s="189"/>
      <c r="B139" s="174"/>
      <c r="C139" s="265" t="s">
        <v>385</v>
      </c>
      <c r="D139" s="266"/>
      <c r="E139" s="267"/>
      <c r="F139" s="268"/>
      <c r="G139" s="269"/>
      <c r="H139" s="186"/>
      <c r="I139" s="191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65"/>
      <c r="AT139" s="165"/>
      <c r="AU139" s="165"/>
      <c r="AV139" s="165"/>
      <c r="AW139" s="165"/>
      <c r="AX139" s="165"/>
      <c r="AY139" s="165"/>
      <c r="AZ139" s="165"/>
      <c r="BA139" s="166" t="str">
        <f>C139</f>
        <v>Formáty:	JPEG / MPO  Xvid / MKV /AVCHD  /FLAC / WAV / WMA / AAC / MP3/JPEG / MPO</v>
      </c>
      <c r="BB139" s="165"/>
      <c r="BC139" s="165"/>
      <c r="BD139" s="165"/>
      <c r="BE139" s="165"/>
      <c r="BF139" s="165"/>
      <c r="BG139" s="165"/>
      <c r="BH139" s="165"/>
    </row>
    <row r="140" spans="1:60" outlineLevel="1" x14ac:dyDescent="0.2">
      <c r="A140" s="189"/>
      <c r="B140" s="174"/>
      <c r="C140" s="213" t="s">
        <v>156</v>
      </c>
      <c r="D140" s="178"/>
      <c r="E140" s="182"/>
      <c r="F140" s="187"/>
      <c r="G140" s="187"/>
      <c r="H140" s="186"/>
      <c r="I140" s="191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65"/>
      <c r="AT140" s="165"/>
      <c r="AU140" s="165"/>
      <c r="AV140" s="165"/>
      <c r="AW140" s="165"/>
      <c r="AX140" s="165"/>
      <c r="AY140" s="165"/>
      <c r="AZ140" s="165"/>
      <c r="BA140" s="165"/>
      <c r="BB140" s="165"/>
      <c r="BC140" s="165"/>
      <c r="BD140" s="165"/>
      <c r="BE140" s="165"/>
      <c r="BF140" s="165"/>
      <c r="BG140" s="165"/>
      <c r="BH140" s="165"/>
    </row>
    <row r="141" spans="1:60" outlineLevel="1" x14ac:dyDescent="0.2">
      <c r="A141" s="189"/>
      <c r="B141" s="174"/>
      <c r="C141" s="265" t="s">
        <v>419</v>
      </c>
      <c r="D141" s="266"/>
      <c r="E141" s="267"/>
      <c r="F141" s="268"/>
      <c r="G141" s="269"/>
      <c r="H141" s="186"/>
      <c r="I141" s="191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6" t="str">
        <f>C141</f>
        <v>USB:		Konektor USB Přední</v>
      </c>
      <c r="BB141" s="165"/>
      <c r="BC141" s="165"/>
      <c r="BD141" s="165"/>
      <c r="BE141" s="165"/>
      <c r="BF141" s="165"/>
      <c r="BG141" s="165"/>
      <c r="BH141" s="165"/>
    </row>
    <row r="142" spans="1:60" outlineLevel="1" x14ac:dyDescent="0.2">
      <c r="A142" s="189"/>
      <c r="B142" s="174"/>
      <c r="C142" s="265" t="s">
        <v>386</v>
      </c>
      <c r="D142" s="266"/>
      <c r="E142" s="267"/>
      <c r="F142" s="268"/>
      <c r="G142" s="269"/>
      <c r="H142" s="186"/>
      <c r="I142" s="191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6" t="str">
        <f>C142</f>
        <v xml:space="preserve">		Standard USB	USB 2.0 High Speed</v>
      </c>
      <c r="BB142" s="165"/>
      <c r="BC142" s="165"/>
      <c r="BD142" s="165"/>
      <c r="BE142" s="165"/>
      <c r="BF142" s="165"/>
      <c r="BG142" s="165"/>
      <c r="BH142" s="165"/>
    </row>
    <row r="143" spans="1:60" outlineLevel="1" x14ac:dyDescent="0.2">
      <c r="A143" s="189"/>
      <c r="B143" s="174"/>
      <c r="C143" s="265" t="s">
        <v>420</v>
      </c>
      <c r="D143" s="266"/>
      <c r="E143" s="267"/>
      <c r="F143" s="268"/>
      <c r="G143" s="269"/>
      <c r="H143" s="186"/>
      <c r="I143" s="191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6" t="str">
        <f>C143</f>
        <v>Přehrávání: FLAC / WAV / WMA / AAC / MP3/ Xvid / MKV / MP4 / MPEG-2ú JPEG / MPO</v>
      </c>
      <c r="BB143" s="165"/>
      <c r="BC143" s="165"/>
      <c r="BD143" s="165"/>
      <c r="BE143" s="165"/>
      <c r="BF143" s="165"/>
      <c r="BG143" s="165"/>
      <c r="BH143" s="165"/>
    </row>
    <row r="144" spans="1:60" outlineLevel="1" x14ac:dyDescent="0.2">
      <c r="A144" s="189"/>
      <c r="B144" s="174"/>
      <c r="C144" s="213" t="s">
        <v>156</v>
      </c>
      <c r="D144" s="178"/>
      <c r="E144" s="182"/>
      <c r="F144" s="187"/>
      <c r="G144" s="187"/>
      <c r="H144" s="186"/>
      <c r="I144" s="191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</row>
    <row r="145" spans="1:60" outlineLevel="1" x14ac:dyDescent="0.2">
      <c r="A145" s="189"/>
      <c r="B145" s="174"/>
      <c r="C145" s="265" t="s">
        <v>387</v>
      </c>
      <c r="D145" s="266"/>
      <c r="E145" s="267"/>
      <c r="F145" s="268"/>
      <c r="G145" s="269"/>
      <c r="H145" s="186"/>
      <c r="I145" s="191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6" t="str">
        <f t="shared" ref="BA145:BA151" si="4">C145</f>
        <v>Síťové funkce:	Miracast™</v>
      </c>
      <c r="BB145" s="165"/>
      <c r="BC145" s="165"/>
      <c r="BD145" s="165"/>
      <c r="BE145" s="165"/>
      <c r="BF145" s="165"/>
      <c r="BG145" s="165"/>
      <c r="BH145" s="165"/>
    </row>
    <row r="146" spans="1:60" outlineLevel="1" x14ac:dyDescent="0.2">
      <c r="A146" s="189"/>
      <c r="B146" s="174"/>
      <c r="C146" s="265" t="s">
        <v>388</v>
      </c>
      <c r="D146" s="266"/>
      <c r="E146" s="267"/>
      <c r="F146" s="268"/>
      <c r="G146" s="269"/>
      <c r="H146" s="186"/>
      <c r="I146" s="191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  <c r="AO146" s="165"/>
      <c r="AP146" s="165"/>
      <c r="AQ146" s="165"/>
      <c r="AR146" s="165"/>
      <c r="AS146" s="165"/>
      <c r="AT146" s="165"/>
      <c r="AU146" s="165"/>
      <c r="AV146" s="165"/>
      <c r="AW146" s="165"/>
      <c r="AX146" s="165"/>
      <c r="AY146" s="165"/>
      <c r="AZ146" s="165"/>
      <c r="BA146" s="166" t="str">
        <f t="shared" si="4"/>
        <v xml:space="preserve">	                Internet Apps</v>
      </c>
      <c r="BB146" s="165"/>
      <c r="BC146" s="165"/>
      <c r="BD146" s="165"/>
      <c r="BE146" s="165"/>
      <c r="BF146" s="165"/>
      <c r="BG146" s="165"/>
      <c r="BH146" s="165"/>
    </row>
    <row r="147" spans="1:60" outlineLevel="1" x14ac:dyDescent="0.2">
      <c r="A147" s="189"/>
      <c r="B147" s="174"/>
      <c r="C147" s="265" t="s">
        <v>389</v>
      </c>
      <c r="D147" s="266"/>
      <c r="E147" s="267"/>
      <c r="F147" s="268"/>
      <c r="G147" s="269"/>
      <c r="H147" s="186"/>
      <c r="I147" s="191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6" t="str">
        <f t="shared" si="4"/>
        <v xml:space="preserve">		Webový prohlížeč</v>
      </c>
      <c r="BB147" s="165"/>
      <c r="BC147" s="165"/>
      <c r="BD147" s="165"/>
      <c r="BE147" s="165"/>
      <c r="BF147" s="165"/>
      <c r="BG147" s="165"/>
      <c r="BH147" s="165"/>
    </row>
    <row r="148" spans="1:60" outlineLevel="1" x14ac:dyDescent="0.2">
      <c r="A148" s="189"/>
      <c r="B148" s="174"/>
      <c r="C148" s="265" t="s">
        <v>390</v>
      </c>
      <c r="D148" s="266"/>
      <c r="E148" s="267"/>
      <c r="F148" s="268"/>
      <c r="G148" s="269"/>
      <c r="H148" s="186"/>
      <c r="I148" s="191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  <c r="AO148" s="165"/>
      <c r="AP148" s="165"/>
      <c r="AQ148" s="165"/>
      <c r="AR148" s="165"/>
      <c r="AS148" s="165"/>
      <c r="AT148" s="165"/>
      <c r="AU148" s="165"/>
      <c r="AV148" s="165"/>
      <c r="AW148" s="165"/>
      <c r="AX148" s="165"/>
      <c r="AY148" s="165"/>
      <c r="AZ148" s="165"/>
      <c r="BA148" s="166" t="str">
        <f t="shared" si="4"/>
        <v xml:space="preserve">		Bezdrátová síť Wi-Fi vestavěná</v>
      </c>
      <c r="BB148" s="165"/>
      <c r="BC148" s="165"/>
      <c r="BD148" s="165"/>
      <c r="BE148" s="165"/>
      <c r="BF148" s="165"/>
      <c r="BG148" s="165"/>
      <c r="BH148" s="165"/>
    </row>
    <row r="149" spans="1:60" outlineLevel="1" x14ac:dyDescent="0.2">
      <c r="A149" s="189"/>
      <c r="B149" s="174"/>
      <c r="C149" s="265" t="s">
        <v>391</v>
      </c>
      <c r="D149" s="266"/>
      <c r="E149" s="267"/>
      <c r="F149" s="268"/>
      <c r="G149" s="269"/>
      <c r="H149" s="186"/>
      <c r="I149" s="191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6" t="str">
        <f t="shared" si="4"/>
        <v xml:space="preserve">		DLNA (klient a renderer)</v>
      </c>
      <c r="BB149" s="165"/>
      <c r="BC149" s="165"/>
      <c r="BD149" s="165"/>
      <c r="BE149" s="165"/>
      <c r="BF149" s="165"/>
      <c r="BG149" s="165"/>
      <c r="BH149" s="165"/>
    </row>
    <row r="150" spans="1:60" outlineLevel="1" x14ac:dyDescent="0.2">
      <c r="A150" s="189"/>
      <c r="B150" s="174"/>
      <c r="C150" s="265" t="s">
        <v>392</v>
      </c>
      <c r="D150" s="266"/>
      <c r="E150" s="267"/>
      <c r="F150" s="268"/>
      <c r="G150" s="269"/>
      <c r="H150" s="186"/>
      <c r="I150" s="191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  <c r="AO150" s="165"/>
      <c r="AP150" s="165"/>
      <c r="AQ150" s="165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6" t="str">
        <f t="shared" si="4"/>
        <v xml:space="preserve">		Přehrávání z externího HDD</v>
      </c>
      <c r="BB150" s="165"/>
      <c r="BC150" s="165"/>
      <c r="BD150" s="165"/>
      <c r="BE150" s="165"/>
      <c r="BF150" s="165"/>
      <c r="BG150" s="165"/>
      <c r="BH150" s="165"/>
    </row>
    <row r="151" spans="1:60" outlineLevel="1" x14ac:dyDescent="0.2">
      <c r="A151" s="189"/>
      <c r="B151" s="174"/>
      <c r="C151" s="265" t="s">
        <v>393</v>
      </c>
      <c r="D151" s="266"/>
      <c r="E151" s="267"/>
      <c r="F151" s="268"/>
      <c r="G151" s="269"/>
      <c r="H151" s="186"/>
      <c r="I151" s="191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6" t="str">
        <f t="shared" si="4"/>
        <v xml:space="preserve">		Přístup k síťovým jednotkám</v>
      </c>
      <c r="BB151" s="165"/>
      <c r="BC151" s="165"/>
      <c r="BD151" s="165"/>
      <c r="BE151" s="165"/>
      <c r="BF151" s="165"/>
      <c r="BG151" s="165"/>
      <c r="BH151" s="165"/>
    </row>
    <row r="152" spans="1:60" outlineLevel="1" x14ac:dyDescent="0.2">
      <c r="A152" s="189"/>
      <c r="B152" s="174"/>
      <c r="C152" s="213" t="s">
        <v>156</v>
      </c>
      <c r="D152" s="178"/>
      <c r="E152" s="182"/>
      <c r="F152" s="187"/>
      <c r="G152" s="187"/>
      <c r="H152" s="186"/>
      <c r="I152" s="191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65"/>
      <c r="BD152" s="165"/>
      <c r="BE152" s="165"/>
      <c r="BF152" s="165"/>
      <c r="BG152" s="165"/>
      <c r="BH152" s="165"/>
    </row>
    <row r="153" spans="1:60" outlineLevel="1" x14ac:dyDescent="0.2">
      <c r="A153" s="189"/>
      <c r="B153" s="174"/>
      <c r="C153" s="265" t="s">
        <v>394</v>
      </c>
      <c r="D153" s="266"/>
      <c r="E153" s="267"/>
      <c r="F153" s="268"/>
      <c r="G153" s="269"/>
      <c r="H153" s="186"/>
      <c r="I153" s="191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6" t="str">
        <f>C153</f>
        <v>Panel konektorů:	Výstup HDMI</v>
      </c>
      <c r="BB153" s="165"/>
      <c r="BC153" s="165"/>
      <c r="BD153" s="165"/>
      <c r="BE153" s="165"/>
      <c r="BF153" s="165"/>
      <c r="BG153" s="165"/>
      <c r="BH153" s="165"/>
    </row>
    <row r="154" spans="1:60" outlineLevel="1" x14ac:dyDescent="0.2">
      <c r="A154" s="189"/>
      <c r="B154" s="174"/>
      <c r="C154" s="265" t="s">
        <v>395</v>
      </c>
      <c r="D154" s="266"/>
      <c r="E154" s="267"/>
      <c r="F154" s="268"/>
      <c r="G154" s="269"/>
      <c r="H154" s="186"/>
      <c r="I154" s="191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6" t="str">
        <f>C154</f>
        <v xml:space="preserve">		Digitální zvukový výstup</v>
      </c>
      <c r="BB154" s="165"/>
      <c r="BC154" s="165"/>
      <c r="BD154" s="165"/>
      <c r="BE154" s="165"/>
      <c r="BF154" s="165"/>
      <c r="BG154" s="165"/>
      <c r="BH154" s="165"/>
    </row>
    <row r="155" spans="1:60" outlineLevel="1" x14ac:dyDescent="0.2">
      <c r="A155" s="189"/>
      <c r="B155" s="174"/>
      <c r="C155" s="265" t="s">
        <v>396</v>
      </c>
      <c r="D155" s="266"/>
      <c r="E155" s="267"/>
      <c r="F155" s="268"/>
      <c r="G155" s="269"/>
      <c r="H155" s="186"/>
      <c r="I155" s="191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6" t="str">
        <f>C155</f>
        <v xml:space="preserve">		Analogový zvukový výstup vvítaný ale není povinný n</v>
      </c>
      <c r="BB155" s="165"/>
      <c r="BC155" s="165"/>
      <c r="BD155" s="165"/>
      <c r="BE155" s="165"/>
      <c r="BF155" s="165"/>
      <c r="BG155" s="165"/>
      <c r="BH155" s="165"/>
    </row>
    <row r="156" spans="1:60" outlineLevel="1" x14ac:dyDescent="0.2">
      <c r="A156" s="189"/>
      <c r="B156" s="174"/>
      <c r="C156" s="265" t="s">
        <v>397</v>
      </c>
      <c r="D156" s="266"/>
      <c r="E156" s="267"/>
      <c r="F156" s="268"/>
      <c r="G156" s="269"/>
      <c r="H156" s="186"/>
      <c r="I156" s="191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6" t="str">
        <f>C156</f>
        <v xml:space="preserve">		Konektor LAN (Ethernet)</v>
      </c>
      <c r="BB156" s="165"/>
      <c r="BC156" s="165"/>
      <c r="BD156" s="165"/>
      <c r="BE156" s="165"/>
      <c r="BF156" s="165"/>
      <c r="BG156" s="165"/>
      <c r="BH156" s="165"/>
    </row>
    <row r="157" spans="1:60" outlineLevel="1" x14ac:dyDescent="0.2">
      <c r="A157" s="189">
        <v>13</v>
      </c>
      <c r="B157" s="174" t="s">
        <v>232</v>
      </c>
      <c r="C157" s="211" t="s">
        <v>398</v>
      </c>
      <c r="D157" s="176" t="s">
        <v>85</v>
      </c>
      <c r="E157" s="180">
        <v>1</v>
      </c>
      <c r="F157" s="184"/>
      <c r="G157" s="185">
        <f>ROUND(E157*F157,2)</f>
        <v>0</v>
      </c>
      <c r="H157" s="186"/>
      <c r="I157" s="191" t="s">
        <v>86</v>
      </c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>
        <v>21</v>
      </c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</row>
    <row r="158" spans="1:60" ht="22.5" outlineLevel="1" x14ac:dyDescent="0.2">
      <c r="A158" s="189"/>
      <c r="B158" s="174"/>
      <c r="C158" s="265" t="s">
        <v>399</v>
      </c>
      <c r="D158" s="266"/>
      <c r="E158" s="267"/>
      <c r="F158" s="268"/>
      <c r="G158" s="269"/>
      <c r="H158" s="186"/>
      <c r="I158" s="191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6" t="str">
        <f>C158</f>
        <v>Pomůcka k řízení prezentace, laserové ukazovátko, funkce bezdrátové myši a posouvání stránek, akční rádius 25 m, infračervený USB přijímač s připojením k PC / notebooku.</v>
      </c>
      <c r="BB158" s="165"/>
      <c r="BC158" s="165"/>
      <c r="BD158" s="165"/>
      <c r="BE158" s="165"/>
      <c r="BF158" s="165"/>
      <c r="BG158" s="165"/>
      <c r="BH158" s="165"/>
    </row>
    <row r="159" spans="1:60" outlineLevel="1" x14ac:dyDescent="0.2">
      <c r="A159" s="189"/>
      <c r="B159" s="174"/>
      <c r="C159" s="265" t="s">
        <v>400</v>
      </c>
      <c r="D159" s="266"/>
      <c r="E159" s="267"/>
      <c r="F159" s="268"/>
      <c r="G159" s="269"/>
      <c r="H159" s="186"/>
      <c r="I159" s="191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65"/>
      <c r="AW159" s="165"/>
      <c r="AX159" s="165"/>
      <c r="AY159" s="165"/>
      <c r="AZ159" s="165"/>
      <c r="BA159" s="166" t="str">
        <f>C159</f>
        <v>Systémové požadavky: MS Windows, MacOS 9.0</v>
      </c>
      <c r="BB159" s="165"/>
      <c r="BC159" s="165"/>
      <c r="BD159" s="165"/>
      <c r="BE159" s="165"/>
      <c r="BF159" s="165"/>
      <c r="BG159" s="165"/>
      <c r="BH159" s="165"/>
    </row>
    <row r="160" spans="1:60" outlineLevel="1" x14ac:dyDescent="0.2">
      <c r="A160" s="189">
        <v>14</v>
      </c>
      <c r="B160" s="174" t="s">
        <v>401</v>
      </c>
      <c r="C160" s="211" t="s">
        <v>402</v>
      </c>
      <c r="D160" s="176" t="s">
        <v>85</v>
      </c>
      <c r="E160" s="180">
        <v>2</v>
      </c>
      <c r="F160" s="184"/>
      <c r="G160" s="185">
        <f>ROUND(E160*F160,2)</f>
        <v>0</v>
      </c>
      <c r="H160" s="186"/>
      <c r="I160" s="191" t="s">
        <v>86</v>
      </c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>
        <v>21</v>
      </c>
      <c r="AN160" s="165"/>
      <c r="AO160" s="165"/>
      <c r="AP160" s="165"/>
      <c r="AQ160" s="165"/>
      <c r="AR160" s="165"/>
      <c r="AS160" s="165"/>
      <c r="AT160" s="165"/>
      <c r="AU160" s="165"/>
      <c r="AV160" s="165"/>
      <c r="AW160" s="165"/>
      <c r="AX160" s="165"/>
      <c r="AY160" s="165"/>
      <c r="AZ160" s="165"/>
      <c r="BA160" s="165"/>
      <c r="BB160" s="165"/>
      <c r="BC160" s="165"/>
      <c r="BD160" s="165"/>
      <c r="BE160" s="165"/>
      <c r="BF160" s="165"/>
      <c r="BG160" s="165"/>
      <c r="BH160" s="165"/>
    </row>
    <row r="161" spans="1:60" ht="22.5" outlineLevel="1" x14ac:dyDescent="0.2">
      <c r="A161" s="189"/>
      <c r="B161" s="174"/>
      <c r="C161" s="265" t="s">
        <v>403</v>
      </c>
      <c r="D161" s="266"/>
      <c r="E161" s="267"/>
      <c r="F161" s="268"/>
      <c r="G161" s="269"/>
      <c r="H161" s="186"/>
      <c r="I161" s="191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65"/>
      <c r="AW161" s="165"/>
      <c r="AX161" s="165"/>
      <c r="AY161" s="165"/>
      <c r="AZ161" s="165"/>
      <c r="BA161" s="166" t="str">
        <f>C161</f>
        <v>flipchart na trojnožce, povrch - magnetický popisovatelný, barva povrchu bílá, rozměr desky cca 70 x 100 cm, výška flipchartu cca 180 cm, součástí dodávky 3 x sada popisovačů, magnetická houba, blok 10 ks, magnety 8 ks</v>
      </c>
      <c r="BB161" s="165"/>
      <c r="BC161" s="165"/>
      <c r="BD161" s="165"/>
      <c r="BE161" s="165"/>
      <c r="BF161" s="165"/>
      <c r="BG161" s="165"/>
      <c r="BH161" s="165"/>
    </row>
    <row r="162" spans="1:60" x14ac:dyDescent="0.2">
      <c r="A162" s="188" t="s">
        <v>82</v>
      </c>
      <c r="B162" s="173" t="s">
        <v>63</v>
      </c>
      <c r="C162" s="210" t="s">
        <v>64</v>
      </c>
      <c r="D162" s="175"/>
      <c r="E162" s="179"/>
      <c r="F162" s="263">
        <f>SUM(G163:G178)</f>
        <v>0</v>
      </c>
      <c r="G162" s="264"/>
      <c r="H162" s="183"/>
      <c r="I162" s="190"/>
    </row>
    <row r="163" spans="1:60" outlineLevel="1" x14ac:dyDescent="0.2">
      <c r="A163" s="189">
        <v>15</v>
      </c>
      <c r="B163" s="174" t="s">
        <v>404</v>
      </c>
      <c r="C163" s="211" t="s">
        <v>405</v>
      </c>
      <c r="D163" s="176" t="s">
        <v>85</v>
      </c>
      <c r="E163" s="180">
        <v>20</v>
      </c>
      <c r="F163" s="184"/>
      <c r="G163" s="185">
        <f>ROUND(E163*F163,2)</f>
        <v>0</v>
      </c>
      <c r="H163" s="186"/>
      <c r="I163" s="191" t="s">
        <v>86</v>
      </c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>
        <v>21</v>
      </c>
      <c r="AN163" s="165"/>
      <c r="AO163" s="165"/>
      <c r="AP163" s="165"/>
      <c r="AQ163" s="165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5"/>
      <c r="BB163" s="165"/>
      <c r="BC163" s="165"/>
      <c r="BD163" s="165"/>
      <c r="BE163" s="165"/>
      <c r="BF163" s="165"/>
      <c r="BG163" s="165"/>
      <c r="BH163" s="165"/>
    </row>
    <row r="164" spans="1:60" ht="22.5" outlineLevel="1" x14ac:dyDescent="0.2">
      <c r="A164" s="189"/>
      <c r="B164" s="174"/>
      <c r="C164" s="265" t="s">
        <v>406</v>
      </c>
      <c r="D164" s="266"/>
      <c r="E164" s="267"/>
      <c r="F164" s="268"/>
      <c r="G164" s="269"/>
      <c r="H164" s="186"/>
      <c r="I164" s="191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65"/>
      <c r="AW164" s="165"/>
      <c r="AX164" s="165"/>
      <c r="AY164" s="165"/>
      <c r="AZ164" s="165"/>
      <c r="BA164" s="166" t="str">
        <f>C164</f>
        <v>bezdrátový telefonní přístroj s LCD displejem, podsvícení displeje a klávesnice, 100 jmenný telefonní seznam, identifikace volaného čísla, rychlá volba, České menu, možnost přizpůsobení zvuku, hlasitý telefon, černá barva</v>
      </c>
      <c r="BB164" s="165"/>
      <c r="BC164" s="165"/>
      <c r="BD164" s="165"/>
      <c r="BE164" s="165"/>
      <c r="BF164" s="165"/>
      <c r="BG164" s="165"/>
      <c r="BH164" s="165"/>
    </row>
    <row r="165" spans="1:60" outlineLevel="1" x14ac:dyDescent="0.2">
      <c r="A165" s="189">
        <v>16</v>
      </c>
      <c r="B165" s="174" t="s">
        <v>407</v>
      </c>
      <c r="C165" s="211" t="s">
        <v>408</v>
      </c>
      <c r="D165" s="176" t="s">
        <v>85</v>
      </c>
      <c r="E165" s="180">
        <v>14</v>
      </c>
      <c r="F165" s="184"/>
      <c r="G165" s="185">
        <f>ROUND(E165*F165,2)</f>
        <v>0</v>
      </c>
      <c r="H165" s="186"/>
      <c r="I165" s="191" t="s">
        <v>86</v>
      </c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>
        <v>21</v>
      </c>
      <c r="AN165" s="165"/>
      <c r="AO165" s="165"/>
      <c r="AP165" s="165"/>
      <c r="AQ165" s="165"/>
      <c r="AR165" s="165"/>
      <c r="AS165" s="165"/>
      <c r="AT165" s="165"/>
      <c r="AU165" s="165"/>
      <c r="AV165" s="165"/>
      <c r="AW165" s="165"/>
      <c r="AX165" s="165"/>
      <c r="AY165" s="165"/>
      <c r="AZ165" s="165"/>
      <c r="BA165" s="165"/>
      <c r="BB165" s="165"/>
      <c r="BC165" s="165"/>
      <c r="BD165" s="165"/>
      <c r="BE165" s="165"/>
      <c r="BF165" s="165"/>
      <c r="BG165" s="165"/>
      <c r="BH165" s="165"/>
    </row>
    <row r="166" spans="1:60" outlineLevel="1" x14ac:dyDescent="0.2">
      <c r="A166" s="189"/>
      <c r="B166" s="174"/>
      <c r="C166" s="265" t="s">
        <v>409</v>
      </c>
      <c r="D166" s="266"/>
      <c r="E166" s="267"/>
      <c r="F166" s="268"/>
      <c r="G166" s="269"/>
      <c r="H166" s="186"/>
      <c r="I166" s="191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  <c r="AO166" s="165"/>
      <c r="AP166" s="165"/>
      <c r="AQ166" s="165"/>
      <c r="AR166" s="165"/>
      <c r="AS166" s="165"/>
      <c r="AT166" s="165"/>
      <c r="AU166" s="165"/>
      <c r="AV166" s="165"/>
      <c r="AW166" s="165"/>
      <c r="AX166" s="165"/>
      <c r="AY166" s="165"/>
      <c r="AZ166" s="165"/>
      <c r="BA166" s="166" t="str">
        <f t="shared" ref="BA166:BA178" si="5">C166</f>
        <v>Operační systém -  kompatibilní se systémem uživatele - kompatibilní min. s: andriod 4.3</v>
      </c>
      <c r="BB166" s="165"/>
      <c r="BC166" s="165"/>
      <c r="BD166" s="165"/>
      <c r="BE166" s="165"/>
      <c r="BF166" s="165"/>
      <c r="BG166" s="165"/>
      <c r="BH166" s="165"/>
    </row>
    <row r="167" spans="1:60" outlineLevel="1" x14ac:dyDescent="0.2">
      <c r="A167" s="189"/>
      <c r="B167" s="174"/>
      <c r="C167" s="265" t="s">
        <v>421</v>
      </c>
      <c r="D167" s="266"/>
      <c r="E167" s="267"/>
      <c r="F167" s="268"/>
      <c r="G167" s="269"/>
      <c r="H167" s="186"/>
      <c r="I167" s="191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6" t="str">
        <f t="shared" si="5"/>
        <v>Telefon s kapacitním dotykovým displejem,</v>
      </c>
      <c r="BB167" s="165"/>
      <c r="BC167" s="165"/>
      <c r="BD167" s="165"/>
      <c r="BE167" s="165"/>
      <c r="BF167" s="165"/>
      <c r="BG167" s="165"/>
      <c r="BH167" s="165"/>
    </row>
    <row r="168" spans="1:60" outlineLevel="1" x14ac:dyDescent="0.2">
      <c r="A168" s="189"/>
      <c r="B168" s="174"/>
      <c r="C168" s="265" t="s">
        <v>422</v>
      </c>
      <c r="D168" s="266"/>
      <c r="E168" s="267"/>
      <c r="F168" s="268"/>
      <c r="G168" s="269"/>
      <c r="H168" s="186"/>
      <c r="I168" s="191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  <c r="AO168" s="165"/>
      <c r="AP168" s="165"/>
      <c r="AQ168" s="165"/>
      <c r="AR168" s="165"/>
      <c r="AS168" s="165"/>
      <c r="AT168" s="165"/>
      <c r="AU168" s="165"/>
      <c r="AV168" s="165"/>
      <c r="AW168" s="165"/>
      <c r="AX168" s="165"/>
      <c r="AY168" s="165"/>
      <c r="AZ168" s="165"/>
      <c r="BA168" s="166" t="str">
        <f t="shared" si="5"/>
        <v>úhlopříčka displeje 5 palců,</v>
      </c>
      <c r="BB168" s="165"/>
      <c r="BC168" s="165"/>
      <c r="BD168" s="165"/>
      <c r="BE168" s="165"/>
      <c r="BF168" s="165"/>
      <c r="BG168" s="165"/>
      <c r="BH168" s="165"/>
    </row>
    <row r="169" spans="1:60" outlineLevel="1" x14ac:dyDescent="0.2">
      <c r="A169" s="189"/>
      <c r="B169" s="174"/>
      <c r="C169" s="265" t="s">
        <v>423</v>
      </c>
      <c r="D169" s="266"/>
      <c r="E169" s="267"/>
      <c r="F169" s="268"/>
      <c r="G169" s="269"/>
      <c r="H169" s="186"/>
      <c r="I169" s="191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  <c r="AO169" s="165"/>
      <c r="AP169" s="165"/>
      <c r="AQ169" s="165"/>
      <c r="AR169" s="165"/>
      <c r="AS169" s="165"/>
      <c r="AT169" s="165"/>
      <c r="AU169" s="165"/>
      <c r="AV169" s="165"/>
      <c r="AW169" s="165"/>
      <c r="AX169" s="165"/>
      <c r="AY169" s="165"/>
      <c r="AZ169" s="165"/>
      <c r="BA169" s="166" t="str">
        <f t="shared" si="5"/>
        <v>16 milionů barev,</v>
      </c>
      <c r="BB169" s="165"/>
      <c r="BC169" s="165"/>
      <c r="BD169" s="165"/>
      <c r="BE169" s="165"/>
      <c r="BF169" s="165"/>
      <c r="BG169" s="165"/>
      <c r="BH169" s="165"/>
    </row>
    <row r="170" spans="1:60" outlineLevel="1" x14ac:dyDescent="0.2">
      <c r="A170" s="189"/>
      <c r="B170" s="174"/>
      <c r="C170" s="265" t="s">
        <v>424</v>
      </c>
      <c r="D170" s="266"/>
      <c r="E170" s="267"/>
      <c r="F170" s="268"/>
      <c r="G170" s="269"/>
      <c r="H170" s="186"/>
      <c r="I170" s="191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6" t="str">
        <f t="shared" si="5"/>
        <v>čtyřjádrový procesor,</v>
      </c>
      <c r="BB170" s="165"/>
      <c r="BC170" s="165"/>
      <c r="BD170" s="165"/>
      <c r="BE170" s="165"/>
      <c r="BF170" s="165"/>
      <c r="BG170" s="165"/>
      <c r="BH170" s="165"/>
    </row>
    <row r="171" spans="1:60" outlineLevel="1" x14ac:dyDescent="0.2">
      <c r="A171" s="189"/>
      <c r="B171" s="174"/>
      <c r="C171" s="265" t="s">
        <v>425</v>
      </c>
      <c r="D171" s="266"/>
      <c r="E171" s="267"/>
      <c r="F171" s="268"/>
      <c r="G171" s="269"/>
      <c r="H171" s="186"/>
      <c r="I171" s="191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  <c r="AO171" s="165"/>
      <c r="AP171" s="165"/>
      <c r="AQ171" s="165"/>
      <c r="AR171" s="165"/>
      <c r="AS171" s="165"/>
      <c r="AT171" s="165"/>
      <c r="AU171" s="165"/>
      <c r="AV171" s="165"/>
      <c r="AW171" s="165"/>
      <c r="AX171" s="165"/>
      <c r="AY171" s="165"/>
      <c r="AZ171" s="165"/>
      <c r="BA171" s="166" t="str">
        <f t="shared" si="5"/>
        <v>interní paměť min. 10 GB,</v>
      </c>
      <c r="BB171" s="165"/>
      <c r="BC171" s="165"/>
      <c r="BD171" s="165"/>
      <c r="BE171" s="165"/>
      <c r="BF171" s="165"/>
      <c r="BG171" s="165"/>
      <c r="BH171" s="165"/>
    </row>
    <row r="172" spans="1:60" outlineLevel="1" x14ac:dyDescent="0.2">
      <c r="A172" s="189"/>
      <c r="B172" s="174"/>
      <c r="C172" s="265" t="s">
        <v>426</v>
      </c>
      <c r="D172" s="266"/>
      <c r="E172" s="267"/>
      <c r="F172" s="268"/>
      <c r="G172" s="269"/>
      <c r="H172" s="186"/>
      <c r="I172" s="191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  <c r="AO172" s="165"/>
      <c r="AP172" s="165"/>
      <c r="AQ172" s="165"/>
      <c r="AR172" s="165"/>
      <c r="AS172" s="165"/>
      <c r="AT172" s="165"/>
      <c r="AU172" s="165"/>
      <c r="AV172" s="165"/>
      <c r="AW172" s="165"/>
      <c r="AX172" s="165"/>
      <c r="AY172" s="165"/>
      <c r="AZ172" s="165"/>
      <c r="BA172" s="166" t="str">
        <f t="shared" si="5"/>
        <v>slot na paměťovou kartu,</v>
      </c>
      <c r="BB172" s="165"/>
      <c r="BC172" s="165"/>
      <c r="BD172" s="165"/>
      <c r="BE172" s="165"/>
      <c r="BF172" s="165"/>
      <c r="BG172" s="165"/>
      <c r="BH172" s="165"/>
    </row>
    <row r="173" spans="1:60" outlineLevel="1" x14ac:dyDescent="0.2">
      <c r="A173" s="189"/>
      <c r="B173" s="174"/>
      <c r="C173" s="265" t="s">
        <v>427</v>
      </c>
      <c r="D173" s="266"/>
      <c r="E173" s="267"/>
      <c r="F173" s="268"/>
      <c r="G173" s="269"/>
      <c r="H173" s="186"/>
      <c r="I173" s="191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5"/>
      <c r="AR173" s="165"/>
      <c r="AS173" s="165"/>
      <c r="AT173" s="165"/>
      <c r="AU173" s="165"/>
      <c r="AV173" s="165"/>
      <c r="AW173" s="165"/>
      <c r="AX173" s="165"/>
      <c r="AY173" s="165"/>
      <c r="AZ173" s="165"/>
      <c r="BA173" s="166" t="str">
        <f t="shared" si="5"/>
        <v>vyjímatelný akumulátor Li-Ion s kapacitou min. 2200 mAh.</v>
      </c>
      <c r="BB173" s="165"/>
      <c r="BC173" s="165"/>
      <c r="BD173" s="165"/>
      <c r="BE173" s="165"/>
      <c r="BF173" s="165"/>
      <c r="BG173" s="165"/>
      <c r="BH173" s="165"/>
    </row>
    <row r="174" spans="1:60" outlineLevel="1" x14ac:dyDescent="0.2">
      <c r="A174" s="189"/>
      <c r="B174" s="174"/>
      <c r="C174" s="265" t="s">
        <v>428</v>
      </c>
      <c r="D174" s="266"/>
      <c r="E174" s="267"/>
      <c r="F174" s="268"/>
      <c r="G174" s="269"/>
      <c r="H174" s="186"/>
      <c r="I174" s="191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6" t="str">
        <f t="shared" si="5"/>
        <v>Datové přenosy – GPRS, EDGE, UMTS/HSPA, LTE;</v>
      </c>
      <c r="BB174" s="165"/>
      <c r="BC174" s="165"/>
      <c r="BD174" s="165"/>
      <c r="BE174" s="165"/>
      <c r="BF174" s="165"/>
      <c r="BG174" s="165"/>
      <c r="BH174" s="165"/>
    </row>
    <row r="175" spans="1:60" outlineLevel="1" x14ac:dyDescent="0.2">
      <c r="A175" s="189"/>
      <c r="B175" s="174"/>
      <c r="C175" s="265" t="s">
        <v>429</v>
      </c>
      <c r="D175" s="266"/>
      <c r="E175" s="267"/>
      <c r="F175" s="268"/>
      <c r="G175" s="269"/>
      <c r="H175" s="186"/>
      <c r="I175" s="191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6" t="str">
        <f t="shared" si="5"/>
        <v>konektivita - Wi-Fi, bluetooth, infraport, NFC, GSM, WCDMA, LTE (4G),</v>
      </c>
      <c r="BB175" s="165"/>
      <c r="BC175" s="165"/>
      <c r="BD175" s="165"/>
      <c r="BE175" s="165"/>
      <c r="BF175" s="165"/>
      <c r="BG175" s="165"/>
      <c r="BH175" s="165"/>
    </row>
    <row r="176" spans="1:60" outlineLevel="1" x14ac:dyDescent="0.2">
      <c r="A176" s="189"/>
      <c r="B176" s="174"/>
      <c r="C176" s="265" t="s">
        <v>430</v>
      </c>
      <c r="D176" s="266"/>
      <c r="E176" s="267"/>
      <c r="F176" s="268"/>
      <c r="G176" s="269"/>
      <c r="H176" s="186"/>
      <c r="I176" s="191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6" t="str">
        <f t="shared" si="5"/>
        <v>porty a konektory - USB microUSB, HDMI, audio konektor 3,5 mm,</v>
      </c>
      <c r="BB176" s="165"/>
      <c r="BC176" s="165"/>
      <c r="BD176" s="165"/>
      <c r="BE176" s="165"/>
      <c r="BF176" s="165"/>
      <c r="BG176" s="165"/>
      <c r="BH176" s="165"/>
    </row>
    <row r="177" spans="1:60" outlineLevel="1" x14ac:dyDescent="0.2">
      <c r="A177" s="189"/>
      <c r="B177" s="174"/>
      <c r="C177" s="265" t="s">
        <v>431</v>
      </c>
      <c r="D177" s="266"/>
      <c r="E177" s="267"/>
      <c r="F177" s="268"/>
      <c r="G177" s="269"/>
      <c r="H177" s="186"/>
      <c r="I177" s="191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6" t="str">
        <f t="shared" si="5"/>
        <v>fotoaparát - zadní fotoaparát 10 Mpx, možnost natáčet video,</v>
      </c>
      <c r="BB177" s="165"/>
      <c r="BC177" s="165"/>
      <c r="BD177" s="165"/>
      <c r="BE177" s="165"/>
      <c r="BF177" s="165"/>
      <c r="BG177" s="165"/>
      <c r="BH177" s="165"/>
    </row>
    <row r="178" spans="1:60" outlineLevel="1" x14ac:dyDescent="0.2">
      <c r="A178" s="189"/>
      <c r="B178" s="174"/>
      <c r="C178" s="265" t="s">
        <v>410</v>
      </c>
      <c r="D178" s="266"/>
      <c r="E178" s="267"/>
      <c r="F178" s="268"/>
      <c r="G178" s="269"/>
      <c r="H178" s="186"/>
      <c r="I178" s="191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6" t="str">
        <f t="shared" si="5"/>
        <v>navigace GPS</v>
      </c>
      <c r="BB178" s="165"/>
      <c r="BC178" s="165"/>
      <c r="BD178" s="165"/>
      <c r="BE178" s="165"/>
      <c r="BF178" s="165"/>
      <c r="BG178" s="165"/>
      <c r="BH178" s="165"/>
    </row>
    <row r="179" spans="1:60" x14ac:dyDescent="0.2">
      <c r="A179" s="188" t="s">
        <v>82</v>
      </c>
      <c r="B179" s="173" t="s">
        <v>65</v>
      </c>
      <c r="C179" s="210" t="s">
        <v>67</v>
      </c>
      <c r="D179" s="175"/>
      <c r="E179" s="179"/>
      <c r="F179" s="263">
        <f>SUM(G180:G181)</f>
        <v>0</v>
      </c>
      <c r="G179" s="264"/>
      <c r="H179" s="183"/>
      <c r="I179" s="190"/>
    </row>
    <row r="180" spans="1:60" outlineLevel="1" x14ac:dyDescent="0.2">
      <c r="A180" s="189">
        <v>17</v>
      </c>
      <c r="B180" s="174" t="s">
        <v>411</v>
      </c>
      <c r="C180" s="211" t="s">
        <v>412</v>
      </c>
      <c r="D180" s="176" t="s">
        <v>85</v>
      </c>
      <c r="E180" s="180">
        <v>1</v>
      </c>
      <c r="F180" s="184"/>
      <c r="G180" s="185">
        <f>ROUND(E180*F180,2)</f>
        <v>0</v>
      </c>
      <c r="H180" s="186"/>
      <c r="I180" s="191" t="s">
        <v>86</v>
      </c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>
        <v>21</v>
      </c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</row>
    <row r="181" spans="1:60" ht="22.5" outlineLevel="1" x14ac:dyDescent="0.2">
      <c r="A181" s="189">
        <v>18</v>
      </c>
      <c r="B181" s="174" t="s">
        <v>237</v>
      </c>
      <c r="C181" s="211" t="s">
        <v>413</v>
      </c>
      <c r="D181" s="176" t="s">
        <v>85</v>
      </c>
      <c r="E181" s="180">
        <v>1</v>
      </c>
      <c r="F181" s="184"/>
      <c r="G181" s="185">
        <f>ROUND(E181*F181,2)</f>
        <v>0</v>
      </c>
      <c r="H181" s="186"/>
      <c r="I181" s="191" t="s">
        <v>86</v>
      </c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>
        <v>21</v>
      </c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</row>
    <row r="182" spans="1:60" x14ac:dyDescent="0.2">
      <c r="A182" s="188" t="s">
        <v>82</v>
      </c>
      <c r="B182" s="173" t="s">
        <v>68</v>
      </c>
      <c r="C182" s="210" t="s">
        <v>70</v>
      </c>
      <c r="D182" s="175"/>
      <c r="E182" s="179"/>
      <c r="F182" s="263">
        <f>SUM(G183:G190)</f>
        <v>0</v>
      </c>
      <c r="G182" s="264"/>
      <c r="H182" s="183"/>
      <c r="I182" s="190"/>
    </row>
    <row r="183" spans="1:60" outlineLevel="1" x14ac:dyDescent="0.2">
      <c r="A183" s="189">
        <v>19</v>
      </c>
      <c r="B183" s="174" t="s">
        <v>242</v>
      </c>
      <c r="C183" s="211" t="s">
        <v>243</v>
      </c>
      <c r="D183" s="176" t="s">
        <v>244</v>
      </c>
      <c r="E183" s="180">
        <v>1</v>
      </c>
      <c r="F183" s="184"/>
      <c r="G183" s="185">
        <f>ROUND(E183*F183,2)</f>
        <v>0</v>
      </c>
      <c r="H183" s="186"/>
      <c r="I183" s="191" t="s">
        <v>86</v>
      </c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>
        <v>21</v>
      </c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</row>
    <row r="184" spans="1:60" outlineLevel="1" x14ac:dyDescent="0.2">
      <c r="A184" s="189">
        <v>20</v>
      </c>
      <c r="B184" s="174" t="s">
        <v>245</v>
      </c>
      <c r="C184" s="211" t="s">
        <v>246</v>
      </c>
      <c r="D184" s="176" t="s">
        <v>244</v>
      </c>
      <c r="E184" s="180">
        <v>1</v>
      </c>
      <c r="F184" s="184"/>
      <c r="G184" s="185">
        <f>ROUND(E184*F184,2)</f>
        <v>0</v>
      </c>
      <c r="H184" s="186"/>
      <c r="I184" s="191" t="s">
        <v>86</v>
      </c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>
        <v>21</v>
      </c>
      <c r="AN184" s="165"/>
      <c r="AO184" s="165"/>
      <c r="AP184" s="165"/>
      <c r="AQ184" s="165"/>
      <c r="AR184" s="165"/>
      <c r="AS184" s="165"/>
      <c r="AT184" s="165"/>
      <c r="AU184" s="165"/>
      <c r="AV184" s="165"/>
      <c r="AW184" s="165"/>
      <c r="AX184" s="165"/>
      <c r="AY184" s="165"/>
      <c r="AZ184" s="165"/>
      <c r="BA184" s="165"/>
      <c r="BB184" s="165"/>
      <c r="BC184" s="165"/>
      <c r="BD184" s="165"/>
      <c r="BE184" s="165"/>
      <c r="BF184" s="165"/>
      <c r="BG184" s="165"/>
      <c r="BH184" s="165"/>
    </row>
    <row r="185" spans="1:60" outlineLevel="1" x14ac:dyDescent="0.2">
      <c r="A185" s="189">
        <v>21</v>
      </c>
      <c r="B185" s="174" t="s">
        <v>247</v>
      </c>
      <c r="C185" s="211" t="s">
        <v>248</v>
      </c>
      <c r="D185" s="176" t="s">
        <v>244</v>
      </c>
      <c r="E185" s="180">
        <v>1</v>
      </c>
      <c r="F185" s="184"/>
      <c r="G185" s="185">
        <f>ROUND(E185*F185,2)</f>
        <v>0</v>
      </c>
      <c r="H185" s="186"/>
      <c r="I185" s="191" t="s">
        <v>86</v>
      </c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>
        <v>21</v>
      </c>
      <c r="AN185" s="165"/>
      <c r="AO185" s="165"/>
      <c r="AP185" s="165"/>
      <c r="AQ185" s="165"/>
      <c r="AR185" s="165"/>
      <c r="AS185" s="165"/>
      <c r="AT185" s="165"/>
      <c r="AU185" s="165"/>
      <c r="AV185" s="165"/>
      <c r="AW185" s="165"/>
      <c r="AX185" s="165"/>
      <c r="AY185" s="165"/>
      <c r="AZ185" s="165"/>
      <c r="BA185" s="165"/>
      <c r="BB185" s="165"/>
      <c r="BC185" s="165"/>
      <c r="BD185" s="165"/>
      <c r="BE185" s="165"/>
      <c r="BF185" s="165"/>
      <c r="BG185" s="165"/>
      <c r="BH185" s="165"/>
    </row>
    <row r="186" spans="1:60" outlineLevel="1" x14ac:dyDescent="0.2">
      <c r="A186" s="189">
        <v>22</v>
      </c>
      <c r="B186" s="174" t="s">
        <v>249</v>
      </c>
      <c r="C186" s="211" t="s">
        <v>250</v>
      </c>
      <c r="D186" s="176" t="s">
        <v>244</v>
      </c>
      <c r="E186" s="180">
        <v>1</v>
      </c>
      <c r="F186" s="184"/>
      <c r="G186" s="185">
        <f>ROUND(E186*F186,2)</f>
        <v>0</v>
      </c>
      <c r="H186" s="186"/>
      <c r="I186" s="191" t="s">
        <v>86</v>
      </c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>
        <v>21</v>
      </c>
      <c r="AN186" s="165"/>
      <c r="AO186" s="165"/>
      <c r="AP186" s="165"/>
      <c r="AQ186" s="165"/>
      <c r="AR186" s="165"/>
      <c r="AS186" s="165"/>
      <c r="AT186" s="165"/>
      <c r="AU186" s="165"/>
      <c r="AV186" s="165"/>
      <c r="AW186" s="165"/>
      <c r="AX186" s="165"/>
      <c r="AY186" s="165"/>
      <c r="AZ186" s="165"/>
      <c r="BA186" s="165"/>
      <c r="BB186" s="165"/>
      <c r="BC186" s="165"/>
      <c r="BD186" s="165"/>
      <c r="BE186" s="165"/>
      <c r="BF186" s="165"/>
      <c r="BG186" s="165"/>
      <c r="BH186" s="165"/>
    </row>
    <row r="187" spans="1:60" outlineLevel="1" x14ac:dyDescent="0.2">
      <c r="A187" s="189">
        <v>23</v>
      </c>
      <c r="B187" s="174" t="s">
        <v>414</v>
      </c>
      <c r="C187" s="211" t="s">
        <v>415</v>
      </c>
      <c r="D187" s="176" t="s">
        <v>244</v>
      </c>
      <c r="E187" s="180">
        <v>1</v>
      </c>
      <c r="F187" s="184"/>
      <c r="G187" s="185">
        <f>ROUND(E187*F187,2)</f>
        <v>0</v>
      </c>
      <c r="H187" s="186"/>
      <c r="I187" s="191" t="s">
        <v>86</v>
      </c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>
        <v>21</v>
      </c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5"/>
      <c r="BB187" s="165"/>
      <c r="BC187" s="165"/>
      <c r="BD187" s="165"/>
      <c r="BE187" s="165"/>
      <c r="BF187" s="165"/>
      <c r="BG187" s="165"/>
      <c r="BH187" s="165"/>
    </row>
    <row r="188" spans="1:60" outlineLevel="1" x14ac:dyDescent="0.2">
      <c r="A188" s="189"/>
      <c r="B188" s="174"/>
      <c r="C188" s="265" t="s">
        <v>416</v>
      </c>
      <c r="D188" s="266"/>
      <c r="E188" s="267"/>
      <c r="F188" s="268"/>
      <c r="G188" s="269"/>
      <c r="H188" s="186"/>
      <c r="I188" s="191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  <c r="AO188" s="165"/>
      <c r="AP188" s="165"/>
      <c r="AQ188" s="165"/>
      <c r="AR188" s="165"/>
      <c r="AS188" s="165"/>
      <c r="AT188" s="165"/>
      <c r="AU188" s="165"/>
      <c r="AV188" s="165"/>
      <c r="AW188" s="165"/>
      <c r="AX188" s="165"/>
      <c r="AY188" s="165"/>
      <c r="AZ188" s="165"/>
      <c r="BA188" s="166" t="str">
        <f>C188</f>
        <v>V MAX. ROZSAHU 10 HODIN</v>
      </c>
      <c r="BB188" s="165"/>
      <c r="BC188" s="165"/>
      <c r="BD188" s="165"/>
      <c r="BE188" s="165"/>
      <c r="BF188" s="165"/>
      <c r="BG188" s="165"/>
      <c r="BH188" s="165"/>
    </row>
    <row r="189" spans="1:60" outlineLevel="1" x14ac:dyDescent="0.2">
      <c r="A189" s="189">
        <v>24</v>
      </c>
      <c r="B189" s="174" t="s">
        <v>251</v>
      </c>
      <c r="C189" s="211" t="s">
        <v>417</v>
      </c>
      <c r="D189" s="176" t="s">
        <v>244</v>
      </c>
      <c r="E189" s="180">
        <v>1</v>
      </c>
      <c r="F189" s="184"/>
      <c r="G189" s="185">
        <f>ROUND(E189*F189,2)</f>
        <v>0</v>
      </c>
      <c r="H189" s="186"/>
      <c r="I189" s="191" t="s">
        <v>86</v>
      </c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>
        <v>21</v>
      </c>
      <c r="AN189" s="165"/>
      <c r="AO189" s="165"/>
      <c r="AP189" s="165"/>
      <c r="AQ189" s="165"/>
      <c r="AR189" s="165"/>
      <c r="AS189" s="165"/>
      <c r="AT189" s="165"/>
      <c r="AU189" s="165"/>
      <c r="AV189" s="165"/>
      <c r="AW189" s="165"/>
      <c r="AX189" s="165"/>
      <c r="AY189" s="165"/>
      <c r="AZ189" s="165"/>
      <c r="BA189" s="165"/>
      <c r="BB189" s="165"/>
      <c r="BC189" s="165"/>
      <c r="BD189" s="165"/>
      <c r="BE189" s="165"/>
      <c r="BF189" s="165"/>
      <c r="BG189" s="165"/>
      <c r="BH189" s="165"/>
    </row>
    <row r="190" spans="1:60" ht="13.5" outlineLevel="1" thickBot="1" x14ac:dyDescent="0.25">
      <c r="A190" s="197">
        <v>25</v>
      </c>
      <c r="B190" s="198" t="s">
        <v>253</v>
      </c>
      <c r="C190" s="214" t="s">
        <v>254</v>
      </c>
      <c r="D190" s="199" t="s">
        <v>244</v>
      </c>
      <c r="E190" s="200">
        <v>1</v>
      </c>
      <c r="F190" s="201"/>
      <c r="G190" s="202">
        <f>ROUND(E190*F190,2)</f>
        <v>0</v>
      </c>
      <c r="H190" s="203"/>
      <c r="I190" s="204" t="s">
        <v>86</v>
      </c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>
        <v>21</v>
      </c>
      <c r="AN190" s="165"/>
      <c r="AO190" s="165"/>
      <c r="AP190" s="165"/>
      <c r="AQ190" s="165"/>
      <c r="AR190" s="165"/>
      <c r="AS190" s="165"/>
      <c r="AT190" s="165"/>
      <c r="AU190" s="165"/>
      <c r="AV190" s="165"/>
      <c r="AW190" s="165"/>
      <c r="AX190" s="165"/>
      <c r="AY190" s="165"/>
      <c r="AZ190" s="165"/>
      <c r="BA190" s="165"/>
      <c r="BB190" s="165"/>
      <c r="BC190" s="165"/>
      <c r="BD190" s="165"/>
      <c r="BE190" s="165"/>
      <c r="BF190" s="165"/>
      <c r="BG190" s="165"/>
      <c r="BH190" s="165"/>
    </row>
    <row r="191" spans="1:60" hidden="1" x14ac:dyDescent="0.2">
      <c r="C191" s="80"/>
      <c r="D191" s="144"/>
      <c r="AK191">
        <f>SUM(AK1:AK190)</f>
        <v>0</v>
      </c>
      <c r="AL191">
        <f>SUM(AL1:AL190)</f>
        <v>0</v>
      </c>
      <c r="AN191">
        <v>15</v>
      </c>
      <c r="AO191">
        <v>21</v>
      </c>
    </row>
    <row r="192" spans="1:60" ht="13.5" hidden="1" thickBot="1" x14ac:dyDescent="0.25">
      <c r="A192" s="205"/>
      <c r="B192" s="206" t="s">
        <v>291</v>
      </c>
      <c r="C192" s="215"/>
      <c r="D192" s="207"/>
      <c r="E192" s="208"/>
      <c r="F192" s="208"/>
      <c r="G192" s="209">
        <f>F8+F96+F110+F162+F179+F182</f>
        <v>0</v>
      </c>
      <c r="AN192">
        <f>SUMIF(AM8:AM191,AN191,G8:G191)</f>
        <v>0</v>
      </c>
      <c r="AO192">
        <f>SUMIF(AM8:AM191,AO191,G8:G191)</f>
        <v>0</v>
      </c>
    </row>
    <row r="193" spans="4:4" x14ac:dyDescent="0.2">
      <c r="D193" s="144"/>
    </row>
    <row r="194" spans="4:4" x14ac:dyDescent="0.2">
      <c r="D194" s="144"/>
    </row>
    <row r="195" spans="4:4" x14ac:dyDescent="0.2">
      <c r="D195" s="144"/>
    </row>
    <row r="196" spans="4:4" x14ac:dyDescent="0.2">
      <c r="D196" s="144"/>
    </row>
    <row r="197" spans="4:4" x14ac:dyDescent="0.2">
      <c r="D197" s="144"/>
    </row>
    <row r="198" spans="4:4" x14ac:dyDescent="0.2">
      <c r="D198" s="144"/>
    </row>
    <row r="199" spans="4:4" x14ac:dyDescent="0.2">
      <c r="D199" s="144"/>
    </row>
    <row r="200" spans="4:4" x14ac:dyDescent="0.2">
      <c r="D200" s="144"/>
    </row>
    <row r="201" spans="4:4" x14ac:dyDescent="0.2">
      <c r="D201" s="144"/>
    </row>
    <row r="202" spans="4:4" x14ac:dyDescent="0.2">
      <c r="D202" s="144"/>
    </row>
    <row r="203" spans="4:4" x14ac:dyDescent="0.2">
      <c r="D203" s="144"/>
    </row>
    <row r="204" spans="4:4" x14ac:dyDescent="0.2">
      <c r="D204" s="144"/>
    </row>
    <row r="205" spans="4:4" x14ac:dyDescent="0.2">
      <c r="D205" s="144"/>
    </row>
    <row r="206" spans="4:4" x14ac:dyDescent="0.2">
      <c r="D206" s="144"/>
    </row>
    <row r="207" spans="4:4" x14ac:dyDescent="0.2">
      <c r="D207" s="144"/>
    </row>
    <row r="208" spans="4:4" x14ac:dyDescent="0.2">
      <c r="D208" s="144"/>
    </row>
    <row r="209" spans="4:4" x14ac:dyDescent="0.2">
      <c r="D209" s="144"/>
    </row>
    <row r="210" spans="4:4" x14ac:dyDescent="0.2">
      <c r="D210" s="144"/>
    </row>
    <row r="211" spans="4:4" x14ac:dyDescent="0.2">
      <c r="D211" s="144"/>
    </row>
    <row r="212" spans="4:4" x14ac:dyDescent="0.2">
      <c r="D212" s="144"/>
    </row>
    <row r="213" spans="4:4" x14ac:dyDescent="0.2">
      <c r="D213" s="144"/>
    </row>
    <row r="214" spans="4:4" x14ac:dyDescent="0.2">
      <c r="D214" s="144"/>
    </row>
    <row r="215" spans="4:4" x14ac:dyDescent="0.2">
      <c r="D215" s="144"/>
    </row>
    <row r="216" spans="4:4" x14ac:dyDescent="0.2">
      <c r="D216" s="144"/>
    </row>
    <row r="217" spans="4:4" x14ac:dyDescent="0.2">
      <c r="D217" s="144"/>
    </row>
    <row r="218" spans="4:4" x14ac:dyDescent="0.2">
      <c r="D218" s="144"/>
    </row>
    <row r="219" spans="4:4" x14ac:dyDescent="0.2">
      <c r="D219" s="144"/>
    </row>
    <row r="220" spans="4:4" x14ac:dyDescent="0.2">
      <c r="D220" s="144"/>
    </row>
    <row r="221" spans="4:4" x14ac:dyDescent="0.2">
      <c r="D221" s="144"/>
    </row>
    <row r="222" spans="4:4" x14ac:dyDescent="0.2">
      <c r="D222" s="144"/>
    </row>
    <row r="223" spans="4:4" x14ac:dyDescent="0.2">
      <c r="D223" s="144"/>
    </row>
    <row r="224" spans="4:4" x14ac:dyDescent="0.2">
      <c r="D224" s="144"/>
    </row>
    <row r="225" spans="4:4" x14ac:dyDescent="0.2">
      <c r="D225" s="144"/>
    </row>
    <row r="226" spans="4:4" x14ac:dyDescent="0.2">
      <c r="D226" s="144"/>
    </row>
    <row r="227" spans="4:4" x14ac:dyDescent="0.2">
      <c r="D227" s="144"/>
    </row>
    <row r="228" spans="4:4" x14ac:dyDescent="0.2">
      <c r="D228" s="144"/>
    </row>
    <row r="229" spans="4:4" x14ac:dyDescent="0.2">
      <c r="D229" s="144"/>
    </row>
    <row r="230" spans="4:4" x14ac:dyDescent="0.2">
      <c r="D230" s="144"/>
    </row>
    <row r="231" spans="4:4" x14ac:dyDescent="0.2">
      <c r="D231" s="144"/>
    </row>
    <row r="232" spans="4:4" x14ac:dyDescent="0.2">
      <c r="D232" s="144"/>
    </row>
    <row r="233" spans="4:4" x14ac:dyDescent="0.2">
      <c r="D233" s="144"/>
    </row>
    <row r="234" spans="4:4" x14ac:dyDescent="0.2">
      <c r="D234" s="144"/>
    </row>
    <row r="235" spans="4:4" x14ac:dyDescent="0.2">
      <c r="D235" s="144"/>
    </row>
    <row r="236" spans="4:4" x14ac:dyDescent="0.2">
      <c r="D236" s="144"/>
    </row>
    <row r="237" spans="4:4" x14ac:dyDescent="0.2">
      <c r="D237" s="144"/>
    </row>
    <row r="238" spans="4:4" x14ac:dyDescent="0.2">
      <c r="D238" s="144"/>
    </row>
    <row r="239" spans="4:4" x14ac:dyDescent="0.2">
      <c r="D239" s="144"/>
    </row>
    <row r="240" spans="4:4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sheetProtection password="B85D" sheet="1"/>
  <mergeCells count="101">
    <mergeCell ref="A1:G1"/>
    <mergeCell ref="C7:G7"/>
    <mergeCell ref="F8:G8"/>
    <mergeCell ref="C10:G10"/>
    <mergeCell ref="C11:G11"/>
    <mergeCell ref="C12:G12"/>
    <mergeCell ref="C19:G19"/>
    <mergeCell ref="C20:G20"/>
    <mergeCell ref="C22:G22"/>
    <mergeCell ref="C24:G24"/>
    <mergeCell ref="C26:G26"/>
    <mergeCell ref="C27:G27"/>
    <mergeCell ref="C13:G13"/>
    <mergeCell ref="C14:G14"/>
    <mergeCell ref="C15:G15"/>
    <mergeCell ref="C16:G16"/>
    <mergeCell ref="C17:G17"/>
    <mergeCell ref="C18:G18"/>
    <mergeCell ref="C35:G35"/>
    <mergeCell ref="C36:G36"/>
    <mergeCell ref="C37:G37"/>
    <mergeCell ref="C38:G38"/>
    <mergeCell ref="C40:G40"/>
    <mergeCell ref="C42:G42"/>
    <mergeCell ref="C29:G29"/>
    <mergeCell ref="C30:G30"/>
    <mergeCell ref="C31:G31"/>
    <mergeCell ref="C32:G32"/>
    <mergeCell ref="C33:G33"/>
    <mergeCell ref="C34:G34"/>
    <mergeCell ref="C55:G55"/>
    <mergeCell ref="C56:G56"/>
    <mergeCell ref="C57:G57"/>
    <mergeCell ref="C58:G58"/>
    <mergeCell ref="C59:G59"/>
    <mergeCell ref="C60:G60"/>
    <mergeCell ref="C44:G44"/>
    <mergeCell ref="C45:G45"/>
    <mergeCell ref="C51:G51"/>
    <mergeCell ref="C52:G52"/>
    <mergeCell ref="C53:G53"/>
    <mergeCell ref="C54:G54"/>
    <mergeCell ref="C71:G71"/>
    <mergeCell ref="C72:G72"/>
    <mergeCell ref="C73:G73"/>
    <mergeCell ref="C74:G74"/>
    <mergeCell ref="C75:G75"/>
    <mergeCell ref="C76:G76"/>
    <mergeCell ref="C62:G62"/>
    <mergeCell ref="C64:G64"/>
    <mergeCell ref="C65:G65"/>
    <mergeCell ref="C68:G68"/>
    <mergeCell ref="C69:G69"/>
    <mergeCell ref="C70:G70"/>
    <mergeCell ref="C132:G132"/>
    <mergeCell ref="C134:G134"/>
    <mergeCell ref="C135:G135"/>
    <mergeCell ref="C136:G136"/>
    <mergeCell ref="C137:G137"/>
    <mergeCell ref="C139:G139"/>
    <mergeCell ref="C77:G77"/>
    <mergeCell ref="C79:G79"/>
    <mergeCell ref="C81:G81"/>
    <mergeCell ref="C82:G82"/>
    <mergeCell ref="F96:G96"/>
    <mergeCell ref="F110:G110"/>
    <mergeCell ref="C148:G148"/>
    <mergeCell ref="C149:G149"/>
    <mergeCell ref="C150:G150"/>
    <mergeCell ref="C151:G151"/>
    <mergeCell ref="C153:G153"/>
    <mergeCell ref="C154:G154"/>
    <mergeCell ref="C141:G141"/>
    <mergeCell ref="C142:G142"/>
    <mergeCell ref="C143:G143"/>
    <mergeCell ref="C145:G145"/>
    <mergeCell ref="C146:G146"/>
    <mergeCell ref="C147:G147"/>
    <mergeCell ref="C164:G164"/>
    <mergeCell ref="C166:G166"/>
    <mergeCell ref="C167:G167"/>
    <mergeCell ref="C168:G168"/>
    <mergeCell ref="C169:G169"/>
    <mergeCell ref="C170:G170"/>
    <mergeCell ref="C155:G155"/>
    <mergeCell ref="C156:G156"/>
    <mergeCell ref="C158:G158"/>
    <mergeCell ref="C159:G159"/>
    <mergeCell ref="C161:G161"/>
    <mergeCell ref="F162:G162"/>
    <mergeCell ref="C177:G177"/>
    <mergeCell ref="C178:G178"/>
    <mergeCell ref="F179:G179"/>
    <mergeCell ref="F182:G182"/>
    <mergeCell ref="C188:G188"/>
    <mergeCell ref="C171:G171"/>
    <mergeCell ref="C172:G172"/>
    <mergeCell ref="C173:G173"/>
    <mergeCell ref="C174:G174"/>
    <mergeCell ref="C175:G175"/>
    <mergeCell ref="C176:G176"/>
  </mergeCells>
  <pageMargins left="0.59055118110236204" right="0.39370078740157499" top="0.78740157499999996" bottom="0.78740157499999996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topLeftCell="A4" workbookViewId="0">
      <selection activeCell="F8" sqref="F8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51.28515625" customWidth="1"/>
  </cols>
  <sheetData>
    <row r="1" spans="1:10" ht="13.5" customHeight="1" thickTop="1" x14ac:dyDescent="0.2">
      <c r="A1" s="23" t="s">
        <v>473</v>
      </c>
      <c r="B1" s="28" t="str">
        <f>Zakázka!CisloStavby</f>
        <v>IOP-ICT-2014</v>
      </c>
      <c r="C1" s="31" t="str">
        <f>Zakázka!NazevStavby</f>
        <v>Informační a komunikační technologie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478</v>
      </c>
      <c r="B2" s="124" t="s">
        <v>48</v>
      </c>
      <c r="C2" s="261" t="s">
        <v>49</v>
      </c>
      <c r="D2" s="250"/>
      <c r="E2" s="250"/>
      <c r="F2" s="250"/>
      <c r="G2" s="26"/>
      <c r="H2" s="34"/>
    </row>
    <row r="3" spans="1:10" ht="13.5" customHeight="1" thickTop="1" x14ac:dyDescent="0.2">
      <c r="H3" s="35"/>
    </row>
    <row r="4" spans="1:10" ht="18" customHeight="1" x14ac:dyDescent="0.25">
      <c r="A4" s="249" t="s">
        <v>482</v>
      </c>
      <c r="B4" s="249"/>
      <c r="C4" s="249"/>
      <c r="D4" s="249"/>
      <c r="E4" s="249"/>
      <c r="F4" s="249"/>
      <c r="G4" s="249"/>
      <c r="H4" s="249"/>
    </row>
    <row r="5" spans="1:10" ht="12.75" customHeight="1" x14ac:dyDescent="0.2">
      <c r="H5" s="35"/>
    </row>
    <row r="6" spans="1:10" ht="15.75" customHeight="1" x14ac:dyDescent="0.25">
      <c r="A6" s="32" t="s">
        <v>21</v>
      </c>
      <c r="B6" s="29" t="str">
        <f>B2</f>
        <v>03</v>
      </c>
      <c r="H6" s="35"/>
    </row>
    <row r="7" spans="1:10" ht="15.75" customHeight="1" x14ac:dyDescent="0.25">
      <c r="B7" s="251" t="str">
        <f>C2</f>
        <v>Centrum barokní kultury</v>
      </c>
      <c r="C7" s="252"/>
      <c r="D7" s="252"/>
      <c r="E7" s="252"/>
      <c r="F7" s="252"/>
      <c r="G7" s="252"/>
      <c r="H7" s="35"/>
    </row>
    <row r="8" spans="1:10" ht="12.75" customHeight="1" x14ac:dyDescent="0.2">
      <c r="H8" s="35"/>
    </row>
    <row r="9" spans="1:10" ht="12.75" customHeight="1" x14ac:dyDescent="0.2">
      <c r="A9" s="32"/>
      <c r="B9" s="32"/>
      <c r="C9" s="32"/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32"/>
      <c r="C13" s="32"/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 t="s">
        <v>72</v>
      </c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32"/>
      <c r="C15" s="32"/>
      <c r="D15" s="32"/>
      <c r="E15" s="32"/>
      <c r="F15" s="32"/>
      <c r="G15" s="32"/>
      <c r="H15" s="36"/>
      <c r="I15" s="32"/>
      <c r="J15" s="32"/>
    </row>
    <row r="16" spans="1:10" ht="12.75" customHeight="1" thickBot="1" x14ac:dyDescent="0.25">
      <c r="A16" s="125" t="s">
        <v>479</v>
      </c>
      <c r="B16" s="126"/>
      <c r="C16" s="126"/>
      <c r="D16" s="126"/>
      <c r="E16" s="126"/>
      <c r="F16" s="126"/>
      <c r="G16" s="126"/>
      <c r="H16" s="127"/>
      <c r="I16" s="32"/>
      <c r="J16" s="32"/>
    </row>
    <row r="17" spans="1:55" ht="12.75" customHeight="1" x14ac:dyDescent="0.2">
      <c r="A17" s="133" t="s">
        <v>73</v>
      </c>
      <c r="B17" s="134"/>
      <c r="C17" s="135"/>
      <c r="D17" s="135"/>
      <c r="E17" s="135"/>
      <c r="F17" s="135"/>
      <c r="G17" s="136"/>
      <c r="H17" s="137" t="s">
        <v>74</v>
      </c>
      <c r="I17" s="32"/>
      <c r="J17" s="32"/>
    </row>
    <row r="18" spans="1:55" ht="12.75" customHeight="1" x14ac:dyDescent="0.2">
      <c r="A18" s="131" t="s">
        <v>44</v>
      </c>
      <c r="B18" s="129" t="s">
        <v>75</v>
      </c>
      <c r="C18" s="128"/>
      <c r="D18" s="128"/>
      <c r="E18" s="128"/>
      <c r="F18" s="128"/>
      <c r="G18" s="130"/>
      <c r="H18" s="132">
        <f>'03 01 Pol'!G59</f>
        <v>0</v>
      </c>
      <c r="I18" s="32"/>
      <c r="J18" s="32"/>
      <c r="O18">
        <f>'03 01 Pol'!AN59</f>
        <v>0</v>
      </c>
      <c r="P18">
        <f>'03 01 Pol'!AO59</f>
        <v>0</v>
      </c>
    </row>
    <row r="19" spans="1:55" ht="12.75" customHeight="1" thickBot="1" x14ac:dyDescent="0.25">
      <c r="A19" s="138"/>
      <c r="B19" s="139" t="s">
        <v>480</v>
      </c>
      <c r="C19" s="140"/>
      <c r="D19" s="141" t="str">
        <f>B2</f>
        <v>03</v>
      </c>
      <c r="E19" s="140"/>
      <c r="F19" s="140"/>
      <c r="G19" s="142"/>
      <c r="H19" s="143">
        <f>SUM(H18:H18)</f>
        <v>0</v>
      </c>
      <c r="I19" s="32"/>
      <c r="J19" s="32"/>
    </row>
    <row r="20" spans="1:55" ht="12.75" customHeight="1" x14ac:dyDescent="0.2">
      <c r="A20" s="32"/>
      <c r="B20" s="32"/>
      <c r="C20" s="32"/>
      <c r="D20" s="32"/>
      <c r="E20" s="32"/>
      <c r="F20" s="32"/>
      <c r="G20" s="32"/>
      <c r="H20" s="36"/>
      <c r="I20" s="32"/>
      <c r="J20" s="32"/>
    </row>
    <row r="21" spans="1:55" ht="13.5" thickBot="1" x14ac:dyDescent="0.25">
      <c r="A21" s="125" t="s">
        <v>292</v>
      </c>
      <c r="B21" s="126"/>
      <c r="C21" s="126"/>
      <c r="D21" s="216" t="s">
        <v>44</v>
      </c>
      <c r="E21" s="262" t="s">
        <v>75</v>
      </c>
      <c r="F21" s="262"/>
      <c r="G21" s="262"/>
      <c r="H21" s="262"/>
      <c r="I21" s="32"/>
      <c r="J21" s="32"/>
      <c r="BC21" s="217" t="str">
        <f>E21</f>
        <v>ICT</v>
      </c>
    </row>
    <row r="22" spans="1:55" ht="12.75" customHeight="1" x14ac:dyDescent="0.2">
      <c r="A22" s="133" t="s">
        <v>481</v>
      </c>
      <c r="B22" s="134"/>
      <c r="C22" s="135"/>
      <c r="D22" s="135"/>
      <c r="E22" s="135"/>
      <c r="F22" s="135"/>
      <c r="G22" s="136"/>
      <c r="H22" s="137" t="s">
        <v>74</v>
      </c>
      <c r="I22" s="32"/>
      <c r="J22" s="32"/>
    </row>
    <row r="23" spans="1:55" ht="12.75" customHeight="1" x14ac:dyDescent="0.2">
      <c r="A23" s="131" t="s">
        <v>54</v>
      </c>
      <c r="B23" s="129" t="s">
        <v>56</v>
      </c>
      <c r="C23" s="128"/>
      <c r="D23" s="128"/>
      <c r="E23" s="128"/>
      <c r="F23" s="128"/>
      <c r="G23" s="130"/>
      <c r="H23" s="218">
        <f>'03 01 Pol'!F8</f>
        <v>0</v>
      </c>
      <c r="I23" s="32"/>
      <c r="J23" s="32"/>
    </row>
    <row r="24" spans="1:55" ht="12.75" customHeight="1" x14ac:dyDescent="0.2">
      <c r="A24" s="131" t="s">
        <v>57</v>
      </c>
      <c r="B24" s="129" t="s">
        <v>59</v>
      </c>
      <c r="C24" s="128"/>
      <c r="D24" s="128"/>
      <c r="E24" s="128"/>
      <c r="F24" s="128"/>
      <c r="G24" s="130"/>
      <c r="H24" s="218">
        <f>'03 01 Pol'!F21</f>
        <v>0</v>
      </c>
      <c r="I24" s="32"/>
      <c r="J24" s="32"/>
    </row>
    <row r="25" spans="1:55" ht="12.75" customHeight="1" thickBot="1" x14ac:dyDescent="0.25">
      <c r="A25" s="138"/>
      <c r="B25" s="139" t="s">
        <v>293</v>
      </c>
      <c r="C25" s="140"/>
      <c r="D25" s="141" t="str">
        <f>D21</f>
        <v>01</v>
      </c>
      <c r="E25" s="140"/>
      <c r="F25" s="140"/>
      <c r="G25" s="142"/>
      <c r="H25" s="219">
        <f>SUM(H23:H24)</f>
        <v>0</v>
      </c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FDojKMcU48ojPd4hU2VJytXK2c0cv9Zk9mnNJOLfpjEmMKMA/NpnH8MhGnZIb8u1nxjKp3MpEBc+XlCwnfwJxg==" saltValue="WyRf9lVIST7sQV1KundFfA==" spinCount="100000" sheet="1" objects="1" scenarios="1"/>
  <mergeCells count="4">
    <mergeCell ref="C2:F2"/>
    <mergeCell ref="A4:H4"/>
    <mergeCell ref="B7:G7"/>
    <mergeCell ref="E21:H2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22</vt:i4>
      </vt:variant>
    </vt:vector>
  </HeadingPairs>
  <TitlesOfParts>
    <vt:vector size="32" baseType="lpstr">
      <vt:lpstr>Uchazeč</vt:lpstr>
      <vt:lpstr>Zakázka</vt:lpstr>
      <vt:lpstr>VzorObjekt</vt:lpstr>
      <vt:lpstr>VzorPolozky</vt:lpstr>
      <vt:lpstr>Rekapitulace Část 01</vt:lpstr>
      <vt:lpstr>01 01 Pol</vt:lpstr>
      <vt:lpstr>Rekapitulace Část 02</vt:lpstr>
      <vt:lpstr>02 01 Pol</vt:lpstr>
      <vt:lpstr>Rekapitulace Část 03</vt:lpstr>
      <vt:lpstr>03 01 Pol</vt:lpstr>
      <vt:lpstr>Zakázka!CelkemObjekty</vt:lpstr>
      <vt:lpstr>CenaStavby</vt:lpstr>
      <vt:lpstr>Zakázka!CisloStavby</vt:lpstr>
      <vt:lpstr>MenaStavby</vt:lpstr>
      <vt:lpstr>MistoStavby</vt:lpstr>
      <vt:lpstr>Zakázka!NazevStavby</vt:lpstr>
      <vt:lpstr>Zakázka!Objednatel</vt:lpstr>
      <vt:lpstr>'01 01 Pol'!Oblast_tisku</vt:lpstr>
      <vt:lpstr>'02 01 Pol'!Oblast_tisku</vt:lpstr>
      <vt:lpstr>'03 01 Pol'!Oblast_tisku</vt:lpstr>
      <vt:lpstr>'Rekapitulace Část 01'!Oblast_tisku</vt:lpstr>
      <vt:lpstr>'Rekapitulace Část 02'!Oblast_tisku</vt:lpstr>
      <vt:lpstr>'Rekapitulace Část 03'!Oblast_tisku</vt:lpstr>
      <vt:lpstr>Zakázka!Oblast_tisku</vt:lpstr>
      <vt:lpstr>Zakázka!omisto</vt:lpstr>
      <vt:lpstr>Zakázka!onazev</vt:lpstr>
      <vt:lpstr>Zakázka!opsc</vt:lpstr>
      <vt:lpstr>padresa</vt:lpstr>
      <vt:lpstr>pmisto</vt:lpstr>
      <vt:lpstr>Zakázka!PoptavkaID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2012-06-29T07:38:16Z</cp:lastPrinted>
  <dcterms:created xsi:type="dcterms:W3CDTF">2009-04-08T07:15:50Z</dcterms:created>
  <dcterms:modified xsi:type="dcterms:W3CDTF">2015-04-12T19:56:19Z</dcterms:modified>
</cp:coreProperties>
</file>