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VZ_mesta_CK\2025\2025-004_Rehabilitacni-klinika-Serikova-CK_uzavrenaVZMR\VZMR\zadání\pracovní\"/>
    </mc:Choice>
  </mc:AlternateContent>
  <xr:revisionPtr revIDLastSave="0" documentId="13_ncr:1_{EB155FE6-936E-41E3-A151-0995475DB75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 Celkem" sheetId="13" r:id="rId2"/>
    <sheet name="Stavební" sheetId="21" r:id="rId3"/>
    <sheet name="ZI" sheetId="16" r:id="rId4"/>
    <sheet name="ÚT" sheetId="17" r:id="rId5"/>
    <sheet name="VZT" sheetId="18" r:id="rId6"/>
    <sheet name="NN Rekap" sheetId="19" r:id="rId7"/>
    <sheet name="NN Položky" sheetId="20" r:id="rId8"/>
    <sheet name="VRN" sheetId="14" r:id="rId9"/>
    <sheet name="VzorPolozky" sheetId="10" state="hidden" r:id="rId10"/>
  </sheets>
  <definedNames>
    <definedName name="_xlnm.Print_Area" localSheetId="7">'NN Položky'!$A$1:$G$342</definedName>
    <definedName name="_xlnm.Print_Area" localSheetId="6">'NN Rekap'!$A$1:$I$23</definedName>
    <definedName name="_xlnm.Print_Area" localSheetId="2">Stavební!$A$1:$U$238</definedName>
    <definedName name="_xlnm.Print_Area" localSheetId="4">ÚT!$A$1:$U$28</definedName>
    <definedName name="_xlnm.Print_Area" localSheetId="8">VRN!$A$1:$U$28</definedName>
    <definedName name="_xlnm.Print_Area" localSheetId="5">VZT!$A$1:$U$24</definedName>
    <definedName name="_xlnm.Print_Area" localSheetId="3">ZI!$A$1:$U$65</definedName>
    <definedName name="solver_lin" localSheetId="7" hidden="1">0</definedName>
    <definedName name="solver_num" localSheetId="7" hidden="1">0</definedName>
    <definedName name="solver_opt" localSheetId="7" hidden="1">'NN Položky'!#REF!</definedName>
    <definedName name="solver_typ" localSheetId="7" hidden="1">1</definedName>
    <definedName name="solver_val" localSheetId="7" hidden="1">0</definedName>
    <definedName name="Z_B7E7C763_C459_487D_8ABA_5CFDDFBD5A84_.wvu.Cols" localSheetId="1" hidden="1">'Stavba Celkem'!$A:$A</definedName>
    <definedName name="Z_B7E7C763_C459_487D_8ABA_5CFDDFBD5A84_.wvu.PrintArea" localSheetId="1" hidden="1">'Stavba Celkem'!$B$1:$J$29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3" i="21" l="1"/>
  <c r="AC228" i="21"/>
  <c r="U226" i="21"/>
  <c r="Q226" i="21"/>
  <c r="O226" i="21"/>
  <c r="K226" i="21"/>
  <c r="I226" i="21"/>
  <c r="I225" i="21" s="1"/>
  <c r="G226" i="21"/>
  <c r="M226" i="21" s="1"/>
  <c r="M225" i="21" s="1"/>
  <c r="U225" i="21"/>
  <c r="Q225" i="21"/>
  <c r="O225" i="21"/>
  <c r="K225" i="21"/>
  <c r="G225" i="21"/>
  <c r="U224" i="21"/>
  <c r="Q224" i="21"/>
  <c r="O224" i="21"/>
  <c r="O223" i="21" s="1"/>
  <c r="K224" i="21"/>
  <c r="I224" i="21"/>
  <c r="I223" i="21" s="1"/>
  <c r="G224" i="21"/>
  <c r="M224" i="21" s="1"/>
  <c r="M223" i="21" s="1"/>
  <c r="U223" i="21"/>
  <c r="Q223" i="21"/>
  <c r="K223" i="21"/>
  <c r="U211" i="21"/>
  <c r="Q211" i="21"/>
  <c r="O211" i="21"/>
  <c r="K211" i="21"/>
  <c r="I211" i="21"/>
  <c r="G211" i="21"/>
  <c r="M211" i="21" s="1"/>
  <c r="U209" i="21"/>
  <c r="Q209" i="21"/>
  <c r="O209" i="21"/>
  <c r="M209" i="21"/>
  <c r="K209" i="21"/>
  <c r="I209" i="21"/>
  <c r="G209" i="21"/>
  <c r="U206" i="21"/>
  <c r="Q206" i="21"/>
  <c r="Q205" i="21" s="1"/>
  <c r="O206" i="21"/>
  <c r="K206" i="21"/>
  <c r="K205" i="21" s="1"/>
  <c r="I206" i="21"/>
  <c r="I205" i="21" s="1"/>
  <c r="G206" i="21"/>
  <c r="M206" i="21" s="1"/>
  <c r="U205" i="21"/>
  <c r="O205" i="21"/>
  <c r="U199" i="21"/>
  <c r="Q199" i="21"/>
  <c r="O199" i="21"/>
  <c r="O186" i="21" s="1"/>
  <c r="K199" i="21"/>
  <c r="I199" i="21"/>
  <c r="G199" i="21"/>
  <c r="M199" i="21" s="1"/>
  <c r="BA196" i="21"/>
  <c r="U195" i="21"/>
  <c r="Q195" i="21"/>
  <c r="O195" i="21"/>
  <c r="K195" i="21"/>
  <c r="I195" i="21"/>
  <c r="G195" i="21"/>
  <c r="M195" i="21" s="1"/>
  <c r="U189" i="21"/>
  <c r="Q189" i="21"/>
  <c r="O189" i="21"/>
  <c r="K189" i="21"/>
  <c r="I189" i="21"/>
  <c r="G189" i="21"/>
  <c r="M189" i="21" s="1"/>
  <c r="U187" i="21"/>
  <c r="Q187" i="21"/>
  <c r="Q186" i="21" s="1"/>
  <c r="O187" i="21"/>
  <c r="K187" i="21"/>
  <c r="K186" i="21" s="1"/>
  <c r="I187" i="21"/>
  <c r="I186" i="21" s="1"/>
  <c r="G187" i="21"/>
  <c r="M187" i="21" s="1"/>
  <c r="U186" i="21"/>
  <c r="G186" i="21"/>
  <c r="BA183" i="21"/>
  <c r="U182" i="21"/>
  <c r="Q182" i="21"/>
  <c r="O182" i="21"/>
  <c r="K182" i="21"/>
  <c r="I182" i="21"/>
  <c r="G182" i="21"/>
  <c r="M182" i="21" s="1"/>
  <c r="U179" i="21"/>
  <c r="Q179" i="21"/>
  <c r="O179" i="21"/>
  <c r="K179" i="21"/>
  <c r="I179" i="21"/>
  <c r="G179" i="21"/>
  <c r="M179" i="21" s="1"/>
  <c r="BA176" i="21"/>
  <c r="U175" i="21"/>
  <c r="Q175" i="21"/>
  <c r="O175" i="21"/>
  <c r="K175" i="21"/>
  <c r="I175" i="21"/>
  <c r="G175" i="21"/>
  <c r="M175" i="21" s="1"/>
  <c r="U172" i="21"/>
  <c r="Q172" i="21"/>
  <c r="O172" i="21"/>
  <c r="O149" i="21" s="1"/>
  <c r="K172" i="21"/>
  <c r="I172" i="21"/>
  <c r="G172" i="21"/>
  <c r="M172" i="21" s="1"/>
  <c r="U162" i="21"/>
  <c r="Q162" i="21"/>
  <c r="O162" i="21"/>
  <c r="K162" i="21"/>
  <c r="I162" i="21"/>
  <c r="G162" i="21"/>
  <c r="M162" i="21" s="1"/>
  <c r="U152" i="21"/>
  <c r="Q152" i="21"/>
  <c r="O152" i="21"/>
  <c r="K152" i="21"/>
  <c r="I152" i="21"/>
  <c r="G152" i="21"/>
  <c r="M152" i="21" s="1"/>
  <c r="U150" i="21"/>
  <c r="U149" i="21" s="1"/>
  <c r="Q150" i="21"/>
  <c r="Q149" i="21" s="1"/>
  <c r="O150" i="21"/>
  <c r="M150" i="21"/>
  <c r="K150" i="21"/>
  <c r="I150" i="21"/>
  <c r="I149" i="21" s="1"/>
  <c r="G150" i="21"/>
  <c r="G149" i="21" s="1"/>
  <c r="K149" i="21"/>
  <c r="U147" i="21"/>
  <c r="Q147" i="21"/>
  <c r="O147" i="21"/>
  <c r="K147" i="21"/>
  <c r="K133" i="21" s="1"/>
  <c r="I147" i="21"/>
  <c r="G147" i="21"/>
  <c r="M147" i="21" s="1"/>
  <c r="BA144" i="21"/>
  <c r="U143" i="21"/>
  <c r="Q143" i="21"/>
  <c r="O143" i="21"/>
  <c r="K143" i="21"/>
  <c r="I143" i="21"/>
  <c r="G143" i="21"/>
  <c r="M143" i="21" s="1"/>
  <c r="U137" i="21"/>
  <c r="Q137" i="21"/>
  <c r="O137" i="21"/>
  <c r="K137" i="21"/>
  <c r="I137" i="21"/>
  <c r="G137" i="21"/>
  <c r="M137" i="21" s="1"/>
  <c r="U134" i="21"/>
  <c r="U133" i="21" s="1"/>
  <c r="Q134" i="21"/>
  <c r="Q133" i="21" s="1"/>
  <c r="O134" i="21"/>
  <c r="M134" i="21"/>
  <c r="K134" i="21"/>
  <c r="I134" i="21"/>
  <c r="I133" i="21" s="1"/>
  <c r="G134" i="21"/>
  <c r="O133" i="21"/>
  <c r="U132" i="21"/>
  <c r="Q132" i="21"/>
  <c r="O132" i="21"/>
  <c r="K132" i="21"/>
  <c r="I132" i="21"/>
  <c r="G132" i="21"/>
  <c r="M132" i="21" s="1"/>
  <c r="U131" i="21"/>
  <c r="Q131" i="21"/>
  <c r="O131" i="21"/>
  <c r="K131" i="21"/>
  <c r="I131" i="21"/>
  <c r="G131" i="21"/>
  <c r="M131" i="21" s="1"/>
  <c r="U130" i="21"/>
  <c r="Q130" i="21"/>
  <c r="O130" i="21"/>
  <c r="K130" i="21"/>
  <c r="I130" i="21"/>
  <c r="G130" i="21"/>
  <c r="M130" i="21" s="1"/>
  <c r="U129" i="21"/>
  <c r="Q129" i="21"/>
  <c r="O129" i="21"/>
  <c r="K129" i="21"/>
  <c r="K121" i="21" s="1"/>
  <c r="I129" i="21"/>
  <c r="G129" i="21"/>
  <c r="M129" i="21" s="1"/>
  <c r="U128" i="21"/>
  <c r="Q128" i="21"/>
  <c r="O128" i="21"/>
  <c r="M128" i="21"/>
  <c r="K128" i="21"/>
  <c r="I128" i="21"/>
  <c r="G128" i="21"/>
  <c r="U127" i="21"/>
  <c r="Q127" i="21"/>
  <c r="O127" i="21"/>
  <c r="M127" i="21"/>
  <c r="K127" i="21"/>
  <c r="I127" i="21"/>
  <c r="G127" i="21"/>
  <c r="U126" i="21"/>
  <c r="Q126" i="21"/>
  <c r="O126" i="21"/>
  <c r="M126" i="21"/>
  <c r="K126" i="21"/>
  <c r="I126" i="21"/>
  <c r="G126" i="21"/>
  <c r="U125" i="21"/>
  <c r="Q125" i="21"/>
  <c r="O125" i="21"/>
  <c r="O121" i="21" s="1"/>
  <c r="K125" i="21"/>
  <c r="I125" i="21"/>
  <c r="G125" i="21"/>
  <c r="M125" i="21" s="1"/>
  <c r="U124" i="21"/>
  <c r="Q124" i="21"/>
  <c r="O124" i="21"/>
  <c r="M124" i="21"/>
  <c r="K124" i="21"/>
  <c r="I124" i="21"/>
  <c r="G124" i="21"/>
  <c r="U123" i="21"/>
  <c r="Q123" i="21"/>
  <c r="O123" i="21"/>
  <c r="K123" i="21"/>
  <c r="I123" i="21"/>
  <c r="G123" i="21"/>
  <c r="M123" i="21" s="1"/>
  <c r="U122" i="21"/>
  <c r="U121" i="21" s="1"/>
  <c r="Q122" i="21"/>
  <c r="Q121" i="21" s="1"/>
  <c r="O122" i="21"/>
  <c r="K122" i="21"/>
  <c r="I122" i="21"/>
  <c r="I121" i="21" s="1"/>
  <c r="G122" i="21"/>
  <c r="G121" i="21" s="1"/>
  <c r="U120" i="21"/>
  <c r="Q120" i="21"/>
  <c r="O120" i="21"/>
  <c r="M120" i="21"/>
  <c r="K120" i="21"/>
  <c r="I120" i="21"/>
  <c r="G120" i="21"/>
  <c r="U119" i="21"/>
  <c r="Q119" i="21"/>
  <c r="O119" i="21"/>
  <c r="K119" i="21"/>
  <c r="I119" i="21"/>
  <c r="G119" i="21"/>
  <c r="M119" i="21" s="1"/>
  <c r="U117" i="21"/>
  <c r="Q117" i="21"/>
  <c r="Q116" i="21" s="1"/>
  <c r="O117" i="21"/>
  <c r="O116" i="21" s="1"/>
  <c r="K117" i="21"/>
  <c r="I117" i="21"/>
  <c r="I116" i="21" s="1"/>
  <c r="G117" i="21"/>
  <c r="M117" i="21" s="1"/>
  <c r="M116" i="21" s="1"/>
  <c r="U116" i="21"/>
  <c r="K116" i="21"/>
  <c r="BA115" i="21"/>
  <c r="BA114" i="21"/>
  <c r="BA113" i="21"/>
  <c r="BA112" i="21"/>
  <c r="U111" i="21"/>
  <c r="Q111" i="21"/>
  <c r="O111" i="21"/>
  <c r="O110" i="21" s="1"/>
  <c r="M111" i="21"/>
  <c r="M110" i="21" s="1"/>
  <c r="K111" i="21"/>
  <c r="I111" i="21"/>
  <c r="I110" i="21" s="1"/>
  <c r="G111" i="21"/>
  <c r="U110" i="21"/>
  <c r="Q110" i="21"/>
  <c r="K110" i="21"/>
  <c r="G110" i="21"/>
  <c r="U109" i="21"/>
  <c r="Q109" i="21"/>
  <c r="O109" i="21"/>
  <c r="K109" i="21"/>
  <c r="I109" i="21"/>
  <c r="G109" i="21"/>
  <c r="M109" i="21" s="1"/>
  <c r="U107" i="21"/>
  <c r="Q107" i="21"/>
  <c r="O107" i="21"/>
  <c r="K107" i="21"/>
  <c r="I107" i="21"/>
  <c r="G107" i="21"/>
  <c r="M107" i="21" s="1"/>
  <c r="U106" i="21"/>
  <c r="Q106" i="21"/>
  <c r="O106" i="21"/>
  <c r="M106" i="21"/>
  <c r="K106" i="21"/>
  <c r="I106" i="21"/>
  <c r="G106" i="21"/>
  <c r="U103" i="21"/>
  <c r="Q103" i="21"/>
  <c r="O103" i="21"/>
  <c r="K103" i="21"/>
  <c r="I103" i="21"/>
  <c r="G103" i="21"/>
  <c r="M103" i="21" s="1"/>
  <c r="U100" i="21"/>
  <c r="Q100" i="21"/>
  <c r="Q92" i="21" s="1"/>
  <c r="O100" i="21"/>
  <c r="K100" i="21"/>
  <c r="I100" i="21"/>
  <c r="G100" i="21"/>
  <c r="M100" i="21" s="1"/>
  <c r="U97" i="21"/>
  <c r="Q97" i="21"/>
  <c r="O97" i="21"/>
  <c r="K97" i="21"/>
  <c r="I97" i="21"/>
  <c r="G97" i="21"/>
  <c r="M97" i="21" s="1"/>
  <c r="U96" i="21"/>
  <c r="Q96" i="21"/>
  <c r="O96" i="21"/>
  <c r="M96" i="21"/>
  <c r="K96" i="21"/>
  <c r="I96" i="21"/>
  <c r="G96" i="21"/>
  <c r="U93" i="21"/>
  <c r="U92" i="21" s="1"/>
  <c r="Q93" i="21"/>
  <c r="O93" i="21"/>
  <c r="O92" i="21" s="1"/>
  <c r="K93" i="21"/>
  <c r="K92" i="21" s="1"/>
  <c r="I93" i="21"/>
  <c r="I92" i="21" s="1"/>
  <c r="G93" i="21"/>
  <c r="M93" i="21" s="1"/>
  <c r="U91" i="21"/>
  <c r="Q91" i="21"/>
  <c r="O91" i="21"/>
  <c r="M91" i="21"/>
  <c r="K91" i="21"/>
  <c r="I91" i="21"/>
  <c r="G91" i="21"/>
  <c r="U90" i="21"/>
  <c r="Q90" i="21"/>
  <c r="O90" i="21"/>
  <c r="M90" i="21"/>
  <c r="K90" i="21"/>
  <c r="I90" i="21"/>
  <c r="G90" i="21"/>
  <c r="U87" i="21"/>
  <c r="Q87" i="21"/>
  <c r="O87" i="21"/>
  <c r="K87" i="21"/>
  <c r="I87" i="21"/>
  <c r="G87" i="21"/>
  <c r="M87" i="21" s="1"/>
  <c r="U86" i="21"/>
  <c r="U85" i="21" s="1"/>
  <c r="Q86" i="21"/>
  <c r="Q85" i="21" s="1"/>
  <c r="O86" i="21"/>
  <c r="O85" i="21" s="1"/>
  <c r="K86" i="21"/>
  <c r="I86" i="21"/>
  <c r="I85" i="21" s="1"/>
  <c r="G86" i="21"/>
  <c r="G85" i="21" s="1"/>
  <c r="K85" i="21"/>
  <c r="U84" i="21"/>
  <c r="Q84" i="21"/>
  <c r="Q69" i="21" s="1"/>
  <c r="O84" i="21"/>
  <c r="K84" i="21"/>
  <c r="I84" i="21"/>
  <c r="G84" i="21"/>
  <c r="M84" i="21" s="1"/>
  <c r="U81" i="21"/>
  <c r="Q81" i="21"/>
  <c r="O81" i="21"/>
  <c r="K81" i="21"/>
  <c r="I81" i="21"/>
  <c r="G81" i="21"/>
  <c r="M81" i="21" s="1"/>
  <c r="U74" i="21"/>
  <c r="Q74" i="21"/>
  <c r="O74" i="21"/>
  <c r="K74" i="21"/>
  <c r="I74" i="21"/>
  <c r="G74" i="21"/>
  <c r="M74" i="21" s="1"/>
  <c r="U72" i="21"/>
  <c r="Q72" i="21"/>
  <c r="O72" i="21"/>
  <c r="K72" i="21"/>
  <c r="K69" i="21" s="1"/>
  <c r="I72" i="21"/>
  <c r="G72" i="21"/>
  <c r="M72" i="21" s="1"/>
  <c r="U70" i="21"/>
  <c r="U69" i="21" s="1"/>
  <c r="Q70" i="21"/>
  <c r="O70" i="21"/>
  <c r="K70" i="21"/>
  <c r="I70" i="21"/>
  <c r="G70" i="21"/>
  <c r="M70" i="21" s="1"/>
  <c r="O69" i="21"/>
  <c r="I69" i="21"/>
  <c r="U67" i="21"/>
  <c r="Q67" i="21"/>
  <c r="O67" i="21"/>
  <c r="K67" i="21"/>
  <c r="I67" i="21"/>
  <c r="G67" i="21"/>
  <c r="M67" i="21" s="1"/>
  <c r="U65" i="21"/>
  <c r="Q65" i="21"/>
  <c r="O65" i="21"/>
  <c r="K65" i="21"/>
  <c r="I65" i="21"/>
  <c r="G65" i="21"/>
  <c r="M65" i="21" s="1"/>
  <c r="U63" i="21"/>
  <c r="Q63" i="21"/>
  <c r="O63" i="21"/>
  <c r="K63" i="21"/>
  <c r="I63" i="21"/>
  <c r="G63" i="21"/>
  <c r="M63" i="21" s="1"/>
  <c r="U60" i="21"/>
  <c r="Q60" i="21"/>
  <c r="O60" i="21"/>
  <c r="O52" i="21" s="1"/>
  <c r="K60" i="21"/>
  <c r="I60" i="21"/>
  <c r="G60" i="21"/>
  <c r="M60" i="21" s="1"/>
  <c r="U59" i="21"/>
  <c r="Q59" i="21"/>
  <c r="O59" i="21"/>
  <c r="M59" i="21"/>
  <c r="K59" i="21"/>
  <c r="I59" i="21"/>
  <c r="G59" i="21"/>
  <c r="U57" i="21"/>
  <c r="Q57" i="21"/>
  <c r="O57" i="21"/>
  <c r="K57" i="21"/>
  <c r="I57" i="21"/>
  <c r="G57" i="21"/>
  <c r="M57" i="21" s="1"/>
  <c r="U55" i="21"/>
  <c r="Q55" i="21"/>
  <c r="Q52" i="21" s="1"/>
  <c r="O55" i="21"/>
  <c r="M55" i="21"/>
  <c r="K55" i="21"/>
  <c r="I55" i="21"/>
  <c r="G55" i="21"/>
  <c r="U53" i="21"/>
  <c r="U52" i="21" s="1"/>
  <c r="Q53" i="21"/>
  <c r="O53" i="21"/>
  <c r="K53" i="21"/>
  <c r="K52" i="21" s="1"/>
  <c r="I53" i="21"/>
  <c r="I52" i="21" s="1"/>
  <c r="G53" i="21"/>
  <c r="M53" i="21" s="1"/>
  <c r="U51" i="21"/>
  <c r="Q51" i="21"/>
  <c r="O51" i="21"/>
  <c r="K51" i="21"/>
  <c r="I51" i="21"/>
  <c r="G51" i="21"/>
  <c r="M51" i="21" s="1"/>
  <c r="U50" i="21"/>
  <c r="Q50" i="21"/>
  <c r="O50" i="21"/>
  <c r="M50" i="21"/>
  <c r="K50" i="21"/>
  <c r="I50" i="21"/>
  <c r="G50" i="21"/>
  <c r="U49" i="21"/>
  <c r="Q49" i="21"/>
  <c r="O49" i="21"/>
  <c r="O47" i="21" s="1"/>
  <c r="K49" i="21"/>
  <c r="I49" i="21"/>
  <c r="G49" i="21"/>
  <c r="M49" i="21" s="1"/>
  <c r="U48" i="21"/>
  <c r="Q48" i="21"/>
  <c r="Q47" i="21" s="1"/>
  <c r="O48" i="21"/>
  <c r="K48" i="21"/>
  <c r="I48" i="21"/>
  <c r="I47" i="21" s="1"/>
  <c r="G48" i="21"/>
  <c r="G47" i="21" s="1"/>
  <c r="U47" i="21"/>
  <c r="K47" i="21"/>
  <c r="U45" i="21"/>
  <c r="Q45" i="21"/>
  <c r="O45" i="21"/>
  <c r="K45" i="21"/>
  <c r="I45" i="21"/>
  <c r="I41" i="21" s="1"/>
  <c r="G45" i="21"/>
  <c r="M45" i="21" s="1"/>
  <c r="U42" i="21"/>
  <c r="U41" i="21" s="1"/>
  <c r="Q42" i="21"/>
  <c r="Q41" i="21" s="1"/>
  <c r="O42" i="21"/>
  <c r="O41" i="21" s="1"/>
  <c r="K42" i="21"/>
  <c r="K41" i="21" s="1"/>
  <c r="I42" i="21"/>
  <c r="G42" i="21"/>
  <c r="M42" i="21" s="1"/>
  <c r="G41" i="21"/>
  <c r="U40" i="21"/>
  <c r="Q40" i="21"/>
  <c r="O40" i="21"/>
  <c r="K40" i="21"/>
  <c r="I40" i="21"/>
  <c r="G40" i="21"/>
  <c r="M40" i="21" s="1"/>
  <c r="U38" i="21"/>
  <c r="U37" i="21" s="1"/>
  <c r="Q38" i="21"/>
  <c r="Q37" i="21" s="1"/>
  <c r="O38" i="21"/>
  <c r="K38" i="21"/>
  <c r="K37" i="21" s="1"/>
  <c r="I38" i="21"/>
  <c r="I37" i="21" s="1"/>
  <c r="G38" i="21"/>
  <c r="G37" i="21" s="1"/>
  <c r="O37" i="21"/>
  <c r="U35" i="21"/>
  <c r="Q35" i="21"/>
  <c r="Q34" i="21" s="1"/>
  <c r="O35" i="21"/>
  <c r="O34" i="21" s="1"/>
  <c r="M35" i="21"/>
  <c r="M34" i="21" s="1"/>
  <c r="K35" i="21"/>
  <c r="I35" i="21"/>
  <c r="I34" i="21" s="1"/>
  <c r="G35" i="21"/>
  <c r="U34" i="21"/>
  <c r="K34" i="21"/>
  <c r="G34" i="21"/>
  <c r="U33" i="21"/>
  <c r="Q33" i="21"/>
  <c r="Q26" i="21" s="1"/>
  <c r="O33" i="21"/>
  <c r="K33" i="21"/>
  <c r="I33" i="21"/>
  <c r="G33" i="21"/>
  <c r="M33" i="21" s="1"/>
  <c r="U31" i="21"/>
  <c r="Q31" i="21"/>
  <c r="O31" i="21"/>
  <c r="K31" i="21"/>
  <c r="I31" i="21"/>
  <c r="I26" i="21" s="1"/>
  <c r="G31" i="21"/>
  <c r="M31" i="21" s="1"/>
  <c r="U29" i="21"/>
  <c r="Q29" i="21"/>
  <c r="O29" i="21"/>
  <c r="M29" i="21"/>
  <c r="K29" i="21"/>
  <c r="I29" i="21"/>
  <c r="G29" i="21"/>
  <c r="U27" i="21"/>
  <c r="U26" i="21" s="1"/>
  <c r="Q27" i="21"/>
  <c r="O27" i="21"/>
  <c r="O26" i="21" s="1"/>
  <c r="M27" i="21"/>
  <c r="K27" i="21"/>
  <c r="K26" i="21" s="1"/>
  <c r="I27" i="21"/>
  <c r="G27" i="21"/>
  <c r="U25" i="21"/>
  <c r="Q25" i="21"/>
  <c r="O25" i="21"/>
  <c r="O15" i="21" s="1"/>
  <c r="K25" i="21"/>
  <c r="I25" i="21"/>
  <c r="G25" i="21"/>
  <c r="M25" i="21" s="1"/>
  <c r="U23" i="21"/>
  <c r="Q23" i="21"/>
  <c r="O23" i="21"/>
  <c r="K23" i="21"/>
  <c r="I23" i="21"/>
  <c r="G23" i="21"/>
  <c r="M23" i="21" s="1"/>
  <c r="U22" i="21"/>
  <c r="Q22" i="21"/>
  <c r="O22" i="21"/>
  <c r="K22" i="21"/>
  <c r="I22" i="21"/>
  <c r="G22" i="21"/>
  <c r="M22" i="21" s="1"/>
  <c r="U20" i="21"/>
  <c r="Q20" i="21"/>
  <c r="Q15" i="21" s="1"/>
  <c r="O20" i="21"/>
  <c r="K20" i="21"/>
  <c r="I20" i="21"/>
  <c r="G20" i="21"/>
  <c r="M20" i="21" s="1"/>
  <c r="U16" i="21"/>
  <c r="U15" i="21" s="1"/>
  <c r="Q16" i="21"/>
  <c r="O16" i="21"/>
  <c r="K16" i="21"/>
  <c r="K15" i="21" s="1"/>
  <c r="I16" i="21"/>
  <c r="I15" i="21" s="1"/>
  <c r="G16" i="21"/>
  <c r="U13" i="21"/>
  <c r="Q13" i="21"/>
  <c r="O13" i="21"/>
  <c r="K13" i="21"/>
  <c r="I13" i="21"/>
  <c r="G13" i="21"/>
  <c r="M13" i="21" s="1"/>
  <c r="U11" i="21"/>
  <c r="Q11" i="21"/>
  <c r="O11" i="21"/>
  <c r="K11" i="21"/>
  <c r="I11" i="21"/>
  <c r="G11" i="21"/>
  <c r="M11" i="21" s="1"/>
  <c r="U9" i="21"/>
  <c r="U8" i="21" s="1"/>
  <c r="Q9" i="21"/>
  <c r="Q8" i="21" s="1"/>
  <c r="O9" i="21"/>
  <c r="O8" i="21" s="1"/>
  <c r="K9" i="21"/>
  <c r="K8" i="21" s="1"/>
  <c r="I9" i="21"/>
  <c r="I8" i="21" s="1"/>
  <c r="G9" i="21"/>
  <c r="M186" i="21" l="1"/>
  <c r="M41" i="21"/>
  <c r="G15" i="21"/>
  <c r="G69" i="21"/>
  <c r="M38" i="21"/>
  <c r="M37" i="21" s="1"/>
  <c r="G223" i="21"/>
  <c r="M149" i="21"/>
  <c r="M122" i="21"/>
  <c r="G205" i="21"/>
  <c r="AD228" i="21"/>
  <c r="G92" i="21"/>
  <c r="M133" i="21"/>
  <c r="M48" i="21"/>
  <c r="G52" i="21"/>
  <c r="G26" i="21"/>
  <c r="M52" i="21"/>
  <c r="M92" i="21"/>
  <c r="M47" i="21"/>
  <c r="M86" i="21"/>
  <c r="M85" i="21" s="1"/>
  <c r="M69" i="21"/>
  <c r="M121" i="21"/>
  <c r="M205" i="21"/>
  <c r="M26" i="21"/>
  <c r="G116" i="21"/>
  <c r="M9" i="21"/>
  <c r="M8" i="21" s="1"/>
  <c r="G8" i="21"/>
  <c r="M16" i="21"/>
  <c r="M15" i="21" s="1"/>
  <c r="G228" i="21" l="1"/>
  <c r="F38" i="13" s="1"/>
  <c r="C342" i="20"/>
  <c r="BE341" i="20"/>
  <c r="BD341" i="20"/>
  <c r="BC341" i="20"/>
  <c r="BB341" i="20"/>
  <c r="G341" i="20"/>
  <c r="BA341" i="20" s="1"/>
  <c r="BE339" i="20"/>
  <c r="BD339" i="20"/>
  <c r="BC339" i="20"/>
  <c r="BB339" i="20"/>
  <c r="BA339" i="20"/>
  <c r="G339" i="20"/>
  <c r="BE337" i="20"/>
  <c r="BD337" i="20"/>
  <c r="BC337" i="20"/>
  <c r="BB337" i="20"/>
  <c r="G337" i="20"/>
  <c r="BA337" i="20" s="1"/>
  <c r="BE335" i="20"/>
  <c r="BD335" i="20"/>
  <c r="BC335" i="20"/>
  <c r="BB335" i="20"/>
  <c r="BA335" i="20"/>
  <c r="G335" i="20"/>
  <c r="BE331" i="20"/>
  <c r="BD331" i="20"/>
  <c r="BD342" i="20" s="1"/>
  <c r="H15" i="19" s="1"/>
  <c r="BC331" i="20"/>
  <c r="BC342" i="20" s="1"/>
  <c r="G15" i="19" s="1"/>
  <c r="BB331" i="20"/>
  <c r="BB342" i="20" s="1"/>
  <c r="F15" i="19" s="1"/>
  <c r="G331" i="20"/>
  <c r="G342" i="20" s="1"/>
  <c r="BE329" i="20"/>
  <c r="I14" i="19" s="1"/>
  <c r="BC329" i="20"/>
  <c r="C329" i="20"/>
  <c r="BE328" i="20"/>
  <c r="BC328" i="20"/>
  <c r="BB328" i="20"/>
  <c r="BB329" i="20" s="1"/>
  <c r="F14" i="19" s="1"/>
  <c r="BA328" i="20"/>
  <c r="BA329" i="20" s="1"/>
  <c r="E14" i="19" s="1"/>
  <c r="G328" i="20"/>
  <c r="G329" i="20" s="1"/>
  <c r="BB326" i="20"/>
  <c r="G326" i="20"/>
  <c r="C326" i="20"/>
  <c r="BE325" i="20"/>
  <c r="BE326" i="20" s="1"/>
  <c r="I13" i="19" s="1"/>
  <c r="BD325" i="20"/>
  <c r="BD326" i="20" s="1"/>
  <c r="H13" i="19" s="1"/>
  <c r="BC325" i="20"/>
  <c r="BC326" i="20" s="1"/>
  <c r="G13" i="19" s="1"/>
  <c r="BB325" i="20"/>
  <c r="BA325" i="20"/>
  <c r="BA326" i="20" s="1"/>
  <c r="E13" i="19" s="1"/>
  <c r="G325" i="20"/>
  <c r="C323" i="20"/>
  <c r="BE321" i="20"/>
  <c r="BC321" i="20"/>
  <c r="BB321" i="20"/>
  <c r="BA321" i="20"/>
  <c r="G321" i="20"/>
  <c r="BD321" i="20" s="1"/>
  <c r="BE320" i="20"/>
  <c r="BD320" i="20"/>
  <c r="BB320" i="20"/>
  <c r="BA320" i="20"/>
  <c r="G320" i="20"/>
  <c r="BC320" i="20" s="1"/>
  <c r="BE318" i="20"/>
  <c r="BC318" i="20"/>
  <c r="BB318" i="20"/>
  <c r="BA318" i="20"/>
  <c r="G318" i="20"/>
  <c r="BD318" i="20" s="1"/>
  <c r="BE317" i="20"/>
  <c r="BD317" i="20"/>
  <c r="BB317" i="20"/>
  <c r="BA317" i="20"/>
  <c r="G317" i="20"/>
  <c r="BC317" i="20" s="1"/>
  <c r="BE315" i="20"/>
  <c r="BC315" i="20"/>
  <c r="BB315" i="20"/>
  <c r="BA315" i="20"/>
  <c r="G315" i="20"/>
  <c r="BD315" i="20" s="1"/>
  <c r="BE313" i="20"/>
  <c r="BD313" i="20"/>
  <c r="BC313" i="20"/>
  <c r="BB313" i="20"/>
  <c r="BA313" i="20"/>
  <c r="G313" i="20"/>
  <c r="BE311" i="20"/>
  <c r="BC311" i="20"/>
  <c r="BB311" i="20"/>
  <c r="BB323" i="20" s="1"/>
  <c r="F12" i="19" s="1"/>
  <c r="BA311" i="20"/>
  <c r="G311" i="20"/>
  <c r="BD311" i="20" s="1"/>
  <c r="BD323" i="20" s="1"/>
  <c r="H12" i="19" s="1"/>
  <c r="BD309" i="20"/>
  <c r="BB309" i="20"/>
  <c r="F11" i="19" s="1"/>
  <c r="G309" i="20"/>
  <c r="C309" i="20"/>
  <c r="BE307" i="20"/>
  <c r="BE309" i="20" s="1"/>
  <c r="I11" i="19" s="1"/>
  <c r="BD307" i="20"/>
  <c r="BC307" i="20"/>
  <c r="BC309" i="20" s="1"/>
  <c r="G11" i="19" s="1"/>
  <c r="BB307" i="20"/>
  <c r="BA307" i="20"/>
  <c r="BA309" i="20" s="1"/>
  <c r="E11" i="19" s="1"/>
  <c r="G307" i="20"/>
  <c r="C305" i="20"/>
  <c r="BE303" i="20"/>
  <c r="BD303" i="20"/>
  <c r="BC303" i="20"/>
  <c r="BB303" i="20"/>
  <c r="BA303" i="20"/>
  <c r="G303" i="20"/>
  <c r="BE302" i="20"/>
  <c r="BD302" i="20"/>
  <c r="BB302" i="20"/>
  <c r="BA302" i="20"/>
  <c r="G302" i="20"/>
  <c r="BC302" i="20" s="1"/>
  <c r="BE300" i="20"/>
  <c r="BD300" i="20"/>
  <c r="BC300" i="20"/>
  <c r="BB300" i="20"/>
  <c r="BA300" i="20"/>
  <c r="G300" i="20"/>
  <c r="BE299" i="20"/>
  <c r="BD299" i="20"/>
  <c r="BB299" i="20"/>
  <c r="BA299" i="20"/>
  <c r="G299" i="20"/>
  <c r="BC299" i="20" s="1"/>
  <c r="BE297" i="20"/>
  <c r="BD297" i="20"/>
  <c r="BC297" i="20"/>
  <c r="BB297" i="20"/>
  <c r="BA297" i="20"/>
  <c r="G297" i="20"/>
  <c r="BE296" i="20"/>
  <c r="BD296" i="20"/>
  <c r="BB296" i="20"/>
  <c r="BA296" i="20"/>
  <c r="G296" i="20"/>
  <c r="BC296" i="20" s="1"/>
  <c r="BE295" i="20"/>
  <c r="BD295" i="20"/>
  <c r="BB295" i="20"/>
  <c r="BA295" i="20"/>
  <c r="G295" i="20"/>
  <c r="BC295" i="20" s="1"/>
  <c r="BE294" i="20"/>
  <c r="BD294" i="20"/>
  <c r="BB294" i="20"/>
  <c r="BA294" i="20"/>
  <c r="G294" i="20"/>
  <c r="BC294" i="20" s="1"/>
  <c r="BE292" i="20"/>
  <c r="BC292" i="20"/>
  <c r="BB292" i="20"/>
  <c r="BA292" i="20"/>
  <c r="G292" i="20"/>
  <c r="BD292" i="20" s="1"/>
  <c r="BE291" i="20"/>
  <c r="BD291" i="20"/>
  <c r="BB291" i="20"/>
  <c r="BA291" i="20"/>
  <c r="G291" i="20"/>
  <c r="BC291" i="20" s="1"/>
  <c r="BE289" i="20"/>
  <c r="BC289" i="20"/>
  <c r="BB289" i="20"/>
  <c r="BA289" i="20"/>
  <c r="G289" i="20"/>
  <c r="BD289" i="20" s="1"/>
  <c r="BE288" i="20"/>
  <c r="BD288" i="20"/>
  <c r="BB288" i="20"/>
  <c r="BA288" i="20"/>
  <c r="G288" i="20"/>
  <c r="BC288" i="20" s="1"/>
  <c r="BE286" i="20"/>
  <c r="BC286" i="20"/>
  <c r="BB286" i="20"/>
  <c r="BA286" i="20"/>
  <c r="G286" i="20"/>
  <c r="BD286" i="20" s="1"/>
  <c r="BE285" i="20"/>
  <c r="BD285" i="20"/>
  <c r="BB285" i="20"/>
  <c r="BA285" i="20"/>
  <c r="G285" i="20"/>
  <c r="BC285" i="20" s="1"/>
  <c r="BE283" i="20"/>
  <c r="BD283" i="20"/>
  <c r="BC283" i="20"/>
  <c r="BB283" i="20"/>
  <c r="BA283" i="20"/>
  <c r="G283" i="20"/>
  <c r="BE282" i="20"/>
  <c r="BD282" i="20"/>
  <c r="BB282" i="20"/>
  <c r="BA282" i="20"/>
  <c r="G282" i="20"/>
  <c r="BC282" i="20" s="1"/>
  <c r="BE280" i="20"/>
  <c r="BC280" i="20"/>
  <c r="BB280" i="20"/>
  <c r="BA280" i="20"/>
  <c r="G280" i="20"/>
  <c r="BD280" i="20" s="1"/>
  <c r="BE279" i="20"/>
  <c r="BD279" i="20"/>
  <c r="BB279" i="20"/>
  <c r="BA279" i="20"/>
  <c r="G279" i="20"/>
  <c r="BC279" i="20" s="1"/>
  <c r="BE277" i="20"/>
  <c r="BC277" i="20"/>
  <c r="BB277" i="20"/>
  <c r="BA277" i="20"/>
  <c r="G277" i="20"/>
  <c r="BD277" i="20" s="1"/>
  <c r="BE276" i="20"/>
  <c r="BD276" i="20"/>
  <c r="BB276" i="20"/>
  <c r="BA276" i="20"/>
  <c r="G276" i="20"/>
  <c r="BC276" i="20" s="1"/>
  <c r="BE274" i="20"/>
  <c r="BC274" i="20"/>
  <c r="BB274" i="20"/>
  <c r="BA274" i="20"/>
  <c r="G274" i="20"/>
  <c r="BD274" i="20" s="1"/>
  <c r="BE273" i="20"/>
  <c r="BD273" i="20"/>
  <c r="BB273" i="20"/>
  <c r="BA273" i="20"/>
  <c r="G273" i="20"/>
  <c r="BC273" i="20" s="1"/>
  <c r="BE271" i="20"/>
  <c r="BD271" i="20"/>
  <c r="BC271" i="20"/>
  <c r="BB271" i="20"/>
  <c r="BA271" i="20"/>
  <c r="G271" i="20"/>
  <c r="BE270" i="20"/>
  <c r="BD270" i="20"/>
  <c r="BB270" i="20"/>
  <c r="BA270" i="20"/>
  <c r="G270" i="20"/>
  <c r="BC270" i="20" s="1"/>
  <c r="BE268" i="20"/>
  <c r="BD268" i="20"/>
  <c r="BC268" i="20"/>
  <c r="BB268" i="20"/>
  <c r="BA268" i="20"/>
  <c r="G268" i="20"/>
  <c r="BE267" i="20"/>
  <c r="BD267" i="20"/>
  <c r="BB267" i="20"/>
  <c r="BA267" i="20"/>
  <c r="G267" i="20"/>
  <c r="BC267" i="20" s="1"/>
  <c r="BE265" i="20"/>
  <c r="BD265" i="20"/>
  <c r="BC265" i="20"/>
  <c r="BB265" i="20"/>
  <c r="BA265" i="20"/>
  <c r="G265" i="20"/>
  <c r="BE264" i="20"/>
  <c r="BD264" i="20"/>
  <c r="BB264" i="20"/>
  <c r="BA264" i="20"/>
  <c r="G264" i="20"/>
  <c r="BC264" i="20" s="1"/>
  <c r="BE262" i="20"/>
  <c r="BD262" i="20"/>
  <c r="BC262" i="20"/>
  <c r="BB262" i="20"/>
  <c r="BA262" i="20"/>
  <c r="G262" i="20"/>
  <c r="BE261" i="20"/>
  <c r="BD261" i="20"/>
  <c r="BB261" i="20"/>
  <c r="BA261" i="20"/>
  <c r="G261" i="20"/>
  <c r="BC261" i="20" s="1"/>
  <c r="BE259" i="20"/>
  <c r="BC259" i="20"/>
  <c r="BB259" i="20"/>
  <c r="BA259" i="20"/>
  <c r="G259" i="20"/>
  <c r="BD259" i="20" s="1"/>
  <c r="BE258" i="20"/>
  <c r="BD258" i="20"/>
  <c r="BB258" i="20"/>
  <c r="BA258" i="20"/>
  <c r="G258" i="20"/>
  <c r="BC258" i="20" s="1"/>
  <c r="BE256" i="20"/>
  <c r="BC256" i="20"/>
  <c r="BB256" i="20"/>
  <c r="BA256" i="20"/>
  <c r="G256" i="20"/>
  <c r="BD256" i="20" s="1"/>
  <c r="BE255" i="20"/>
  <c r="BD255" i="20"/>
  <c r="BB255" i="20"/>
  <c r="BA255" i="20"/>
  <c r="G255" i="20"/>
  <c r="BC255" i="20" s="1"/>
  <c r="BE253" i="20"/>
  <c r="BC253" i="20"/>
  <c r="BB253" i="20"/>
  <c r="BA253" i="20"/>
  <c r="G253" i="20"/>
  <c r="BD253" i="20" s="1"/>
  <c r="BE252" i="20"/>
  <c r="BD252" i="20"/>
  <c r="BB252" i="20"/>
  <c r="BA252" i="20"/>
  <c r="G252" i="20"/>
  <c r="BC252" i="20" s="1"/>
  <c r="BE250" i="20"/>
  <c r="BE305" i="20" s="1"/>
  <c r="I10" i="19" s="1"/>
  <c r="BC250" i="20"/>
  <c r="BB250" i="20"/>
  <c r="BA250" i="20"/>
  <c r="G250" i="20"/>
  <c r="C248" i="20"/>
  <c r="BE247" i="20"/>
  <c r="BD247" i="20"/>
  <c r="BB247" i="20"/>
  <c r="BA247" i="20"/>
  <c r="G247" i="20"/>
  <c r="BC247" i="20" s="1"/>
  <c r="BE245" i="20"/>
  <c r="BC245" i="20"/>
  <c r="BB245" i="20"/>
  <c r="BA245" i="20"/>
  <c r="G245" i="20"/>
  <c r="BD245" i="20" s="1"/>
  <c r="BE244" i="20"/>
  <c r="BD244" i="20"/>
  <c r="BB244" i="20"/>
  <c r="BA244" i="20"/>
  <c r="G244" i="20"/>
  <c r="BC244" i="20" s="1"/>
  <c r="BE242" i="20"/>
  <c r="BC242" i="20"/>
  <c r="BB242" i="20"/>
  <c r="BA242" i="20"/>
  <c r="G242" i="20"/>
  <c r="BD242" i="20" s="1"/>
  <c r="BE240" i="20"/>
  <c r="BC240" i="20"/>
  <c r="BB240" i="20"/>
  <c r="BA240" i="20"/>
  <c r="G240" i="20"/>
  <c r="BD240" i="20" s="1"/>
  <c r="BE239" i="20"/>
  <c r="BD239" i="20"/>
  <c r="BC239" i="20"/>
  <c r="BB239" i="20"/>
  <c r="BA239" i="20"/>
  <c r="G239" i="20"/>
  <c r="BE237" i="20"/>
  <c r="BC237" i="20"/>
  <c r="BB237" i="20"/>
  <c r="BA237" i="20"/>
  <c r="G237" i="20"/>
  <c r="BD237" i="20" s="1"/>
  <c r="C235" i="20"/>
  <c r="BE234" i="20"/>
  <c r="BC234" i="20"/>
  <c r="BB234" i="20"/>
  <c r="BA234" i="20"/>
  <c r="G234" i="20"/>
  <c r="BD234" i="20" s="1"/>
  <c r="BE233" i="20"/>
  <c r="BC233" i="20"/>
  <c r="BB233" i="20"/>
  <c r="BA233" i="20"/>
  <c r="G233" i="20"/>
  <c r="BD233" i="20" s="1"/>
  <c r="BE232" i="20"/>
  <c r="BC232" i="20"/>
  <c r="BB232" i="20"/>
  <c r="BA232" i="20"/>
  <c r="G232" i="20"/>
  <c r="BD232" i="20" s="1"/>
  <c r="BE231" i="20"/>
  <c r="BC231" i="20"/>
  <c r="BB231" i="20"/>
  <c r="BA231" i="20"/>
  <c r="G231" i="20"/>
  <c r="BD231" i="20" s="1"/>
  <c r="BE230" i="20"/>
  <c r="BD230" i="20"/>
  <c r="BB230" i="20"/>
  <c r="BA230" i="20"/>
  <c r="G230" i="20"/>
  <c r="BC230" i="20" s="1"/>
  <c r="BE228" i="20"/>
  <c r="BC228" i="20"/>
  <c r="BB228" i="20"/>
  <c r="BA228" i="20"/>
  <c r="G228" i="20"/>
  <c r="BD228" i="20" s="1"/>
  <c r="BE227" i="20"/>
  <c r="BD227" i="20"/>
  <c r="BB227" i="20"/>
  <c r="BA227" i="20"/>
  <c r="G227" i="20"/>
  <c r="BC227" i="20" s="1"/>
  <c r="BE225" i="20"/>
  <c r="BC225" i="20"/>
  <c r="BB225" i="20"/>
  <c r="BA225" i="20"/>
  <c r="G225" i="20"/>
  <c r="BD225" i="20" s="1"/>
  <c r="BE224" i="20"/>
  <c r="BD224" i="20"/>
  <c r="BB224" i="20"/>
  <c r="BA224" i="20"/>
  <c r="G224" i="20"/>
  <c r="BC224" i="20" s="1"/>
  <c r="BE222" i="20"/>
  <c r="BC222" i="20"/>
  <c r="BB222" i="20"/>
  <c r="BA222" i="20"/>
  <c r="G222" i="20"/>
  <c r="BD222" i="20" s="1"/>
  <c r="BE221" i="20"/>
  <c r="BD221" i="20"/>
  <c r="BB221" i="20"/>
  <c r="BA221" i="20"/>
  <c r="G221" i="20"/>
  <c r="BC221" i="20" s="1"/>
  <c r="BE219" i="20"/>
  <c r="BC219" i="20"/>
  <c r="BB219" i="20"/>
  <c r="BA219" i="20"/>
  <c r="G219" i="20"/>
  <c r="BD219" i="20" s="1"/>
  <c r="BE217" i="20"/>
  <c r="BC217" i="20"/>
  <c r="BB217" i="20"/>
  <c r="BA217" i="20"/>
  <c r="G217" i="20"/>
  <c r="BD217" i="20" s="1"/>
  <c r="BE215" i="20"/>
  <c r="BC215" i="20"/>
  <c r="BB215" i="20"/>
  <c r="BA215" i="20"/>
  <c r="G215" i="20"/>
  <c r="BD215" i="20" s="1"/>
  <c r="BE213" i="20"/>
  <c r="BC213" i="20"/>
  <c r="BB213" i="20"/>
  <c r="BA213" i="20"/>
  <c r="G213" i="20"/>
  <c r="BD213" i="20" s="1"/>
  <c r="BE211" i="20"/>
  <c r="BC211" i="20"/>
  <c r="BB211" i="20"/>
  <c r="BA211" i="20"/>
  <c r="G211" i="20"/>
  <c r="BD211" i="20" s="1"/>
  <c r="BE208" i="20"/>
  <c r="BD208" i="20"/>
  <c r="BC208" i="20"/>
  <c r="BB208" i="20"/>
  <c r="BA208" i="20"/>
  <c r="G208" i="20"/>
  <c r="BE205" i="20"/>
  <c r="BC205" i="20"/>
  <c r="BB205" i="20"/>
  <c r="BA205" i="20"/>
  <c r="G205" i="20"/>
  <c r="BD205" i="20" s="1"/>
  <c r="BE203" i="20"/>
  <c r="BD203" i="20"/>
  <c r="BC203" i="20"/>
  <c r="BB203" i="20"/>
  <c r="BA203" i="20"/>
  <c r="G203" i="20"/>
  <c r="BE202" i="20"/>
  <c r="BC202" i="20"/>
  <c r="BB202" i="20"/>
  <c r="BA202" i="20"/>
  <c r="G202" i="20"/>
  <c r="BD202" i="20" s="1"/>
  <c r="BE200" i="20"/>
  <c r="BD200" i="20"/>
  <c r="BC200" i="20"/>
  <c r="BB200" i="20"/>
  <c r="BA200" i="20"/>
  <c r="G200" i="20"/>
  <c r="BE198" i="20"/>
  <c r="BC198" i="20"/>
  <c r="BB198" i="20"/>
  <c r="BA198" i="20"/>
  <c r="G198" i="20"/>
  <c r="BD198" i="20" s="1"/>
  <c r="BE197" i="20"/>
  <c r="BD197" i="20"/>
  <c r="BB197" i="20"/>
  <c r="BA197" i="20"/>
  <c r="G197" i="20"/>
  <c r="BC197" i="20" s="1"/>
  <c r="BE195" i="20"/>
  <c r="BC195" i="20"/>
  <c r="BB195" i="20"/>
  <c r="BA195" i="20"/>
  <c r="G195" i="20"/>
  <c r="BD195" i="20" s="1"/>
  <c r="BE194" i="20"/>
  <c r="BD194" i="20"/>
  <c r="BB194" i="20"/>
  <c r="BA194" i="20"/>
  <c r="G194" i="20"/>
  <c r="BC194" i="20" s="1"/>
  <c r="BE192" i="20"/>
  <c r="BC192" i="20"/>
  <c r="BB192" i="20"/>
  <c r="BA192" i="20"/>
  <c r="G192" i="20"/>
  <c r="BD192" i="20" s="1"/>
  <c r="BE191" i="20"/>
  <c r="BD191" i="20"/>
  <c r="BB191" i="20"/>
  <c r="BA191" i="20"/>
  <c r="G191" i="20"/>
  <c r="BC191" i="20" s="1"/>
  <c r="BE189" i="20"/>
  <c r="BC189" i="20"/>
  <c r="BB189" i="20"/>
  <c r="BA189" i="20"/>
  <c r="G189" i="20"/>
  <c r="BD189" i="20" s="1"/>
  <c r="BE188" i="20"/>
  <c r="BD188" i="20"/>
  <c r="BB188" i="20"/>
  <c r="BA188" i="20"/>
  <c r="G188" i="20"/>
  <c r="BC188" i="20" s="1"/>
  <c r="BE186" i="20"/>
  <c r="BC186" i="20"/>
  <c r="BB186" i="20"/>
  <c r="BA186" i="20"/>
  <c r="G186" i="20"/>
  <c r="BD186" i="20" s="1"/>
  <c r="BE185" i="20"/>
  <c r="BD185" i="20"/>
  <c r="BB185" i="20"/>
  <c r="BA185" i="20"/>
  <c r="G185" i="20"/>
  <c r="BC185" i="20" s="1"/>
  <c r="BE183" i="20"/>
  <c r="BC183" i="20"/>
  <c r="BB183" i="20"/>
  <c r="BA183" i="20"/>
  <c r="G183" i="20"/>
  <c r="BD183" i="20" s="1"/>
  <c r="BE182" i="20"/>
  <c r="BD182" i="20"/>
  <c r="BB182" i="20"/>
  <c r="BA182" i="20"/>
  <c r="G182" i="20"/>
  <c r="BC182" i="20" s="1"/>
  <c r="BE180" i="20"/>
  <c r="BC180" i="20"/>
  <c r="BB180" i="20"/>
  <c r="BA180" i="20"/>
  <c r="G180" i="20"/>
  <c r="BD180" i="20" s="1"/>
  <c r="BE179" i="20"/>
  <c r="BD179" i="20"/>
  <c r="BB179" i="20"/>
  <c r="BA179" i="20"/>
  <c r="G179" i="20"/>
  <c r="BC179" i="20" s="1"/>
  <c r="BE177" i="20"/>
  <c r="BC177" i="20"/>
  <c r="BB177" i="20"/>
  <c r="BA177" i="20"/>
  <c r="G177" i="20"/>
  <c r="BD177" i="20" s="1"/>
  <c r="BE176" i="20"/>
  <c r="BD176" i="20"/>
  <c r="BB176" i="20"/>
  <c r="BA176" i="20"/>
  <c r="G176" i="20"/>
  <c r="BC176" i="20" s="1"/>
  <c r="BE174" i="20"/>
  <c r="BC174" i="20"/>
  <c r="BB174" i="20"/>
  <c r="BA174" i="20"/>
  <c r="G174" i="20"/>
  <c r="BD174" i="20" s="1"/>
  <c r="BE173" i="20"/>
  <c r="BD173" i="20"/>
  <c r="BB173" i="20"/>
  <c r="BA173" i="20"/>
  <c r="G173" i="20"/>
  <c r="BC173" i="20" s="1"/>
  <c r="BE171" i="20"/>
  <c r="BC171" i="20"/>
  <c r="BB171" i="20"/>
  <c r="BA171" i="20"/>
  <c r="G171" i="20"/>
  <c r="BD171" i="20" s="1"/>
  <c r="BE170" i="20"/>
  <c r="BD170" i="20"/>
  <c r="BB170" i="20"/>
  <c r="BA170" i="20"/>
  <c r="G170" i="20"/>
  <c r="BC170" i="20" s="1"/>
  <c r="BE168" i="20"/>
  <c r="BC168" i="20"/>
  <c r="BB168" i="20"/>
  <c r="BA168" i="20"/>
  <c r="G168" i="20"/>
  <c r="BD168" i="20" s="1"/>
  <c r="BE166" i="20"/>
  <c r="BD166" i="20"/>
  <c r="BC166" i="20"/>
  <c r="BB166" i="20"/>
  <c r="BA166" i="20"/>
  <c r="G166" i="20"/>
  <c r="BE165" i="20"/>
  <c r="BD165" i="20"/>
  <c r="BB165" i="20"/>
  <c r="BA165" i="20"/>
  <c r="G165" i="20"/>
  <c r="BC165" i="20" s="1"/>
  <c r="BE163" i="20"/>
  <c r="BD163" i="20"/>
  <c r="BC163" i="20"/>
  <c r="BB163" i="20"/>
  <c r="BA163" i="20"/>
  <c r="G163" i="20"/>
  <c r="BE162" i="20"/>
  <c r="BD162" i="20"/>
  <c r="BB162" i="20"/>
  <c r="BA162" i="20"/>
  <c r="G162" i="20"/>
  <c r="BC162" i="20" s="1"/>
  <c r="BE161" i="20"/>
  <c r="BD161" i="20"/>
  <c r="BB161" i="20"/>
  <c r="BA161" i="20"/>
  <c r="G161" i="20"/>
  <c r="BC161" i="20" s="1"/>
  <c r="BE160" i="20"/>
  <c r="BD160" i="20"/>
  <c r="BB160" i="20"/>
  <c r="BA160" i="20"/>
  <c r="G160" i="20"/>
  <c r="BC160" i="20" s="1"/>
  <c r="BE159" i="20"/>
  <c r="BD159" i="20"/>
  <c r="BB159" i="20"/>
  <c r="BA159" i="20"/>
  <c r="G159" i="20"/>
  <c r="BC159" i="20" s="1"/>
  <c r="BE157" i="20"/>
  <c r="BC157" i="20"/>
  <c r="BB157" i="20"/>
  <c r="BA157" i="20"/>
  <c r="G157" i="20"/>
  <c r="BD157" i="20" s="1"/>
  <c r="BE156" i="20"/>
  <c r="BD156" i="20"/>
  <c r="BB156" i="20"/>
  <c r="BA156" i="20"/>
  <c r="G156" i="20"/>
  <c r="BC156" i="20" s="1"/>
  <c r="BE154" i="20"/>
  <c r="BC154" i="20"/>
  <c r="BB154" i="20"/>
  <c r="BA154" i="20"/>
  <c r="G154" i="20"/>
  <c r="BD154" i="20" s="1"/>
  <c r="BE153" i="20"/>
  <c r="BD153" i="20"/>
  <c r="BB153" i="20"/>
  <c r="BA153" i="20"/>
  <c r="G153" i="20"/>
  <c r="BC153" i="20" s="1"/>
  <c r="BE151" i="20"/>
  <c r="BC151" i="20"/>
  <c r="BB151" i="20"/>
  <c r="BA151" i="20"/>
  <c r="G151" i="20"/>
  <c r="BD151" i="20" s="1"/>
  <c r="BE150" i="20"/>
  <c r="BD150" i="20"/>
  <c r="BB150" i="20"/>
  <c r="BA150" i="20"/>
  <c r="G150" i="20"/>
  <c r="BC150" i="20" s="1"/>
  <c r="BE149" i="20"/>
  <c r="BD149" i="20"/>
  <c r="BB149" i="20"/>
  <c r="BA149" i="20"/>
  <c r="G149" i="20"/>
  <c r="BC149" i="20" s="1"/>
  <c r="BE147" i="20"/>
  <c r="BD147" i="20"/>
  <c r="BC147" i="20"/>
  <c r="BB147" i="20"/>
  <c r="BA147" i="20"/>
  <c r="G147" i="20"/>
  <c r="BE146" i="20"/>
  <c r="BD146" i="20"/>
  <c r="BB146" i="20"/>
  <c r="BA146" i="20"/>
  <c r="G146" i="20"/>
  <c r="BC146" i="20" s="1"/>
  <c r="BE144" i="20"/>
  <c r="BD144" i="20"/>
  <c r="BC144" i="20"/>
  <c r="BB144" i="20"/>
  <c r="BA144" i="20"/>
  <c r="G144" i="20"/>
  <c r="BE143" i="20"/>
  <c r="BD143" i="20"/>
  <c r="BB143" i="20"/>
  <c r="BA143" i="20"/>
  <c r="G143" i="20"/>
  <c r="BC143" i="20" s="1"/>
  <c r="BE141" i="20"/>
  <c r="BD141" i="20"/>
  <c r="BC141" i="20"/>
  <c r="BB141" i="20"/>
  <c r="BA141" i="20"/>
  <c r="G141" i="20"/>
  <c r="BE140" i="20"/>
  <c r="BD140" i="20"/>
  <c r="BB140" i="20"/>
  <c r="BA140" i="20"/>
  <c r="G140" i="20"/>
  <c r="BC140" i="20" s="1"/>
  <c r="BE139" i="20"/>
  <c r="BD139" i="20"/>
  <c r="BB139" i="20"/>
  <c r="BA139" i="20"/>
  <c r="G139" i="20"/>
  <c r="BC139" i="20" s="1"/>
  <c r="BE138" i="20"/>
  <c r="BD138" i="20"/>
  <c r="BB138" i="20"/>
  <c r="BA138" i="20"/>
  <c r="G138" i="20"/>
  <c r="BC138" i="20" s="1"/>
  <c r="BE136" i="20"/>
  <c r="BC136" i="20"/>
  <c r="BB136" i="20"/>
  <c r="BA136" i="20"/>
  <c r="G136" i="20"/>
  <c r="BD136" i="20" s="1"/>
  <c r="BE135" i="20"/>
  <c r="BD135" i="20"/>
  <c r="BB135" i="20"/>
  <c r="BA135" i="20"/>
  <c r="G135" i="20"/>
  <c r="BC135" i="20" s="1"/>
  <c r="BE134" i="20"/>
  <c r="BD134" i="20"/>
  <c r="BB134" i="20"/>
  <c r="BA134" i="20"/>
  <c r="G134" i="20"/>
  <c r="BC134" i="20" s="1"/>
  <c r="BE132" i="20"/>
  <c r="BC132" i="20"/>
  <c r="BB132" i="20"/>
  <c r="BA132" i="20"/>
  <c r="G132" i="20"/>
  <c r="BD132" i="20" s="1"/>
  <c r="BE131" i="20"/>
  <c r="BD131" i="20"/>
  <c r="BB131" i="20"/>
  <c r="BA131" i="20"/>
  <c r="G131" i="20"/>
  <c r="BC131" i="20" s="1"/>
  <c r="BE130" i="20"/>
  <c r="BD130" i="20"/>
  <c r="BB130" i="20"/>
  <c r="BA130" i="20"/>
  <c r="G130" i="20"/>
  <c r="BC130" i="20" s="1"/>
  <c r="BE128" i="20"/>
  <c r="BC128" i="20"/>
  <c r="BB128" i="20"/>
  <c r="BA128" i="20"/>
  <c r="G128" i="20"/>
  <c r="BD128" i="20" s="1"/>
  <c r="BE127" i="20"/>
  <c r="BD127" i="20"/>
  <c r="BB127" i="20"/>
  <c r="BA127" i="20"/>
  <c r="G127" i="20"/>
  <c r="BC127" i="20" s="1"/>
  <c r="BE126" i="20"/>
  <c r="BD126" i="20"/>
  <c r="BB126" i="20"/>
  <c r="BA126" i="20"/>
  <c r="G126" i="20"/>
  <c r="BC126" i="20" s="1"/>
  <c r="BE124" i="20"/>
  <c r="BC124" i="20"/>
  <c r="BB124" i="20"/>
  <c r="BA124" i="20"/>
  <c r="G124" i="20"/>
  <c r="BD124" i="20" s="1"/>
  <c r="BE123" i="20"/>
  <c r="BD123" i="20"/>
  <c r="BB123" i="20"/>
  <c r="BA123" i="20"/>
  <c r="G123" i="20"/>
  <c r="BC123" i="20" s="1"/>
  <c r="BE122" i="20"/>
  <c r="BD122" i="20"/>
  <c r="BB122" i="20"/>
  <c r="BA122" i="20"/>
  <c r="G122" i="20"/>
  <c r="BC122" i="20" s="1"/>
  <c r="BE120" i="20"/>
  <c r="BD120" i="20"/>
  <c r="BC120" i="20"/>
  <c r="BB120" i="20"/>
  <c r="BA120" i="20"/>
  <c r="G120" i="20"/>
  <c r="BE119" i="20"/>
  <c r="BD119" i="20"/>
  <c r="BB119" i="20"/>
  <c r="BA119" i="20"/>
  <c r="G119" i="20"/>
  <c r="BC119" i="20" s="1"/>
  <c r="BE118" i="20"/>
  <c r="BD118" i="20"/>
  <c r="BB118" i="20"/>
  <c r="BA118" i="20"/>
  <c r="G118" i="20"/>
  <c r="BC118" i="20" s="1"/>
  <c r="BE116" i="20"/>
  <c r="BC116" i="20"/>
  <c r="BB116" i="20"/>
  <c r="BA116" i="20"/>
  <c r="G116" i="20"/>
  <c r="BD116" i="20" s="1"/>
  <c r="BE115" i="20"/>
  <c r="BD115" i="20"/>
  <c r="BB115" i="20"/>
  <c r="BA115" i="20"/>
  <c r="G115" i="20"/>
  <c r="BC115" i="20" s="1"/>
  <c r="BE114" i="20"/>
  <c r="BD114" i="20"/>
  <c r="BB114" i="20"/>
  <c r="BA114" i="20"/>
  <c r="G114" i="20"/>
  <c r="BC114" i="20" s="1"/>
  <c r="BE113" i="20"/>
  <c r="BD113" i="20"/>
  <c r="BB113" i="20"/>
  <c r="BA113" i="20"/>
  <c r="G113" i="20"/>
  <c r="BC113" i="20" s="1"/>
  <c r="BE111" i="20"/>
  <c r="BC111" i="20"/>
  <c r="BB111" i="20"/>
  <c r="BA111" i="20"/>
  <c r="G111" i="20"/>
  <c r="BD111" i="20" s="1"/>
  <c r="BE110" i="20"/>
  <c r="BD110" i="20"/>
  <c r="BB110" i="20"/>
  <c r="BA110" i="20"/>
  <c r="G110" i="20"/>
  <c r="BC110" i="20" s="1"/>
  <c r="BE109" i="20"/>
  <c r="BD109" i="20"/>
  <c r="BB109" i="20"/>
  <c r="BA109" i="20"/>
  <c r="G109" i="20"/>
  <c r="BC109" i="20" s="1"/>
  <c r="BE108" i="20"/>
  <c r="BD108" i="20"/>
  <c r="BB108" i="20"/>
  <c r="BA108" i="20"/>
  <c r="G108" i="20"/>
  <c r="BC108" i="20" s="1"/>
  <c r="BE106" i="20"/>
  <c r="BC106" i="20"/>
  <c r="BB106" i="20"/>
  <c r="BA106" i="20"/>
  <c r="G106" i="20"/>
  <c r="BD106" i="20" s="1"/>
  <c r="BE105" i="20"/>
  <c r="BD105" i="20"/>
  <c r="BB105" i="20"/>
  <c r="BA105" i="20"/>
  <c r="G105" i="20"/>
  <c r="BC105" i="20" s="1"/>
  <c r="BE104" i="20"/>
  <c r="BD104" i="20"/>
  <c r="BB104" i="20"/>
  <c r="BA104" i="20"/>
  <c r="G104" i="20"/>
  <c r="BC104" i="20" s="1"/>
  <c r="BE103" i="20"/>
  <c r="BD103" i="20"/>
  <c r="BB103" i="20"/>
  <c r="BA103" i="20"/>
  <c r="G103" i="20"/>
  <c r="BC103" i="20" s="1"/>
  <c r="BE101" i="20"/>
  <c r="BC101" i="20"/>
  <c r="BB101" i="20"/>
  <c r="BA101" i="20"/>
  <c r="G101" i="20"/>
  <c r="BD101" i="20" s="1"/>
  <c r="BE100" i="20"/>
  <c r="BD100" i="20"/>
  <c r="BB100" i="20"/>
  <c r="BA100" i="20"/>
  <c r="G100" i="20"/>
  <c r="BC100" i="20" s="1"/>
  <c r="BE99" i="20"/>
  <c r="BD99" i="20"/>
  <c r="BB99" i="20"/>
  <c r="BA99" i="20"/>
  <c r="G99" i="20"/>
  <c r="BC99" i="20" s="1"/>
  <c r="BE98" i="20"/>
  <c r="BD98" i="20"/>
  <c r="BB98" i="20"/>
  <c r="BA98" i="20"/>
  <c r="G98" i="20"/>
  <c r="BC98" i="20" s="1"/>
  <c r="BE96" i="20"/>
  <c r="BC96" i="20"/>
  <c r="BB96" i="20"/>
  <c r="BA96" i="20"/>
  <c r="G96" i="20"/>
  <c r="BD96" i="20" s="1"/>
  <c r="BE95" i="20"/>
  <c r="BD95" i="20"/>
  <c r="BB95" i="20"/>
  <c r="BA95" i="20"/>
  <c r="G95" i="20"/>
  <c r="BC95" i="20" s="1"/>
  <c r="BE94" i="20"/>
  <c r="BD94" i="20"/>
  <c r="BB94" i="20"/>
  <c r="BA94" i="20"/>
  <c r="G94" i="20"/>
  <c r="BC94" i="20" s="1"/>
  <c r="BE92" i="20"/>
  <c r="BD92" i="20"/>
  <c r="BC92" i="20"/>
  <c r="BB92" i="20"/>
  <c r="BA92" i="20"/>
  <c r="G92" i="20"/>
  <c r="BE91" i="20"/>
  <c r="BD91" i="20"/>
  <c r="BB91" i="20"/>
  <c r="BA91" i="20"/>
  <c r="G91" i="20"/>
  <c r="BC91" i="20" s="1"/>
  <c r="BE90" i="20"/>
  <c r="BD90" i="20"/>
  <c r="BB90" i="20"/>
  <c r="BA90" i="20"/>
  <c r="G90" i="20"/>
  <c r="BC90" i="20" s="1"/>
  <c r="BE88" i="20"/>
  <c r="BC88" i="20"/>
  <c r="BB88" i="20"/>
  <c r="BA88" i="20"/>
  <c r="G88" i="20"/>
  <c r="BD88" i="20" s="1"/>
  <c r="BE87" i="20"/>
  <c r="BD87" i="20"/>
  <c r="BB87" i="20"/>
  <c r="BA87" i="20"/>
  <c r="G87" i="20"/>
  <c r="BC87" i="20" s="1"/>
  <c r="BE86" i="20"/>
  <c r="BD86" i="20"/>
  <c r="BB86" i="20"/>
  <c r="BA86" i="20"/>
  <c r="G86" i="20"/>
  <c r="BC86" i="20" s="1"/>
  <c r="BE85" i="20"/>
  <c r="BD85" i="20"/>
  <c r="BB85" i="20"/>
  <c r="BA85" i="20"/>
  <c r="G85" i="20"/>
  <c r="BC85" i="20" s="1"/>
  <c r="BE84" i="20"/>
  <c r="BD84" i="20"/>
  <c r="BB84" i="20"/>
  <c r="BA84" i="20"/>
  <c r="G84" i="20"/>
  <c r="BC84" i="20" s="1"/>
  <c r="BE82" i="20"/>
  <c r="BC82" i="20"/>
  <c r="BB82" i="20"/>
  <c r="BA82" i="20"/>
  <c r="G82" i="20"/>
  <c r="BD82" i="20" s="1"/>
  <c r="BE81" i="20"/>
  <c r="BD81" i="20"/>
  <c r="BB81" i="20"/>
  <c r="BA81" i="20"/>
  <c r="G81" i="20"/>
  <c r="BC81" i="20" s="1"/>
  <c r="BE80" i="20"/>
  <c r="BD80" i="20"/>
  <c r="BB80" i="20"/>
  <c r="BA80" i="20"/>
  <c r="G80" i="20"/>
  <c r="BC80" i="20" s="1"/>
  <c r="BE79" i="20"/>
  <c r="BD79" i="20"/>
  <c r="BB79" i="20"/>
  <c r="BA79" i="20"/>
  <c r="G79" i="20"/>
  <c r="BC79" i="20" s="1"/>
  <c r="BE77" i="20"/>
  <c r="BC77" i="20"/>
  <c r="BB77" i="20"/>
  <c r="BA77" i="20"/>
  <c r="G77" i="20"/>
  <c r="BD77" i="20" s="1"/>
  <c r="BE76" i="20"/>
  <c r="BD76" i="20"/>
  <c r="BB76" i="20"/>
  <c r="BA76" i="20"/>
  <c r="G76" i="20"/>
  <c r="BC76" i="20" s="1"/>
  <c r="BE75" i="20"/>
  <c r="BD75" i="20"/>
  <c r="BB75" i="20"/>
  <c r="BA75" i="20"/>
  <c r="G75" i="20"/>
  <c r="BC75" i="20" s="1"/>
  <c r="BE74" i="20"/>
  <c r="BD74" i="20"/>
  <c r="BB74" i="20"/>
  <c r="BA74" i="20"/>
  <c r="G74" i="20"/>
  <c r="BC74" i="20" s="1"/>
  <c r="BE72" i="20"/>
  <c r="BD72" i="20"/>
  <c r="BC72" i="20"/>
  <c r="BB72" i="20"/>
  <c r="BA72" i="20"/>
  <c r="G72" i="20"/>
  <c r="BE71" i="20"/>
  <c r="BD71" i="20"/>
  <c r="BB71" i="20"/>
  <c r="BA71" i="20"/>
  <c r="G71" i="20"/>
  <c r="BC71" i="20" s="1"/>
  <c r="BE70" i="20"/>
  <c r="BD70" i="20"/>
  <c r="BB70" i="20"/>
  <c r="BA70" i="20"/>
  <c r="G70" i="20"/>
  <c r="BC70" i="20" s="1"/>
  <c r="BE69" i="20"/>
  <c r="BD69" i="20"/>
  <c r="BB69" i="20"/>
  <c r="BA69" i="20"/>
  <c r="G69" i="20"/>
  <c r="BC69" i="20" s="1"/>
  <c r="BE67" i="20"/>
  <c r="BC67" i="20"/>
  <c r="BB67" i="20"/>
  <c r="BA67" i="20"/>
  <c r="G67" i="20"/>
  <c r="BD67" i="20" s="1"/>
  <c r="BE66" i="20"/>
  <c r="BD66" i="20"/>
  <c r="BB66" i="20"/>
  <c r="BA66" i="20"/>
  <c r="G66" i="20"/>
  <c r="BC66" i="20" s="1"/>
  <c r="BE65" i="20"/>
  <c r="BD65" i="20"/>
  <c r="BB65" i="20"/>
  <c r="BA65" i="20"/>
  <c r="G65" i="20"/>
  <c r="BC65" i="20" s="1"/>
  <c r="BE64" i="20"/>
  <c r="BD64" i="20"/>
  <c r="BB64" i="20"/>
  <c r="BA64" i="20"/>
  <c r="G64" i="20"/>
  <c r="BC64" i="20" s="1"/>
  <c r="BE62" i="20"/>
  <c r="BC62" i="20"/>
  <c r="BB62" i="20"/>
  <c r="BA62" i="20"/>
  <c r="G62" i="20"/>
  <c r="BD62" i="20" s="1"/>
  <c r="BE61" i="20"/>
  <c r="BD61" i="20"/>
  <c r="BB61" i="20"/>
  <c r="BA61" i="20"/>
  <c r="G61" i="20"/>
  <c r="BC61" i="20" s="1"/>
  <c r="BE60" i="20"/>
  <c r="BD60" i="20"/>
  <c r="BB60" i="20"/>
  <c r="BA60" i="20"/>
  <c r="G60" i="20"/>
  <c r="BC60" i="20" s="1"/>
  <c r="BE59" i="20"/>
  <c r="BD59" i="20"/>
  <c r="BB59" i="20"/>
  <c r="BA59" i="20"/>
  <c r="G59" i="20"/>
  <c r="BC59" i="20" s="1"/>
  <c r="BE57" i="20"/>
  <c r="BC57" i="20"/>
  <c r="BB57" i="20"/>
  <c r="BA57" i="20"/>
  <c r="G57" i="20"/>
  <c r="BD57" i="20" s="1"/>
  <c r="BE55" i="20"/>
  <c r="BC55" i="20"/>
  <c r="BB55" i="20"/>
  <c r="BA55" i="20"/>
  <c r="G55" i="20"/>
  <c r="BD55" i="20" s="1"/>
  <c r="BE53" i="20"/>
  <c r="BC53" i="20"/>
  <c r="BB53" i="20"/>
  <c r="BA53" i="20"/>
  <c r="G53" i="20"/>
  <c r="BD53" i="20" s="1"/>
  <c r="BE51" i="20"/>
  <c r="BC51" i="20"/>
  <c r="BB51" i="20"/>
  <c r="BA51" i="20"/>
  <c r="G51" i="20"/>
  <c r="BD51" i="20" s="1"/>
  <c r="BE49" i="20"/>
  <c r="BD49" i="20"/>
  <c r="BC49" i="20"/>
  <c r="BB49" i="20"/>
  <c r="BA49" i="20"/>
  <c r="G49" i="20"/>
  <c r="BE47" i="20"/>
  <c r="BC47" i="20"/>
  <c r="BB47" i="20"/>
  <c r="BA47" i="20"/>
  <c r="G47" i="20"/>
  <c r="BD47" i="20" s="1"/>
  <c r="BE45" i="20"/>
  <c r="BD45" i="20"/>
  <c r="BC45" i="20"/>
  <c r="BB45" i="20"/>
  <c r="BA45" i="20"/>
  <c r="G45" i="20"/>
  <c r="BE43" i="20"/>
  <c r="BC43" i="20"/>
  <c r="BB43" i="20"/>
  <c r="BA43" i="20"/>
  <c r="G43" i="20"/>
  <c r="BD43" i="20" s="1"/>
  <c r="BE41" i="20"/>
  <c r="BD41" i="20"/>
  <c r="BC41" i="20"/>
  <c r="BB41" i="20"/>
  <c r="BA41" i="20"/>
  <c r="G41" i="20"/>
  <c r="BE37" i="20"/>
  <c r="BC37" i="20"/>
  <c r="BB37" i="20"/>
  <c r="BA37" i="20"/>
  <c r="G37" i="20"/>
  <c r="BD37" i="20" s="1"/>
  <c r="BE33" i="20"/>
  <c r="BD33" i="20"/>
  <c r="BC33" i="20"/>
  <c r="BB33" i="20"/>
  <c r="BA33" i="20"/>
  <c r="G33" i="20"/>
  <c r="BE32" i="20"/>
  <c r="BD32" i="20"/>
  <c r="BB32" i="20"/>
  <c r="BA32" i="20"/>
  <c r="G32" i="20"/>
  <c r="BC32" i="20" s="1"/>
  <c r="BE30" i="20"/>
  <c r="BC30" i="20"/>
  <c r="BB30" i="20"/>
  <c r="BA30" i="20"/>
  <c r="G30" i="20"/>
  <c r="BD30" i="20" s="1"/>
  <c r="BE28" i="20"/>
  <c r="BC28" i="20"/>
  <c r="BB28" i="20"/>
  <c r="BA28" i="20"/>
  <c r="G28" i="20"/>
  <c r="BD28" i="20" s="1"/>
  <c r="BE26" i="20"/>
  <c r="BC26" i="20"/>
  <c r="BB26" i="20"/>
  <c r="BA26" i="20"/>
  <c r="G26" i="20"/>
  <c r="BD26" i="20" s="1"/>
  <c r="BE22" i="20"/>
  <c r="BC22" i="20"/>
  <c r="BB22" i="20"/>
  <c r="BA22" i="20"/>
  <c r="G22" i="20"/>
  <c r="BD22" i="20" s="1"/>
  <c r="BE21" i="20"/>
  <c r="BD21" i="20"/>
  <c r="BB21" i="20"/>
  <c r="BA21" i="20"/>
  <c r="G21" i="20"/>
  <c r="BC21" i="20" s="1"/>
  <c r="BE17" i="20"/>
  <c r="BC17" i="20"/>
  <c r="BB17" i="20"/>
  <c r="BA17" i="20"/>
  <c r="G17" i="20"/>
  <c r="BD17" i="20" s="1"/>
  <c r="BE16" i="20"/>
  <c r="BD16" i="20"/>
  <c r="BB16" i="20"/>
  <c r="BA16" i="20"/>
  <c r="G16" i="20"/>
  <c r="BC16" i="20" s="1"/>
  <c r="BE14" i="20"/>
  <c r="BC14" i="20"/>
  <c r="BB14" i="20"/>
  <c r="BA14" i="20"/>
  <c r="G14" i="20"/>
  <c r="BD14" i="20" s="1"/>
  <c r="BE13" i="20"/>
  <c r="BD13" i="20"/>
  <c r="BB13" i="20"/>
  <c r="BA13" i="20"/>
  <c r="G13" i="20"/>
  <c r="BC13" i="20" s="1"/>
  <c r="BE11" i="20"/>
  <c r="BC11" i="20"/>
  <c r="BB11" i="20"/>
  <c r="BA11" i="20"/>
  <c r="G11" i="20"/>
  <c r="G235" i="20" s="1"/>
  <c r="BB9" i="20"/>
  <c r="F7" i="19" s="1"/>
  <c r="C9" i="20"/>
  <c r="BE8" i="20"/>
  <c r="BE9" i="20" s="1"/>
  <c r="I7" i="19" s="1"/>
  <c r="BC8" i="20"/>
  <c r="BC9" i="20" s="1"/>
  <c r="G7" i="19" s="1"/>
  <c r="BB8" i="20"/>
  <c r="BA8" i="20"/>
  <c r="BA9" i="20" s="1"/>
  <c r="E7" i="19" s="1"/>
  <c r="G8" i="20"/>
  <c r="G9" i="20" s="1"/>
  <c r="F3" i="20"/>
  <c r="I21" i="19"/>
  <c r="H22" i="19" s="1"/>
  <c r="B15" i="19"/>
  <c r="A15" i="19"/>
  <c r="G14" i="19"/>
  <c r="B14" i="19"/>
  <c r="A14" i="19"/>
  <c r="F13" i="19"/>
  <c r="B13" i="19"/>
  <c r="A13" i="19"/>
  <c r="B12" i="19"/>
  <c r="A12" i="19"/>
  <c r="H11" i="19"/>
  <c r="B11" i="19"/>
  <c r="A11" i="19"/>
  <c r="B10" i="19"/>
  <c r="A10" i="19"/>
  <c r="B9" i="19"/>
  <c r="A9" i="19"/>
  <c r="B8" i="19"/>
  <c r="A8" i="19"/>
  <c r="B7" i="19"/>
  <c r="A7" i="19"/>
  <c r="C2" i="19"/>
  <c r="BA235" i="20" l="1"/>
  <c r="E8" i="19" s="1"/>
  <c r="G248" i="20"/>
  <c r="BB235" i="20"/>
  <c r="F8" i="19" s="1"/>
  <c r="F16" i="19" s="1"/>
  <c r="BE248" i="20"/>
  <c r="I9" i="19" s="1"/>
  <c r="G305" i="20"/>
  <c r="BA331" i="20"/>
  <c r="BA342" i="20" s="1"/>
  <c r="E15" i="19" s="1"/>
  <c r="BB305" i="20"/>
  <c r="F10" i="19" s="1"/>
  <c r="BE235" i="20"/>
  <c r="I8" i="19" s="1"/>
  <c r="I16" i="19" s="1"/>
  <c r="BB248" i="20"/>
  <c r="F9" i="19" s="1"/>
  <c r="BD250" i="20"/>
  <c r="BD305" i="20" s="1"/>
  <c r="H10" i="19" s="1"/>
  <c r="BE342" i="20"/>
  <c r="I15" i="19" s="1"/>
  <c r="BE323" i="20"/>
  <c r="I12" i="19" s="1"/>
  <c r="BD8" i="20"/>
  <c r="BD9" i="20" s="1"/>
  <c r="H7" i="19" s="1"/>
  <c r="G323" i="20"/>
  <c r="BA305" i="20"/>
  <c r="E10" i="19" s="1"/>
  <c r="BA323" i="20"/>
  <c r="E12" i="19" s="1"/>
  <c r="BD248" i="20"/>
  <c r="H9" i="19" s="1"/>
  <c r="BA248" i="20"/>
  <c r="E9" i="19" s="1"/>
  <c r="E16" i="19" s="1"/>
  <c r="BC235" i="20"/>
  <c r="G8" i="19" s="1"/>
  <c r="BC305" i="20"/>
  <c r="G10" i="19" s="1"/>
  <c r="BC248" i="20"/>
  <c r="G9" i="19" s="1"/>
  <c r="G16" i="19" s="1"/>
  <c r="BC323" i="20"/>
  <c r="G12" i="19" s="1"/>
  <c r="BD11" i="20"/>
  <c r="BD235" i="20" s="1"/>
  <c r="H8" i="19" s="1"/>
  <c r="BD328" i="20"/>
  <c r="BD329" i="20" s="1"/>
  <c r="H14" i="19" s="1"/>
  <c r="H16" i="19" l="1"/>
  <c r="E25" i="19" s="1"/>
  <c r="F42" i="13" s="1"/>
  <c r="AC14" i="18"/>
  <c r="U12" i="18"/>
  <c r="Q12" i="18"/>
  <c r="O12" i="18"/>
  <c r="K12" i="18"/>
  <c r="I12" i="18"/>
  <c r="G12" i="18"/>
  <c r="M12" i="18" s="1"/>
  <c r="U11" i="18"/>
  <c r="Q11" i="18"/>
  <c r="O11" i="18"/>
  <c r="O8" i="18" s="1"/>
  <c r="K11" i="18"/>
  <c r="I11" i="18"/>
  <c r="G11" i="18"/>
  <c r="M11" i="18" s="1"/>
  <c r="U10" i="18"/>
  <c r="Q10" i="18"/>
  <c r="O10" i="18"/>
  <c r="K10" i="18"/>
  <c r="I10" i="18"/>
  <c r="G10" i="18"/>
  <c r="AD14" i="18" s="1"/>
  <c r="U9" i="18"/>
  <c r="U8" i="18" s="1"/>
  <c r="Q9" i="18"/>
  <c r="Q8" i="18" s="1"/>
  <c r="O9" i="18"/>
  <c r="K9" i="18"/>
  <c r="I9" i="18"/>
  <c r="G9" i="18"/>
  <c r="M9" i="18" s="1"/>
  <c r="K8" i="18"/>
  <c r="I8" i="18"/>
  <c r="G8" i="18"/>
  <c r="G14" i="18" s="1"/>
  <c r="F41" i="13" s="1"/>
  <c r="M10" i="18" l="1"/>
  <c r="M8" i="18" s="1"/>
  <c r="AC18" i="17" l="1"/>
  <c r="U16" i="17"/>
  <c r="Q16" i="17"/>
  <c r="O16" i="17"/>
  <c r="K16" i="17"/>
  <c r="I16" i="17"/>
  <c r="G16" i="17"/>
  <c r="M16" i="17" s="1"/>
  <c r="U15" i="17"/>
  <c r="U13" i="17" s="1"/>
  <c r="Q15" i="17"/>
  <c r="Q13" i="17" s="1"/>
  <c r="O15" i="17"/>
  <c r="M15" i="17"/>
  <c r="K15" i="17"/>
  <c r="I15" i="17"/>
  <c r="G15" i="17"/>
  <c r="U14" i="17"/>
  <c r="Q14" i="17"/>
  <c r="O14" i="17"/>
  <c r="O13" i="17" s="1"/>
  <c r="K14" i="17"/>
  <c r="K13" i="17" s="1"/>
  <c r="I14" i="17"/>
  <c r="I13" i="17" s="1"/>
  <c r="G14" i="17"/>
  <c r="M14" i="17" s="1"/>
  <c r="M13" i="17" s="1"/>
  <c r="G13" i="17"/>
  <c r="U12" i="17"/>
  <c r="Q12" i="17"/>
  <c r="O12" i="17"/>
  <c r="K12" i="17"/>
  <c r="I12" i="17"/>
  <c r="G12" i="17"/>
  <c r="M12" i="17" s="1"/>
  <c r="U11" i="17"/>
  <c r="Q11" i="17"/>
  <c r="O11" i="17"/>
  <c r="K11" i="17"/>
  <c r="K10" i="17" s="1"/>
  <c r="I11" i="17"/>
  <c r="I10" i="17" s="1"/>
  <c r="G11" i="17"/>
  <c r="M11" i="17" s="1"/>
  <c r="U10" i="17"/>
  <c r="Q10" i="17"/>
  <c r="O10" i="17"/>
  <c r="G10" i="17"/>
  <c r="U9" i="17"/>
  <c r="Q9" i="17"/>
  <c r="O9" i="17"/>
  <c r="K9" i="17"/>
  <c r="K8" i="17" s="1"/>
  <c r="I9" i="17"/>
  <c r="I8" i="17" s="1"/>
  <c r="G9" i="17"/>
  <c r="AD18" i="17" s="1"/>
  <c r="U8" i="17"/>
  <c r="Q8" i="17"/>
  <c r="O8" i="17"/>
  <c r="G8" i="17"/>
  <c r="M10" i="17" l="1"/>
  <c r="G18" i="17"/>
  <c r="F40" i="13" s="1"/>
  <c r="M9" i="17"/>
  <c r="M8" i="17" s="1"/>
  <c r="AC55" i="16" l="1"/>
  <c r="U53" i="16"/>
  <c r="Q53" i="16"/>
  <c r="O53" i="16"/>
  <c r="K53" i="16"/>
  <c r="I53" i="16"/>
  <c r="G53" i="16"/>
  <c r="M53" i="16" s="1"/>
  <c r="U52" i="16"/>
  <c r="Q52" i="16"/>
  <c r="O52" i="16"/>
  <c r="K52" i="16"/>
  <c r="I52" i="16"/>
  <c r="G52" i="16"/>
  <c r="M52" i="16" s="1"/>
  <c r="U51" i="16"/>
  <c r="Q51" i="16"/>
  <c r="O51" i="16"/>
  <c r="K51" i="16"/>
  <c r="I51" i="16"/>
  <c r="G51" i="16"/>
  <c r="M51" i="16" s="1"/>
  <c r="U50" i="16"/>
  <c r="Q50" i="16"/>
  <c r="O50" i="16"/>
  <c r="M50" i="16"/>
  <c r="K50" i="16"/>
  <c r="I50" i="16"/>
  <c r="G50" i="16"/>
  <c r="U49" i="16"/>
  <c r="Q49" i="16"/>
  <c r="O49" i="16"/>
  <c r="K49" i="16"/>
  <c r="I49" i="16"/>
  <c r="G49" i="16"/>
  <c r="M49" i="16" s="1"/>
  <c r="U48" i="16"/>
  <c r="Q48" i="16"/>
  <c r="O48" i="16"/>
  <c r="K48" i="16"/>
  <c r="I48" i="16"/>
  <c r="G48" i="16"/>
  <c r="M48" i="16" s="1"/>
  <c r="U47" i="16"/>
  <c r="Q47" i="16"/>
  <c r="O47" i="16"/>
  <c r="K47" i="16"/>
  <c r="I47" i="16"/>
  <c r="G47" i="16"/>
  <c r="M47" i="16" s="1"/>
  <c r="U46" i="16"/>
  <c r="Q46" i="16"/>
  <c r="O46" i="16"/>
  <c r="K46" i="16"/>
  <c r="I46" i="16"/>
  <c r="G46" i="16"/>
  <c r="M46" i="16" s="1"/>
  <c r="U45" i="16"/>
  <c r="Q45" i="16"/>
  <c r="O45" i="16"/>
  <c r="K45" i="16"/>
  <c r="I45" i="16"/>
  <c r="G45" i="16"/>
  <c r="M45" i="16" s="1"/>
  <c r="U44" i="16"/>
  <c r="Q44" i="16"/>
  <c r="O44" i="16"/>
  <c r="M44" i="16"/>
  <c r="K44" i="16"/>
  <c r="I44" i="16"/>
  <c r="G44" i="16"/>
  <c r="U43" i="16"/>
  <c r="Q43" i="16"/>
  <c r="O43" i="16"/>
  <c r="K43" i="16"/>
  <c r="I43" i="16"/>
  <c r="G43" i="16"/>
  <c r="M43" i="16" s="1"/>
  <c r="U42" i="16"/>
  <c r="Q42" i="16"/>
  <c r="O42" i="16"/>
  <c r="M42" i="16"/>
  <c r="K42" i="16"/>
  <c r="I42" i="16"/>
  <c r="G42" i="16"/>
  <c r="U41" i="16"/>
  <c r="Q41" i="16"/>
  <c r="O41" i="16"/>
  <c r="K41" i="16"/>
  <c r="I41" i="16"/>
  <c r="G41" i="16"/>
  <c r="M41" i="16" s="1"/>
  <c r="U40" i="16"/>
  <c r="Q40" i="16"/>
  <c r="Q38" i="16" s="1"/>
  <c r="O40" i="16"/>
  <c r="K40" i="16"/>
  <c r="I40" i="16"/>
  <c r="I38" i="16" s="1"/>
  <c r="G40" i="16"/>
  <c r="M40" i="16" s="1"/>
  <c r="U39" i="16"/>
  <c r="U38" i="16" s="1"/>
  <c r="Q39" i="16"/>
  <c r="O39" i="16"/>
  <c r="O38" i="16" s="1"/>
  <c r="K39" i="16"/>
  <c r="K38" i="16" s="1"/>
  <c r="I39" i="16"/>
  <c r="G39" i="16"/>
  <c r="G38" i="16" s="1"/>
  <c r="U37" i="16"/>
  <c r="Q37" i="16"/>
  <c r="O37" i="16"/>
  <c r="K37" i="16"/>
  <c r="I37" i="16"/>
  <c r="G37" i="16"/>
  <c r="M37" i="16" s="1"/>
  <c r="U36" i="16"/>
  <c r="Q36" i="16"/>
  <c r="O36" i="16"/>
  <c r="M36" i="16"/>
  <c r="K36" i="16"/>
  <c r="I36" i="16"/>
  <c r="G36" i="16"/>
  <c r="U35" i="16"/>
  <c r="Q35" i="16"/>
  <c r="O35" i="16"/>
  <c r="O25" i="16" s="1"/>
  <c r="K35" i="16"/>
  <c r="I35" i="16"/>
  <c r="G35" i="16"/>
  <c r="M35" i="16" s="1"/>
  <c r="U34" i="16"/>
  <c r="Q34" i="16"/>
  <c r="O34" i="16"/>
  <c r="K34" i="16"/>
  <c r="I34" i="16"/>
  <c r="G34" i="16"/>
  <c r="M34" i="16" s="1"/>
  <c r="U33" i="16"/>
  <c r="Q33" i="16"/>
  <c r="O33" i="16"/>
  <c r="K33" i="16"/>
  <c r="I33" i="16"/>
  <c r="G33" i="16"/>
  <c r="M33" i="16" s="1"/>
  <c r="U32" i="16"/>
  <c r="Q32" i="16"/>
  <c r="O32" i="16"/>
  <c r="M32" i="16"/>
  <c r="K32" i="16"/>
  <c r="I32" i="16"/>
  <c r="G32" i="16"/>
  <c r="U31" i="16"/>
  <c r="Q31" i="16"/>
  <c r="O31" i="16"/>
  <c r="K31" i="16"/>
  <c r="I31" i="16"/>
  <c r="G31" i="16"/>
  <c r="M31" i="16" s="1"/>
  <c r="U30" i="16"/>
  <c r="Q30" i="16"/>
  <c r="O30" i="16"/>
  <c r="M30" i="16"/>
  <c r="K30" i="16"/>
  <c r="I30" i="16"/>
  <c r="G30" i="16"/>
  <c r="U29" i="16"/>
  <c r="Q29" i="16"/>
  <c r="O29" i="16"/>
  <c r="K29" i="16"/>
  <c r="I29" i="16"/>
  <c r="G29" i="16"/>
  <c r="M29" i="16" s="1"/>
  <c r="U28" i="16"/>
  <c r="Q28" i="16"/>
  <c r="Q25" i="16" s="1"/>
  <c r="O28" i="16"/>
  <c r="K28" i="16"/>
  <c r="I28" i="16"/>
  <c r="G28" i="16"/>
  <c r="M28" i="16" s="1"/>
  <c r="U27" i="16"/>
  <c r="U25" i="16" s="1"/>
  <c r="Q27" i="16"/>
  <c r="O27" i="16"/>
  <c r="K27" i="16"/>
  <c r="I27" i="16"/>
  <c r="G27" i="16"/>
  <c r="G25" i="16" s="1"/>
  <c r="U26" i="16"/>
  <c r="Q26" i="16"/>
  <c r="O26" i="16"/>
  <c r="K26" i="16"/>
  <c r="I26" i="16"/>
  <c r="I25" i="16" s="1"/>
  <c r="G26" i="16"/>
  <c r="M26" i="16" s="1"/>
  <c r="K25" i="16"/>
  <c r="U24" i="16"/>
  <c r="Q24" i="16"/>
  <c r="O24" i="16"/>
  <c r="K24" i="16"/>
  <c r="I24" i="16"/>
  <c r="G24" i="16"/>
  <c r="M24" i="16" s="1"/>
  <c r="U23" i="16"/>
  <c r="Q23" i="16"/>
  <c r="O23" i="16"/>
  <c r="O19" i="16" s="1"/>
  <c r="K23" i="16"/>
  <c r="I23" i="16"/>
  <c r="G23" i="16"/>
  <c r="M23" i="16" s="1"/>
  <c r="U22" i="16"/>
  <c r="Q22" i="16"/>
  <c r="Q19" i="16" s="1"/>
  <c r="O22" i="16"/>
  <c r="K22" i="16"/>
  <c r="I22" i="16"/>
  <c r="G22" i="16"/>
  <c r="M22" i="16" s="1"/>
  <c r="U21" i="16"/>
  <c r="Q21" i="16"/>
  <c r="O21" i="16"/>
  <c r="K21" i="16"/>
  <c r="K19" i="16" s="1"/>
  <c r="I21" i="16"/>
  <c r="G21" i="16"/>
  <c r="M21" i="16" s="1"/>
  <c r="U20" i="16"/>
  <c r="U19" i="16" s="1"/>
  <c r="Q20" i="16"/>
  <c r="O20" i="16"/>
  <c r="M20" i="16"/>
  <c r="M19" i="16" s="1"/>
  <c r="K20" i="16"/>
  <c r="I20" i="16"/>
  <c r="I19" i="16" s="1"/>
  <c r="G20" i="16"/>
  <c r="U17" i="16"/>
  <c r="Q17" i="16"/>
  <c r="O17" i="16"/>
  <c r="M17" i="16"/>
  <c r="K17" i="16"/>
  <c r="I17" i="16"/>
  <c r="G17" i="16"/>
  <c r="U16" i="16"/>
  <c r="Q16" i="16"/>
  <c r="O16" i="16"/>
  <c r="K16" i="16"/>
  <c r="I16" i="16"/>
  <c r="G16" i="16"/>
  <c r="M16" i="16" s="1"/>
  <c r="U15" i="16"/>
  <c r="Q15" i="16"/>
  <c r="O15" i="16"/>
  <c r="K15" i="16"/>
  <c r="I15" i="16"/>
  <c r="G15" i="16"/>
  <c r="M15" i="16" s="1"/>
  <c r="U14" i="16"/>
  <c r="Q14" i="16"/>
  <c r="O14" i="16"/>
  <c r="K14" i="16"/>
  <c r="I14" i="16"/>
  <c r="G14" i="16"/>
  <c r="G8" i="16" s="1"/>
  <c r="U13" i="16"/>
  <c r="Q13" i="16"/>
  <c r="O13" i="16"/>
  <c r="K13" i="16"/>
  <c r="I13" i="16"/>
  <c r="G13" i="16"/>
  <c r="M13" i="16" s="1"/>
  <c r="U12" i="16"/>
  <c r="Q12" i="16"/>
  <c r="O12" i="16"/>
  <c r="K12" i="16"/>
  <c r="K8" i="16" s="1"/>
  <c r="I12" i="16"/>
  <c r="G12" i="16"/>
  <c r="M12" i="16" s="1"/>
  <c r="U11" i="16"/>
  <c r="Q11" i="16"/>
  <c r="O11" i="16"/>
  <c r="K11" i="16"/>
  <c r="I11" i="16"/>
  <c r="G11" i="16"/>
  <c r="M11" i="16" s="1"/>
  <c r="U10" i="16"/>
  <c r="Q10" i="16"/>
  <c r="O10" i="16"/>
  <c r="K10" i="16"/>
  <c r="I10" i="16"/>
  <c r="G10" i="16"/>
  <c r="M10" i="16" s="1"/>
  <c r="U9" i="16"/>
  <c r="Q9" i="16"/>
  <c r="Q8" i="16" s="1"/>
  <c r="O9" i="16"/>
  <c r="O8" i="16" s="1"/>
  <c r="K9" i="16"/>
  <c r="I9" i="16"/>
  <c r="I8" i="16" s="1"/>
  <c r="G9" i="16"/>
  <c r="AD55" i="16" s="1"/>
  <c r="U8" i="16"/>
  <c r="M9" i="16" l="1"/>
  <c r="M14" i="16"/>
  <c r="M8" i="16" s="1"/>
  <c r="M27" i="16"/>
  <c r="M25" i="16" s="1"/>
  <c r="M39" i="16"/>
  <c r="M38" i="16" s="1"/>
  <c r="G19" i="16"/>
  <c r="G55" i="16" s="1"/>
  <c r="F39" i="13" s="1"/>
  <c r="H42" i="13" l="1"/>
  <c r="H41" i="13"/>
  <c r="AC18" i="14" l="1"/>
  <c r="U16" i="14"/>
  <c r="Q16" i="14"/>
  <c r="O16" i="14"/>
  <c r="K16" i="14"/>
  <c r="I16" i="14"/>
  <c r="G16" i="14"/>
  <c r="M16" i="14" s="1"/>
  <c r="U15" i="14"/>
  <c r="Q15" i="14"/>
  <c r="O15" i="14"/>
  <c r="K15" i="14"/>
  <c r="I15" i="14"/>
  <c r="G15" i="14"/>
  <c r="M15" i="14" s="1"/>
  <c r="U14" i="14"/>
  <c r="Q14" i="14"/>
  <c r="O14" i="14"/>
  <c r="K14" i="14"/>
  <c r="I14" i="14"/>
  <c r="G14" i="14"/>
  <c r="M14" i="14" s="1"/>
  <c r="U13" i="14"/>
  <c r="Q13" i="14"/>
  <c r="O13" i="14"/>
  <c r="K13" i="14"/>
  <c r="I13" i="14"/>
  <c r="G13" i="14"/>
  <c r="M13" i="14" s="1"/>
  <c r="U12" i="14"/>
  <c r="Q12" i="14"/>
  <c r="O12" i="14"/>
  <c r="K12" i="14"/>
  <c r="I12" i="14"/>
  <c r="G12" i="14"/>
  <c r="M12" i="14" s="1"/>
  <c r="U11" i="14"/>
  <c r="Q11" i="14"/>
  <c r="O11" i="14"/>
  <c r="K11" i="14"/>
  <c r="I11" i="14"/>
  <c r="G11" i="14"/>
  <c r="M11" i="14" s="1"/>
  <c r="U10" i="14"/>
  <c r="Q10" i="14"/>
  <c r="O10" i="14"/>
  <c r="K10" i="14"/>
  <c r="I10" i="14"/>
  <c r="G10" i="14"/>
  <c r="M10" i="14" s="1"/>
  <c r="U9" i="14"/>
  <c r="Q9" i="14"/>
  <c r="O9" i="14"/>
  <c r="K9" i="14"/>
  <c r="I9" i="14"/>
  <c r="G9" i="14"/>
  <c r="U8" i="14"/>
  <c r="Q8" i="14"/>
  <c r="O8" i="14"/>
  <c r="K8" i="14"/>
  <c r="I8" i="14"/>
  <c r="G8" i="14"/>
  <c r="O7" i="14" l="1"/>
  <c r="Q7" i="14"/>
  <c r="K7" i="14"/>
  <c r="U7" i="14"/>
  <c r="AD18" i="14"/>
  <c r="I7" i="14"/>
  <c r="G7" i="14"/>
  <c r="G18" i="14" s="1"/>
  <c r="F43" i="13" s="1"/>
  <c r="G19" i="13" s="1"/>
  <c r="G20" i="13" s="1"/>
  <c r="M9" i="14"/>
  <c r="M8" i="14"/>
  <c r="G17" i="13"/>
  <c r="G18" i="13" s="1"/>
  <c r="H40" i="13"/>
  <c r="H39" i="13"/>
  <c r="H38" i="13"/>
  <c r="H25" i="13"/>
  <c r="H43" i="13" l="1"/>
  <c r="F44" i="13"/>
  <c r="F37" i="13"/>
  <c r="M7" i="14"/>
  <c r="H44" i="13"/>
  <c r="G22" i="13"/>
  <c r="G21" i="13" s="1"/>
  <c r="H37" i="13"/>
  <c r="G1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0" authorId="0" shapeId="0" xr:uid="{E19E640A-3856-4EFE-A79B-0B0FAA921462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0" authorId="0" shapeId="0" xr:uid="{3A032885-17CC-4226-884F-29CFDE960D98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1" authorId="0" shapeId="0" xr:uid="{60B911A8-DB55-4CBF-97EB-FF12E92F8BEF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1" authorId="0" shapeId="0" xr:uid="{45C5BFE2-B18C-47CD-9583-06FE4B6E0474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2" authorId="0" shapeId="0" xr:uid="{9D9554FF-EB74-4597-805E-A8DE4F0E6361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2" authorId="0" shapeId="0" xr:uid="{9C64A56F-9A6C-4E09-B406-8E82B9BAB41C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<sst xmlns="http://schemas.openxmlformats.org/spreadsheetml/2006/main" count="2136" uniqueCount="1022">
  <si>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</si>
  <si>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</si>
  <si>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</si>
  <si>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</si>
  <si>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</si>
  <si>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</si>
  <si>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</si>
  <si>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</si>
  <si>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</si>
  <si>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</si>
  <si>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</si>
  <si>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</si>
  <si>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</si>
  <si>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</si>
  <si>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</si>
  <si>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</si>
  <si>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</si>
  <si>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</si>
  <si>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</si>
  <si>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</si>
  <si>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Cena celkem bez DPH</t>
  </si>
  <si>
    <t>Rekapitulace daní</t>
  </si>
  <si>
    <t>IČ: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</si>
  <si>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</si>
  <si>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</si>
  <si>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</si>
  <si>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</si>
  <si>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</si>
  <si>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Z:</t>
  </si>
  <si>
    <t>Stavba:</t>
  </si>
  <si>
    <t>Místo:</t>
  </si>
  <si>
    <t>ing. Ivo Heřmánek</t>
  </si>
  <si>
    <t>Poznámka</t>
  </si>
  <si>
    <t>Kč</t>
  </si>
  <si>
    <t>Rekapitulace objektů a rozpočtů</t>
  </si>
  <si>
    <t>Celkem s DPH</t>
  </si>
  <si>
    <t>z toho stavební část</t>
  </si>
  <si>
    <t>bez DPH</t>
  </si>
  <si>
    <t>Celkový rozpočet stavby</t>
  </si>
  <si>
    <t>DPH</t>
  </si>
  <si>
    <t>Položky formátu *Rxx jsou originální položky ceníků RTS</t>
  </si>
  <si>
    <t>Všechny výrobky jmenovitě uvedené jsou referenční výrobky a je možné je nahradit jinými stejných či lepších vlastností.</t>
  </si>
  <si>
    <t>Položky *pxx jsou položky odvozené a obsahují práci a veškerý materiál</t>
  </si>
  <si>
    <t>Položky *mxx obsahují práci a pomocný materiál, ne však hlavní materiál</t>
  </si>
  <si>
    <t>Položky *sxx obsahují pouze dodávku materiálu</t>
  </si>
  <si>
    <t>Výkaz výměr stavební části je zpracován dle sborníku prací RTS</t>
  </si>
  <si>
    <t xml:space="preserve">   - zdravotní instalace</t>
  </si>
  <si>
    <t xml:space="preserve">   - ústřední vytápění</t>
  </si>
  <si>
    <t xml:space="preserve">   - elektrionstalace</t>
  </si>
  <si>
    <t>rozpočet je zpracován dle cenové soustavy RTS v cenové úrovni 2024/2.pololetí</t>
  </si>
  <si>
    <t>#TypZaznamu#</t>
  </si>
  <si>
    <t>S:</t>
  </si>
  <si>
    <t>STA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</si>
  <si>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</si>
  <si>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</si>
  <si>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</si>
  <si>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</si>
  <si>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</si>
  <si>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</si>
  <si>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</si>
  <si>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</si>
  <si>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</si>
  <si>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</si>
  <si>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</si>
  <si>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</si>
  <si>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</si>
  <si>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</si>
  <si>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</si>
  <si>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</si>
  <si>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</si>
  <si>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</si>
  <si>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</si>
  <si>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</si>
  <si>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</si>
  <si>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</si>
  <si>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</si>
  <si>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</si>
  <si>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VN</t>
  </si>
  <si>
    <t>Vedlejší náklady</t>
  </si>
  <si>
    <t>DIL</t>
  </si>
  <si>
    <t>005 11-1021.R</t>
  </si>
  <si>
    <t>Soubor</t>
  </si>
  <si>
    <t>POL99_0</t>
  </si>
  <si>
    <t>005 12-1010.R</t>
  </si>
  <si>
    <t>Vybudování zařízení staveniště</t>
  </si>
  <si>
    <t>005 12-1020.R</t>
  </si>
  <si>
    <t xml:space="preserve">Provoz zařízení staveniště </t>
  </si>
  <si>
    <t>005 12-1030.R</t>
  </si>
  <si>
    <t>Odstranění zařízení staveniště</t>
  </si>
  <si>
    <t>005 21-1030.R</t>
  </si>
  <si>
    <t xml:space="preserve">Dočasná dopravní opatření </t>
  </si>
  <si>
    <t>005 21-1040.R</t>
  </si>
  <si>
    <t xml:space="preserve">Užívání veřejných ploch a prostranství  </t>
  </si>
  <si>
    <t>005 21-1080.R</t>
  </si>
  <si>
    <t xml:space="preserve">Bezpečnostní a hygienická opatření na staveništi </t>
  </si>
  <si>
    <t>005 24-1010.R</t>
  </si>
  <si>
    <t xml:space="preserve">Dokumentace skutečného provedení </t>
  </si>
  <si>
    <t>005 26-1030.R</t>
  </si>
  <si>
    <t>Ostatní vedlejší náklady</t>
  </si>
  <si>
    <t/>
  </si>
  <si>
    <t>SUM</t>
  </si>
  <si>
    <t>Poznámky uchazeče k zadání</t>
  </si>
  <si>
    <t>POPUZIV</t>
  </si>
  <si>
    <t>END</t>
  </si>
  <si>
    <t>Vedlejší rozpočtové náklady</t>
  </si>
  <si>
    <t>Šeříková 188 - změna užívání bytu na rehabilitační kliniku</t>
  </si>
  <si>
    <t>Český Krumlov,  Šeříková čp. 188</t>
  </si>
  <si>
    <t>OBJ</t>
  </si>
  <si>
    <t>3</t>
  </si>
  <si>
    <t>Svislé a kompletní konstrukce</t>
  </si>
  <si>
    <t>342012221R00</t>
  </si>
  <si>
    <t>Příčka SDK tl.100 mm,ocel.kce,1x oplášť.,RB 12,5mm</t>
  </si>
  <si>
    <t>m2</t>
  </si>
  <si>
    <t>POL1_0</t>
  </si>
  <si>
    <t>m.107:2,55*2,1</t>
  </si>
  <si>
    <t>VV</t>
  </si>
  <si>
    <t>m.105:2,5*2,1</t>
  </si>
  <si>
    <t>m.106:0,9*2,4</t>
  </si>
  <si>
    <t>347016131p01</t>
  </si>
  <si>
    <t>Předstěna SDK, tl.150 mm, oc.kce CW,1xRB 12,5mm, bez izol</t>
  </si>
  <si>
    <t>m.102:1,05*2,65</t>
  </si>
  <si>
    <t>kus</t>
  </si>
  <si>
    <t>61</t>
  </si>
  <si>
    <t>Upravy povrchů vnitřní</t>
  </si>
  <si>
    <t>612425931RT2</t>
  </si>
  <si>
    <t>Omítka vápenná vnitřního ostění - štuková, s použitím suché maltové směsi</t>
  </si>
  <si>
    <t>po vybouráných otvorech:(2,65*2+1,8)*0,25  +0,15*2,65*2</t>
  </si>
  <si>
    <t>62</t>
  </si>
  <si>
    <t>Upravy povrchů vnější</t>
  </si>
  <si>
    <t>621421145R00</t>
  </si>
  <si>
    <t>Omítka vnější ostění, MVC, štuková,</t>
  </si>
  <si>
    <t>nové vstupní dveře:(2,65*2+1,8)*0,2</t>
  </si>
  <si>
    <t>621412313R00</t>
  </si>
  <si>
    <t>Nátěr ostění vnějších silikonový</t>
  </si>
  <si>
    <t>63</t>
  </si>
  <si>
    <t>Podlahy a podlahové konstrukce</t>
  </si>
  <si>
    <t>632451014R00</t>
  </si>
  <si>
    <t>Vyrovnávací potěr v pásu, tl. 50 mm</t>
  </si>
  <si>
    <t>pod novými venkovními dveřmi:1,05*0,55</t>
  </si>
  <si>
    <t>po vybourané příčce:3,0*0,15</t>
  </si>
  <si>
    <t>95</t>
  </si>
  <si>
    <t>Dokončovací kce na pozem.stav.</t>
  </si>
  <si>
    <t>953941312R00</t>
  </si>
  <si>
    <t>Osazení požárního hasicího přístroje na stěnu</t>
  </si>
  <si>
    <t>953941391R00</t>
  </si>
  <si>
    <t>Revize požárního hasicího přístroje</t>
  </si>
  <si>
    <t>44984114R</t>
  </si>
  <si>
    <t>Přístroj hasicí práškový 43A/183B</t>
  </si>
  <si>
    <t>POL3_0</t>
  </si>
  <si>
    <t>952901111R00</t>
  </si>
  <si>
    <t>Vyčištění budov o výšce podlaží do 4 m</t>
  </si>
  <si>
    <t>96</t>
  </si>
  <si>
    <t>Bourání konstrukcí</t>
  </si>
  <si>
    <t>962031125R00</t>
  </si>
  <si>
    <t>Bourání příček z cihel pálených děrovan. tl.140 mm</t>
  </si>
  <si>
    <t>u recepce:2,95*2,65 -0,9*2,0</t>
  </si>
  <si>
    <t>965081713R00</t>
  </si>
  <si>
    <t>Bourání dlažeb keramických tl.10 mm, nad 1 m2</t>
  </si>
  <si>
    <t>stávající dlažby:7,2+3,2</t>
  </si>
  <si>
    <t>968061112R00</t>
  </si>
  <si>
    <t>Vyvěšení dřevěných a plastových okenních křídel pl. do 1,5 m2</t>
  </si>
  <si>
    <t>968061125R00</t>
  </si>
  <si>
    <t>Vyvěšení dřevěných a plastových dveřních křídel pl. do 2 m2</t>
  </si>
  <si>
    <t>vyvěšení křídel:9</t>
  </si>
  <si>
    <t>zpětné zavěšení křídel:7</t>
  </si>
  <si>
    <t>968072455R00</t>
  </si>
  <si>
    <t>Vybourání kovových dveřních zárubní pl. do 2 m2</t>
  </si>
  <si>
    <t>u bourané příčky:0,9*2,0</t>
  </si>
  <si>
    <t>968083002R00</t>
  </si>
  <si>
    <t>Vybourání plastových oken do 2 m2</t>
  </si>
  <si>
    <t>stávající okno:1,8*1,5</t>
  </si>
  <si>
    <t>968096002R00</t>
  </si>
  <si>
    <t>Bourání parapetů plastových</t>
  </si>
  <si>
    <t>m</t>
  </si>
  <si>
    <t>stávající okno:1,8</t>
  </si>
  <si>
    <t>97</t>
  </si>
  <si>
    <t>Bourání částí konstrukcí</t>
  </si>
  <si>
    <t>967031132R00</t>
  </si>
  <si>
    <t>Přisekání rovných ostění cihelných na MVC</t>
  </si>
  <si>
    <t>po vybourání otvorů:0,15*2,65*2  +0,5*0,9*2</t>
  </si>
  <si>
    <t>971033561R00</t>
  </si>
  <si>
    <t>Vybourání otv. zeď cihel. pl.1 m2, tl.60 cm, MVC</t>
  </si>
  <si>
    <t>m3</t>
  </si>
  <si>
    <t>parapet:1,05*0,9*0,50</t>
  </si>
  <si>
    <t>978013211R00</t>
  </si>
  <si>
    <t xml:space="preserve">Odstranění štukové vrstvy omítky z vnitřních stěn </t>
  </si>
  <si>
    <t>pro nový keramický obklad:</t>
  </si>
  <si>
    <t>m.105:1,15*2,65</t>
  </si>
  <si>
    <t>m.107:1,5*2,65</t>
  </si>
  <si>
    <t>m.108:(3,6+2,0)*2*0,55</t>
  </si>
  <si>
    <t>m.109:(1,65+2,0)*2*0,55</t>
  </si>
  <si>
    <t>m.112 výlevka:1,5*1,5</t>
  </si>
  <si>
    <t>978059531R00</t>
  </si>
  <si>
    <t>Odsekání vnitřních obkladů stěn nad 2 m2</t>
  </si>
  <si>
    <t>m.108:(3,6+2,0)*2*2,1</t>
  </si>
  <si>
    <t>m.109:(1,65+2,0)*2*2,1</t>
  </si>
  <si>
    <t>976072221p01</t>
  </si>
  <si>
    <t>Vybourání revizních dvířek z SDK konstrukce</t>
  </si>
  <si>
    <t>99</t>
  </si>
  <si>
    <t>Staveništní přesun hmot</t>
  </si>
  <si>
    <t>999281105R00</t>
  </si>
  <si>
    <t>Přesun hmot pro opravy a údržbu do výšky 6 m</t>
  </si>
  <si>
    <t>t</t>
  </si>
  <si>
    <t>979100013RA0</t>
  </si>
  <si>
    <t>Odvoz suti a vyb.hmot do 15 km, vnitrost. 15 m</t>
  </si>
  <si>
    <t>POL2_0</t>
  </si>
  <si>
    <t>cihly, keramika:5,5</t>
  </si>
  <si>
    <t>plasty, sklo:0,5</t>
  </si>
  <si>
    <t>979990107R00</t>
  </si>
  <si>
    <t>Poplatek za uložení suti - směs betonu, cihel, keramických výrobků č.170107</t>
  </si>
  <si>
    <t>979990163R00</t>
  </si>
  <si>
    <t>Poplatek za uložení suti - plast + sklo, skupina odpadu 170904</t>
  </si>
  <si>
    <t>711</t>
  </si>
  <si>
    <t>Izolace proti vodě</t>
  </si>
  <si>
    <t>711212002T00</t>
  </si>
  <si>
    <t>Provedení hydroizolační stěrky 2x, bez penetrace</t>
  </si>
  <si>
    <t>711212000T00</t>
  </si>
  <si>
    <t>Provedení penetrace podkladu pod hydroizolačení nátěr</t>
  </si>
  <si>
    <t>711212601T00</t>
  </si>
  <si>
    <t>Vložení těsnicího pásu do spoje podlaha - stěna</t>
  </si>
  <si>
    <t>m.108:(3,6 +2)*2</t>
  </si>
  <si>
    <t>711212611T00</t>
  </si>
  <si>
    <t>Vložení těsnicího pásu do svislého koutu</t>
  </si>
  <si>
    <t>711212621T00</t>
  </si>
  <si>
    <t>Vložení těsnicí manžety do prostupu, stěrková hydroizolace</t>
  </si>
  <si>
    <t>720</t>
  </si>
  <si>
    <t>Zdravotechnická instalace</t>
  </si>
  <si>
    <t>72099</t>
  </si>
  <si>
    <t>Stavební přípomoce pro ZI</t>
  </si>
  <si>
    <t>soub</t>
  </si>
  <si>
    <t>Pro vodu drážky v podlaze a ve zdivu a průrazy.</t>
  </si>
  <si>
    <t>POP</t>
  </si>
  <si>
    <t>Pro přípojku kanalizace drářžky ve zdivu a průrazy.</t>
  </si>
  <si>
    <t>Pro napojení WC prostup skrz podkladní desky a výkop zeminy,</t>
  </si>
  <si>
    <t>zpětné začištění včetně oprvy protiradonové izolace</t>
  </si>
  <si>
    <t>764</t>
  </si>
  <si>
    <t>Konstrukce klempířské</t>
  </si>
  <si>
    <t>764410850R00</t>
  </si>
  <si>
    <t>Demontáž oplechování parapetů,rš od 100 do 330 mm</t>
  </si>
  <si>
    <t>stávající okno:1,85</t>
  </si>
  <si>
    <t>764411123R00</t>
  </si>
  <si>
    <t>Oplechování parapetů z tažených Al profilů, š.240</t>
  </si>
  <si>
    <t>764411155R00</t>
  </si>
  <si>
    <t>Boční krytky, AL, pro šířku parapetu 195-240 mm</t>
  </si>
  <si>
    <t>pár</t>
  </si>
  <si>
    <t>766</t>
  </si>
  <si>
    <t>Konstrukce truhlářské</t>
  </si>
  <si>
    <t>766629304p01</t>
  </si>
  <si>
    <t>Venkovní dveře plastové 1kř 1050/2400mm bílé</t>
  </si>
  <si>
    <t>766629304p02</t>
  </si>
  <si>
    <t>Okno plastové trojsklo 750 x1500mm bílé</t>
  </si>
  <si>
    <t>766690010RAB</t>
  </si>
  <si>
    <t>Desky parapetní aglomer. dodávka a montáž, šířka 30 cm</t>
  </si>
  <si>
    <t>766661422R00</t>
  </si>
  <si>
    <t>Montáž dveří protipožárních 1kříd. nad 80 cm</t>
  </si>
  <si>
    <t>611653637R</t>
  </si>
  <si>
    <t>Dveře dřevěné protipož. hladké plné EW 30S, 900 x 1970 mm</t>
  </si>
  <si>
    <t>766670021R00</t>
  </si>
  <si>
    <t>Montáž kliky a štítku</t>
  </si>
  <si>
    <t>54914594R</t>
  </si>
  <si>
    <t>Kliky se štítem dveřní pro cylindrickou vložku</t>
  </si>
  <si>
    <t>766670025T00</t>
  </si>
  <si>
    <t>Montáž vložky do zámku dveřního křídla</t>
  </si>
  <si>
    <t>54964411R</t>
  </si>
  <si>
    <t xml:space="preserve">Vložka cylindrická oboustranná </t>
  </si>
  <si>
    <t>766669117R00</t>
  </si>
  <si>
    <t>Dokování samozavírače na ocelovou zárubeň</t>
  </si>
  <si>
    <t>54917015R</t>
  </si>
  <si>
    <t>Zavírač dveří hydraulický kvality C2</t>
  </si>
  <si>
    <t>771</t>
  </si>
  <si>
    <t>Podlahy z dlaždic a obklady</t>
  </si>
  <si>
    <t>771212113R00</t>
  </si>
  <si>
    <t>Kladení dlažby keramické do TM, vel. do 400x400 mm</t>
  </si>
  <si>
    <t>dlažby:7,2+3,2</t>
  </si>
  <si>
    <t>mezi dveřmi:1,2*0,3*2</t>
  </si>
  <si>
    <t>771578011R00</t>
  </si>
  <si>
    <t>Spára podlaha - stěna, silikonem</t>
  </si>
  <si>
    <t>m.105:1,15</t>
  </si>
  <si>
    <t>m.107:1,5</t>
  </si>
  <si>
    <t>m.108:(3,6+2,0)*2</t>
  </si>
  <si>
    <t>m.109:(1,65+2,0)*2</t>
  </si>
  <si>
    <t>m.112 výlevka:1,5</t>
  </si>
  <si>
    <t>597623142R</t>
  </si>
  <si>
    <t xml:space="preserve">Dlaždice keramická </t>
  </si>
  <si>
    <t>Direktivní cena 600Kč</t>
  </si>
  <si>
    <t>11,12</t>
  </si>
  <si>
    <t>prořez:0,08</t>
  </si>
  <si>
    <t>771577133R00</t>
  </si>
  <si>
    <t>Lišta nerezová přechodová</t>
  </si>
  <si>
    <t>0,9*6 +3,0</t>
  </si>
  <si>
    <t>776</t>
  </si>
  <si>
    <t>Podlahy povlakové</t>
  </si>
  <si>
    <t>776511810R00</t>
  </si>
  <si>
    <t>Odstranění PVC a koberců lepených bez podložky</t>
  </si>
  <si>
    <t>stávající PVC:4,9+15,3+12,5+17,2+20,7+20,7+3,8+5,4</t>
  </si>
  <si>
    <t>776401800R00</t>
  </si>
  <si>
    <t>Demontáž soklíků nebo lišt, pryžových nebo z PVC</t>
  </si>
  <si>
    <t>m. 102:(2,1 +2,35 +0,2)*2 -0,8*4</t>
  </si>
  <si>
    <t>m. 103:(4,5 +3,4)*2 -0,9</t>
  </si>
  <si>
    <t>m. 104:(2,6 +3,8 +1,0 +0,2*2)*2 -0,9*4</t>
  </si>
  <si>
    <t>m. 105:(4,8 +3,6)*2 -0,9</t>
  </si>
  <si>
    <t>m. 106:(3,55 +5,9 +0,25*3)*2 -1,5 -2,0 -0,9</t>
  </si>
  <si>
    <t>m. 107:(3,55 +5,9 +0,25*2 +0,2)*2 -0,8 -2,0 -0,9</t>
  </si>
  <si>
    <t>m. 110:(1,95 +1,95)*2 -0,8</t>
  </si>
  <si>
    <t>m. 111:(2,3 +2,35)*2 -0,9</t>
  </si>
  <si>
    <t>m. 112:(4,8 +6,25 +0,5)*2 -0,9 -2,4</t>
  </si>
  <si>
    <t>776421100RU1</t>
  </si>
  <si>
    <t>Lepení podlahových soklíků z PVC a vinylu, včetně dodávky soklíku PVC</t>
  </si>
  <si>
    <t>m. 103:(4,5 +3,4 +0,25)*2 -0,9 -1,8</t>
  </si>
  <si>
    <t>m. 104:(2,6 +3,8 +1,0 +0,2*2)*2 -0,9*4 -2,9</t>
  </si>
  <si>
    <t>m. 105:(4,8 +3,6 +2,0)*2 -0,9</t>
  </si>
  <si>
    <t>m. 106:(3,55 +5,9 +0,25*3)*2 -1,5 -2,0 -2,9</t>
  </si>
  <si>
    <t>m. 107:(3,55 +5,9 +0,25*2 +0,2 +2,55)*2 -0,8 -2,0</t>
  </si>
  <si>
    <t>776521100RT1</t>
  </si>
  <si>
    <t>Lepení povlakových podlah z pásů PVC na lepidlo, pouze položení - PVC ve specifikaci</t>
  </si>
  <si>
    <t>PVC:4,9+15,3+12,5+20,7+3,8+5,4</t>
  </si>
  <si>
    <t>mezi dveřmi:1,2*0,3*4 +1,5*0,25 +0,9*0,15*2 +3,0*0,15 +1,05*0,3</t>
  </si>
  <si>
    <t>28410170s01</t>
  </si>
  <si>
    <t>podlahovina PVC v rolích, tl. 2,0 mm</t>
  </si>
  <si>
    <t>Direktivní cena 400Kč</t>
  </si>
  <si>
    <t>PVC:65,45</t>
  </si>
  <si>
    <t>prořez:0,05</t>
  </si>
  <si>
    <t>776521230R00</t>
  </si>
  <si>
    <t>Lepení podlah povlakových z dílců PVC, vodivých</t>
  </si>
  <si>
    <t>antistatické PVC:17,2+20,7</t>
  </si>
  <si>
    <t>mezi dveřmi:2,0*0,5 +0,9*0,3*2</t>
  </si>
  <si>
    <t>28410170s02</t>
  </si>
  <si>
    <t>podlahovina PVC antistatická, čtverce</t>
  </si>
  <si>
    <t>Direktivní cena 700Kč</t>
  </si>
  <si>
    <t>antistatické PVC:39,44</t>
  </si>
  <si>
    <t>prořez:0,04</t>
  </si>
  <si>
    <t>781</t>
  </si>
  <si>
    <t>Obklady keramické</t>
  </si>
  <si>
    <t>781101111R00</t>
  </si>
  <si>
    <t>Vyrovnání podkladu maltou ze SMS tl. do 7 mm</t>
  </si>
  <si>
    <t>pod obklady:58,3</t>
  </si>
  <si>
    <t>781230131R00</t>
  </si>
  <si>
    <t>Obkládání stěn vnitř. keram. do tmele nad 300x300</t>
  </si>
  <si>
    <t>m.108:(3,6+2,0)*2*2,65</t>
  </si>
  <si>
    <t>m.109:(1,65+2,0)*2*2,65</t>
  </si>
  <si>
    <t>597813750R</t>
  </si>
  <si>
    <t>Obkládačka Concept 300 x 600 mm světle béžová mat</t>
  </si>
  <si>
    <t>58,3</t>
  </si>
  <si>
    <t>781497111R00</t>
  </si>
  <si>
    <t xml:space="preserve">Lišta hliníková ukončovacích k obkladům </t>
  </si>
  <si>
    <t>m.105:1,15+2,65*2</t>
  </si>
  <si>
    <t>m.107:1,5+2,65*2</t>
  </si>
  <si>
    <t>m.108:2,15*2+1,3 +2,05*2+1,0</t>
  </si>
  <si>
    <t>m.109:2,15*2+1,3 +2,05*2+1,0 +1,0+1,3+0,15</t>
  </si>
  <si>
    <t>m.112 výlevka:1,5*3</t>
  </si>
  <si>
    <t>784</t>
  </si>
  <si>
    <t>Malby</t>
  </si>
  <si>
    <t>784161101R00</t>
  </si>
  <si>
    <t>Penetrace podkladu SDK konstrukcí</t>
  </si>
  <si>
    <t>SDk příčka:12,77*2</t>
  </si>
  <si>
    <t>SDK předstěna:2,79</t>
  </si>
  <si>
    <t>784165811R00</t>
  </si>
  <si>
    <t>Malba Hetline pro SDK, bílá, bez pen., 1 x</t>
  </si>
  <si>
    <t>28,33*2</t>
  </si>
  <si>
    <t>784195412R00</t>
  </si>
  <si>
    <t>Malba Primalex Polar, bílá, bez penetrace, 2 x</t>
  </si>
  <si>
    <t>m. 102:4,9+ (2,1 +2,35)*2 *2,65</t>
  </si>
  <si>
    <t>m. 103:15,3+ (4,5 +3,4)*2 *2,65</t>
  </si>
  <si>
    <t>m. 104:12,5+ (2,6 +3,8 +1,0)*2 *2,65</t>
  </si>
  <si>
    <t>m. 105:17,2+ (4,8 +3,6)*2 *2,65</t>
  </si>
  <si>
    <t>m. 106:20,7+ (3,55 +5,9)*2 *2,65</t>
  </si>
  <si>
    <t>m. 107:20,7+ (3,55 +5,9)*2 *2,65</t>
  </si>
  <si>
    <t>m. 108:7,2+ (3,6 +2)*2 *0,55</t>
  </si>
  <si>
    <t>m. 109:3,2+ (2 +1,65)*2 *0,55</t>
  </si>
  <si>
    <t>m. 110:1,1+ (1,95 +1,95)*2 *2,65</t>
  </si>
  <si>
    <t>m. 111:5,4+ (2,3 +2,35)*2 *2,65</t>
  </si>
  <si>
    <t>m. 112:30,0+ (4,8 +6,25)*2 *2,65</t>
  </si>
  <si>
    <t>M21</t>
  </si>
  <si>
    <t>Elektromontáže</t>
  </si>
  <si>
    <t>M2199</t>
  </si>
  <si>
    <t>Stavební přípomoce pro EI</t>
  </si>
  <si>
    <t>M24</t>
  </si>
  <si>
    <t>Montáže vzduchotechnických zař</t>
  </si>
  <si>
    <t>M2499</t>
  </si>
  <si>
    <t>Stavební přípomoce pro VZT</t>
  </si>
  <si>
    <t>Město Český Krumlov</t>
  </si>
  <si>
    <t>00245836</t>
  </si>
  <si>
    <t>náměstí Svornosti 1</t>
  </si>
  <si>
    <t>CZ00245836</t>
  </si>
  <si>
    <t>38101</t>
  </si>
  <si>
    <t>Český Krumlov - Vnitřní Město</t>
  </si>
  <si>
    <t>Stavební část</t>
  </si>
  <si>
    <t>Stavba celkem</t>
  </si>
  <si>
    <t xml:space="preserve">   - vzduchotechnika</t>
  </si>
  <si>
    <t xml:space="preserve">   - vedlejší rozpočtové náklady</t>
  </si>
  <si>
    <t>Zdravotechnická instalace - demontáže</t>
  </si>
  <si>
    <t>725110814R00</t>
  </si>
  <si>
    <t>Demontáž klozetů kombinovaných</t>
  </si>
  <si>
    <t>soubor</t>
  </si>
  <si>
    <t>725210821R00</t>
  </si>
  <si>
    <t>Demontáž umyvadel bez výtokových armatur</t>
  </si>
  <si>
    <t>725240811R00</t>
  </si>
  <si>
    <t>Demontáž sprchových zástěn</t>
  </si>
  <si>
    <t>725240812R00</t>
  </si>
  <si>
    <t>Demontáž sprchových vaniček bez výtokových armatur</t>
  </si>
  <si>
    <t>725810811R00</t>
  </si>
  <si>
    <t>Demontáž ventilu výtokového nástěnného</t>
  </si>
  <si>
    <t>725820802R00</t>
  </si>
  <si>
    <t>Demontáž baterie stojánkové do 1 otvoru</t>
  </si>
  <si>
    <t>725840850R00</t>
  </si>
  <si>
    <t>Demontáž baterie sprchové diferenciální G 3/4" x 1"</t>
  </si>
  <si>
    <t>725860811R00</t>
  </si>
  <si>
    <t>Demontáž uzávěrek zápachových jednoduchých</t>
  </si>
  <si>
    <t>976082131R00</t>
  </si>
  <si>
    <t>Vybourání objímek,držáků apod.ze zdiva cihelného</t>
  </si>
  <si>
    <t>madla:3</t>
  </si>
  <si>
    <t>721</t>
  </si>
  <si>
    <t>Vnitřní kanalizace</t>
  </si>
  <si>
    <t>721176102R00</t>
  </si>
  <si>
    <t>Potrubí HT připojovací, D 40 x 1,8 mm</t>
  </si>
  <si>
    <t>721176104R00</t>
  </si>
  <si>
    <t>Potrubí HT připojovací, D 75 x 1,9 mm</t>
  </si>
  <si>
    <t>721176105R00</t>
  </si>
  <si>
    <t>Potrubí HT připojovací, D 110 x 2,7 mm</t>
  </si>
  <si>
    <t>721170909p01</t>
  </si>
  <si>
    <t>Napojení na stávající kanalizační protrubí</t>
  </si>
  <si>
    <t>721194104T00</t>
  </si>
  <si>
    <t>Vyvedení odpadní výpustky D 40 mm</t>
  </si>
  <si>
    <t>722</t>
  </si>
  <si>
    <t>Vnitřní vodovod</t>
  </si>
  <si>
    <t>722172711R00</t>
  </si>
  <si>
    <t>Potrubí plastové PP-R D 20 x 2,8 mm, PN 16, včetně fitinek</t>
  </si>
  <si>
    <t>722172613R00</t>
  </si>
  <si>
    <t>Potrubí plastové PP-R D 32 x 4,4 mm, PN 16 včetně fitinek a redukce</t>
  </si>
  <si>
    <t>722280106R00</t>
  </si>
  <si>
    <t>Tlaková zkouška vodovodního potrubí DN 32 mm</t>
  </si>
  <si>
    <t>722182004p01</t>
  </si>
  <si>
    <t>Tepelné izolace TUBEX na potrubí, DN 40 mm, samolepicí spoj</t>
  </si>
  <si>
    <t>722182001p01</t>
  </si>
  <si>
    <t>Tepelné izolace TUBEX na potrubí, DN 25 mm, samolepicí spoj</t>
  </si>
  <si>
    <t>722235114R00</t>
  </si>
  <si>
    <t>Kohout vodovodní, kulový, DN 32 mm</t>
  </si>
  <si>
    <t>722265117R00</t>
  </si>
  <si>
    <t>Vodoměr domovní DN 32</t>
  </si>
  <si>
    <t>722170911p01</t>
  </si>
  <si>
    <t>Napojení na stávající plastové potrubí</t>
  </si>
  <si>
    <t>722202212R00</t>
  </si>
  <si>
    <t>Nástěnka PP-R  R 1/2"</t>
  </si>
  <si>
    <t>723237243R00</t>
  </si>
  <si>
    <t>Kohout kulový rohový DN 15 mm</t>
  </si>
  <si>
    <t>722290234R00</t>
  </si>
  <si>
    <t>Proplach a dezinfekce vodovodního potrubí DN 80 mm</t>
  </si>
  <si>
    <t>725</t>
  </si>
  <si>
    <t>Zařizovací předměty</t>
  </si>
  <si>
    <t>725014173R00</t>
  </si>
  <si>
    <t>Klozet závěsný MIO Rimless + sedátko, bílý</t>
  </si>
  <si>
    <t>725013161R00</t>
  </si>
  <si>
    <t>Klozet kombi LYRA Plus, nádrž s armaturou, sedátko bílé</t>
  </si>
  <si>
    <t>725017163R00</t>
  </si>
  <si>
    <t>Umyvadlo na šrouby LYRA Plus, 600 x 490 mm, bílé</t>
  </si>
  <si>
    <t>725249102T00</t>
  </si>
  <si>
    <t>Montáž sprchové vaničky včetně sifonu</t>
  </si>
  <si>
    <t>725019103R00</t>
  </si>
  <si>
    <t>Výlevka závěsná MIRA s plastovou mřížkou</t>
  </si>
  <si>
    <t>55220115.MR</t>
  </si>
  <si>
    <t>Vanička sprchová RONDA 90 EX</t>
  </si>
  <si>
    <t>55144162R</t>
  </si>
  <si>
    <t>Sifon pod sprchovou vaničku</t>
  </si>
  <si>
    <t>725249103R00</t>
  </si>
  <si>
    <t>Montáž sprchových koutů 2dílných</t>
  </si>
  <si>
    <t>55428083.AR</t>
  </si>
  <si>
    <t>Zástěna sprchová čtvercová SKRH 900 x 900 x 1850 mm</t>
  </si>
  <si>
    <t>725814102R00</t>
  </si>
  <si>
    <t>Ventil rohový  DN 15 mm x DN 10 mm</t>
  </si>
  <si>
    <t>725814125R00</t>
  </si>
  <si>
    <t>Ventil pračkový DN 20 mm</t>
  </si>
  <si>
    <t>725823121RT1</t>
  </si>
  <si>
    <t>Baterie umyvadlová stojánková  ruční, včetně otvírání odpadu, standardní</t>
  </si>
  <si>
    <t>725845111RT1</t>
  </si>
  <si>
    <t>Baterie sprchová nástěnná ruční, včetně příslušenství, standardní</t>
  </si>
  <si>
    <t>725860180R00</t>
  </si>
  <si>
    <t>Sifon pračkový D 40/50 mm nerezový</t>
  </si>
  <si>
    <t>725860213R00</t>
  </si>
  <si>
    <t>Sifon umyvadlový D 32/40 mm</t>
  </si>
  <si>
    <t>Zdravotní instalace</t>
  </si>
  <si>
    <t>733</t>
  </si>
  <si>
    <t>Rozvod potrubí</t>
  </si>
  <si>
    <t>733121110p01</t>
  </si>
  <si>
    <t>Úprava potrubí - posunutí radiátoru</t>
  </si>
  <si>
    <t>734</t>
  </si>
  <si>
    <t>Armatury</t>
  </si>
  <si>
    <t>734226211p01</t>
  </si>
  <si>
    <t>Ventil term.přímý včetně, hlavice</t>
  </si>
  <si>
    <t>734266711R00</t>
  </si>
  <si>
    <t>Šroubení radiátorové</t>
  </si>
  <si>
    <t>735</t>
  </si>
  <si>
    <t>Otopná tělesa</t>
  </si>
  <si>
    <t>735151811R00</t>
  </si>
  <si>
    <t>Demontáž otopných těles panelových jednořadých, délky do1500 mm</t>
  </si>
  <si>
    <t>735159111p01</t>
  </si>
  <si>
    <t>Otopné těleso jednořadé 1400/500</t>
  </si>
  <si>
    <t>735159111p02</t>
  </si>
  <si>
    <t>Demontáž a montáž měřiče spotřeby tepla na tělese</t>
  </si>
  <si>
    <t>Ústřední vytápění</t>
  </si>
  <si>
    <t>Šeříková 188</t>
  </si>
  <si>
    <t>Šeříková 188 - Vzduchotechnika</t>
  </si>
  <si>
    <t>728</t>
  </si>
  <si>
    <t>Vzduchotechnika</t>
  </si>
  <si>
    <t>728614860R00</t>
  </si>
  <si>
    <t>Demontáž ventilátoru axiálního nízkotlakového nástěného do d 200 mm</t>
  </si>
  <si>
    <t>728611611p01</t>
  </si>
  <si>
    <t>Ventilátor axiální do koupelen d100mm, s doběhem Dalap 100BFAZ</t>
  </si>
  <si>
    <t>728611611p02</t>
  </si>
  <si>
    <t>Zpětná klapka potrubí d 100mm</t>
  </si>
  <si>
    <t>728114111p01</t>
  </si>
  <si>
    <t>Vyčištění a úprava potrubí pro napojení ventilátor, u</t>
  </si>
  <si>
    <t>Stavba :</t>
  </si>
  <si>
    <t>Objekt :</t>
  </si>
  <si>
    <t>REKAPITULACE  STAVEBNÍCH  DÍLŮ</t>
  </si>
  <si>
    <t>Stavební díl</t>
  </si>
  <si>
    <t>HSV</t>
  </si>
  <si>
    <t>PSV</t>
  </si>
  <si>
    <t>HZS</t>
  </si>
  <si>
    <t>CELKEM  OBJEKT</t>
  </si>
  <si>
    <t>VEDLEJŠÍ ROZPOČTOVÉ  NÁKLADY</t>
  </si>
  <si>
    <t>Název VRN</t>
  </si>
  <si>
    <t>Dopravné</t>
  </si>
  <si>
    <t>CELKEM VRN</t>
  </si>
  <si>
    <t>celkem (Kč)</t>
  </si>
  <si>
    <t>M20</t>
  </si>
  <si>
    <t>Demontaze</t>
  </si>
  <si>
    <t>210 01-PC001</t>
  </si>
  <si>
    <t xml:space="preserve">Demontáž stávající elektroinstalace </t>
  </si>
  <si>
    <t>hod</t>
  </si>
  <si>
    <t>Celkem za</t>
  </si>
  <si>
    <t>210 01-0001.R00</t>
  </si>
  <si>
    <t xml:space="preserve">Trubka ohebná pod omítku, vnější průměr 16mm </t>
  </si>
  <si>
    <t>D2: 2+2+2</t>
  </si>
  <si>
    <t>345-PC002</t>
  </si>
  <si>
    <t xml:space="preserve">Trubka elektroinst. ohebná  750N, 16mm </t>
  </si>
  <si>
    <t>210 01-0003.R00</t>
  </si>
  <si>
    <t xml:space="preserve">Trubka ohebná pod omítku, vnější průměr 25mm </t>
  </si>
  <si>
    <t>D3: 2</t>
  </si>
  <si>
    <t>345-PC003</t>
  </si>
  <si>
    <t xml:space="preserve">Trubka elektroinstal. ohebná 750N, 25mm </t>
  </si>
  <si>
    <t>210 01-0301.R00</t>
  </si>
  <si>
    <t xml:space="preserve">Krabice přístrojová KP, bez zapojení, kruhová </t>
  </si>
  <si>
    <t>D2: 5+7+1+1</t>
  </si>
  <si>
    <t>D3: 11+7+8+1</t>
  </si>
  <si>
    <t>D4: 4+2+8+5+5+3+9+2+5+2+1</t>
  </si>
  <si>
    <t>345-PC004</t>
  </si>
  <si>
    <t xml:space="preserve">Krabice přístrojová kruhová KPR 68-70 </t>
  </si>
  <si>
    <t>210 01-0321.RT1</t>
  </si>
  <si>
    <t>Krabice universální KU a odbočná KO se zapoj. kruh, vč.dodávky krabice KU68-1903</t>
  </si>
  <si>
    <t>D2: 1</t>
  </si>
  <si>
    <t>D3: 1</t>
  </si>
  <si>
    <t>D4: 1+1</t>
  </si>
  <si>
    <t>210 01-0322.RT1</t>
  </si>
  <si>
    <t>Krabice rozvodná KR 97, se zapojením, kruhová včetně dodávky KR 97/5 s víčkem</t>
  </si>
  <si>
    <t>D3: 11</t>
  </si>
  <si>
    <t>210 01-0346.RT4</t>
  </si>
  <si>
    <t xml:space="preserve">Krabice KUZ-VO s otevíracím víkem </t>
  </si>
  <si>
    <t>D2: 2</t>
  </si>
  <si>
    <t>210 19-2562.ROO</t>
  </si>
  <si>
    <t>Svorkovnice ochranná PA se zapojením ekvivalentní položka</t>
  </si>
  <si>
    <t>345-PC005</t>
  </si>
  <si>
    <t xml:space="preserve">Svorkovnice KL15 včetně držáků </t>
  </si>
  <si>
    <t>211 01-0002.RT2</t>
  </si>
  <si>
    <t>Osazení hmoždinky do cihlového zdiva, HM 8 včetně dodání hmoždinky</t>
  </si>
  <si>
    <t xml:space="preserve">D2: </t>
  </si>
  <si>
    <t>D3: 68+4+2+4+4+12+2+12+2</t>
  </si>
  <si>
    <t>D4: 2</t>
  </si>
  <si>
    <t>210 01-0521.R00</t>
  </si>
  <si>
    <t xml:space="preserve">Odvíč./zavíčkování krabic - víčko na závit </t>
  </si>
  <si>
    <t>D3: 1+11</t>
  </si>
  <si>
    <t>210 01-0524.R00</t>
  </si>
  <si>
    <t xml:space="preserve">Odvíč./zavíčkování krabic - víčko na 4 šrouby </t>
  </si>
  <si>
    <t>210 02-0953.RT2</t>
  </si>
  <si>
    <t>Tabulka výstražná pro koupelny včetně dodávky štítku</t>
  </si>
  <si>
    <t>210 22-0321.RT1</t>
  </si>
  <si>
    <t>Svorka na potrubí Bernard, včetně Cu pásku (SP1) včetně dodávky svorky + Cu pásku (svorky SP1)</t>
  </si>
  <si>
    <t>D2: 5+6+1+5</t>
  </si>
  <si>
    <t>210 10-PC006</t>
  </si>
  <si>
    <t xml:space="preserve">Ukončení a označení vodičů v rozvaděči RE </t>
  </si>
  <si>
    <t>210 01-PC007</t>
  </si>
  <si>
    <t xml:space="preserve">Ukončení a ozačení vodičů v rozvaděči R-RE </t>
  </si>
  <si>
    <t>210 10-0101.R00</t>
  </si>
  <si>
    <t xml:space="preserve">Ukončení drátů a lan Cu, Al - 1 žíla do 16 mm2 </t>
  </si>
  <si>
    <t>D2: 5</t>
  </si>
  <si>
    <t>210 10-0251.R00</t>
  </si>
  <si>
    <t xml:space="preserve">Ukončení celoplast. kabelů zákl./pás.do 4x10 mm2 </t>
  </si>
  <si>
    <t>D4: 1</t>
  </si>
  <si>
    <t>210 10-0258.R00</t>
  </si>
  <si>
    <t xml:space="preserve">Ukončení celoplast. kabelů zákl./pás.do 5x4 mm2 </t>
  </si>
  <si>
    <t>210 11-0041.R00</t>
  </si>
  <si>
    <t xml:space="preserve">Spínač zapuštěný jednopólový </t>
  </si>
  <si>
    <t>D3: 1+1+1+1</t>
  </si>
  <si>
    <t>345-PC008</t>
  </si>
  <si>
    <t xml:space="preserve">Strojek spínače 1pólového  řaz.1 </t>
  </si>
  <si>
    <t>345-PC009</t>
  </si>
  <si>
    <t xml:space="preserve">Kryt spínače jedopólového - bílý </t>
  </si>
  <si>
    <t>345-PC010</t>
  </si>
  <si>
    <t xml:space="preserve">Rámeček pro spínače a zásuvky - bílý </t>
  </si>
  <si>
    <t>210 11-0043.R00</t>
  </si>
  <si>
    <t xml:space="preserve">Spínač zapuštěný seriový </t>
  </si>
  <si>
    <t>D3: 1+1</t>
  </si>
  <si>
    <t>345-PC011</t>
  </si>
  <si>
    <t xml:space="preserve">Strojek přepínače sériového, řaz.5 </t>
  </si>
  <si>
    <t>345-PC012</t>
  </si>
  <si>
    <t xml:space="preserve">Kryt spínače sériového - bílý </t>
  </si>
  <si>
    <t>345-PC013</t>
  </si>
  <si>
    <t>210 11-0045.R00</t>
  </si>
  <si>
    <t xml:space="preserve">Spínač zapuštěný střídavý </t>
  </si>
  <si>
    <t>D3: 2+1+3</t>
  </si>
  <si>
    <t>345-PC014</t>
  </si>
  <si>
    <t xml:space="preserve">Strojek přepínače střídavého, řaz.6 </t>
  </si>
  <si>
    <t>345-PC015</t>
  </si>
  <si>
    <t xml:space="preserve">Kryt spínače střídavého - bílý </t>
  </si>
  <si>
    <t>345-PC016</t>
  </si>
  <si>
    <t>210 11-0046.R00</t>
  </si>
  <si>
    <t xml:space="preserve">Spínač zapuštěný křížový </t>
  </si>
  <si>
    <t>D3: 2+1</t>
  </si>
  <si>
    <t>345-PC017</t>
  </si>
  <si>
    <t xml:space="preserve">Strojek přepínače křížového, řaz.7 </t>
  </si>
  <si>
    <t>345-PC018</t>
  </si>
  <si>
    <t xml:space="preserve">Kryt spínače křížového - bílý </t>
  </si>
  <si>
    <t>345-PC019</t>
  </si>
  <si>
    <t>210 11-0054.R00</t>
  </si>
  <si>
    <t xml:space="preserve">Přepínač dvojitý střídavý střídavý, řazení 6+6 </t>
  </si>
  <si>
    <t>345-PC020</t>
  </si>
  <si>
    <t xml:space="preserve">Strojek přepín.dvojit.stříd.,řaz.6+6 </t>
  </si>
  <si>
    <t>345-PC021</t>
  </si>
  <si>
    <t xml:space="preserve">Kryt spínače 6+6 </t>
  </si>
  <si>
    <t>345-PC022</t>
  </si>
  <si>
    <t>210 11-0047.R00</t>
  </si>
  <si>
    <t xml:space="preserve">Spínač zapuštěný jednopólový se signál. doutnavkou </t>
  </si>
  <si>
    <t>345-PC023</t>
  </si>
  <si>
    <t xml:space="preserve">Strojek spínače 1pólového se signal. doutnavkou </t>
  </si>
  <si>
    <t>345-PC024</t>
  </si>
  <si>
    <t>Kryt spínače jednopólového - bílý signalizační doutnavka</t>
  </si>
  <si>
    <t>345-PC025</t>
  </si>
  <si>
    <t>345-PC026</t>
  </si>
  <si>
    <t xml:space="preserve">Doutnavka signalizační </t>
  </si>
  <si>
    <t>Spínač zapuštěný střídavý pod omítku, IP44 ekvivalentní položka</t>
  </si>
  <si>
    <t>345-PC027</t>
  </si>
  <si>
    <t xml:space="preserve">Spínač střídavý pod omítku IP44 </t>
  </si>
  <si>
    <t>345-PC028</t>
  </si>
  <si>
    <t>Přepínač zapuštěný střídavý dvojitý řazení 6+6 pod omítku, IP44, ekvivalentní položka</t>
  </si>
  <si>
    <t>345-PC029</t>
  </si>
  <si>
    <t xml:space="preserve">Přepínač dvojitý střídavý pod omítku IP44 </t>
  </si>
  <si>
    <t>345-PC030</t>
  </si>
  <si>
    <t xml:space="preserve">Rámeček pro spínače a zásuvky - bilý </t>
  </si>
  <si>
    <t>345-PC031</t>
  </si>
  <si>
    <t xml:space="preserve">Strojek spínače 1pólového řaz.1 pro ReFlex Si </t>
  </si>
  <si>
    <t>345-PC032</t>
  </si>
  <si>
    <t>Kryt spínače Reflex Si 3559B-A00651214 alpská bílá</t>
  </si>
  <si>
    <t>345-PC033</t>
  </si>
  <si>
    <t xml:space="preserve">Rámeček pro Reflex Si alpská bílá </t>
  </si>
  <si>
    <t>345-PC034</t>
  </si>
  <si>
    <t xml:space="preserve">Strojek přepínače sériového, řaz.5 pro Reflex Si </t>
  </si>
  <si>
    <t>345-PC035</t>
  </si>
  <si>
    <t>Kryt spínače Reflex Si 3559B-A00652214 alpská bílá</t>
  </si>
  <si>
    <t>345-PC036</t>
  </si>
  <si>
    <t>345-PC037</t>
  </si>
  <si>
    <t xml:space="preserve">Strojek přepínače střídavého řaz.6 pro Reflex Si </t>
  </si>
  <si>
    <t>345-PC038</t>
  </si>
  <si>
    <t>345-PC039</t>
  </si>
  <si>
    <t xml:space="preserve">Rámeček pro Reflex Si alpsá bílá </t>
  </si>
  <si>
    <t xml:space="preserve">Přepínač dvojit střídavý, řazení 6+6 </t>
  </si>
  <si>
    <t>345-PC040</t>
  </si>
  <si>
    <t>Strojek přepínače dvojitého střídavého 6+6 pro Reflex Si</t>
  </si>
  <si>
    <t>345-PC041</t>
  </si>
  <si>
    <t>345-PC042</t>
  </si>
  <si>
    <t>210 11-1011.R00</t>
  </si>
  <si>
    <t xml:space="preserve">Zásuvka domovní zapuštěná - provedení 2P+Z </t>
  </si>
  <si>
    <t>D4: 3+2+1+3+1</t>
  </si>
  <si>
    <t>345-PC043</t>
  </si>
  <si>
    <t>Zásuvka 230V, 16A zapuštěná - bílá, ochr.clonky do vícenásobných rámečků</t>
  </si>
  <si>
    <t>345-PC044</t>
  </si>
  <si>
    <t>210 11-1012.R00</t>
  </si>
  <si>
    <t xml:space="preserve">Zásuvka domovní zapuštěná -  2P+Z,dvojí zapojení </t>
  </si>
  <si>
    <t>D4: 3+3+1+2</t>
  </si>
  <si>
    <t>345-PC045</t>
  </si>
  <si>
    <t>345-PC046</t>
  </si>
  <si>
    <t xml:space="preserve">Rámeček pro spínače a zásuvky- bílý </t>
  </si>
  <si>
    <t>D4: 1+2+1</t>
  </si>
  <si>
    <t>345-PC047</t>
  </si>
  <si>
    <t>Zásuvka zapuštěná 10/16A Reflex Si, ochr.clonky 5519B-A02357B, alpská bílá</t>
  </si>
  <si>
    <t>345-PC048</t>
  </si>
  <si>
    <t xml:space="preserve">Rámeček pro Reflex Si, alpská bílá </t>
  </si>
  <si>
    <t>D4: 6+2+7</t>
  </si>
  <si>
    <t>345-PC049</t>
  </si>
  <si>
    <t>Zásuvka zapuštěná 10/16A Reflex Si, ochr.clonky 5519B-A02357 B</t>
  </si>
  <si>
    <t>345-PC050</t>
  </si>
  <si>
    <t xml:space="preserve">Rámeček pro Reflex Si. alpská bílá </t>
  </si>
  <si>
    <t>210 11-1013.R00</t>
  </si>
  <si>
    <t>Zásuvka domovní zapuštěná - provedení 2P+Z s přepěťovou ochranou</t>
  </si>
  <si>
    <t>D4: 1+1+1</t>
  </si>
  <si>
    <t>345-PC051</t>
  </si>
  <si>
    <t>Zásuvka 230V, 16A, Reflex Si zap. - alpská bílá ochrana proti přepětí, do vícen. rámečků</t>
  </si>
  <si>
    <t>345-PC052</t>
  </si>
  <si>
    <t>210 01-0321.R00</t>
  </si>
  <si>
    <t>Svorka pro vyrovnání potenciálů dvojitá Reflex Si ekvivalentní položka</t>
  </si>
  <si>
    <t>D2: 4+4</t>
  </si>
  <si>
    <t>345-PC053</t>
  </si>
  <si>
    <t xml:space="preserve">Svorka pro vyrovnání potenciálů dvojitá Reflex Si </t>
  </si>
  <si>
    <t>345-PC054</t>
  </si>
  <si>
    <t xml:space="preserve">Kryt zaslepovací Reflex Si </t>
  </si>
  <si>
    <t>345-PC055</t>
  </si>
  <si>
    <t>210 11-1014.R00</t>
  </si>
  <si>
    <t xml:space="preserve">Zásuvka domovní zapuštěná - provedení 2x 2P+Z </t>
  </si>
  <si>
    <t>345-PC056</t>
  </si>
  <si>
    <t>Zásuvka dvojnásobná 230V, 16A, zapuštěná-bílá ochranné clonky</t>
  </si>
  <si>
    <t>Zásuvka domovní zapuštěná - 2x 2P+Z,dvojí zapojení ekvivalentní položka</t>
  </si>
  <si>
    <t>345-PC057</t>
  </si>
  <si>
    <t>Zásuvka dvojnásobná 230V, 16A zapuštěná - bílá ochranné clonky</t>
  </si>
  <si>
    <t>345-PC058</t>
  </si>
  <si>
    <t xml:space="preserve">Zásuvka domovní 230V, 16A, zapuštěná IP44 </t>
  </si>
  <si>
    <t>345-PC059</t>
  </si>
  <si>
    <t xml:space="preserve">Rámeček pro spínače a zásuvky bílý </t>
  </si>
  <si>
    <t>210 11-1031.R00</t>
  </si>
  <si>
    <t xml:space="preserve">Zásuvka domovní v krabici - 2P+Z, venkovní </t>
  </si>
  <si>
    <t>345-PC060</t>
  </si>
  <si>
    <t xml:space="preserve">Zásuvka domovní nástěnná 230V, 16A, IP44 </t>
  </si>
  <si>
    <t>210 11-1062.R00</t>
  </si>
  <si>
    <t>Zásuvka domovní zapuštěná 16A,380V 3P+N+Z ekvivalentní položka</t>
  </si>
  <si>
    <t>358-PC061</t>
  </si>
  <si>
    <t xml:space="preserve">Zásuvka pod omítku 3P+N+PE 32A, 400V, IP44 </t>
  </si>
  <si>
    <t>210 14-0463.R00</t>
  </si>
  <si>
    <t xml:space="preserve">Ovladač domovní tlačítkov - se signální doutnavkou </t>
  </si>
  <si>
    <t>345-PC062</t>
  </si>
  <si>
    <t xml:space="preserve">Strojek tlačítkového ovládače,řaz.1/0 </t>
  </si>
  <si>
    <t>345-PC063</t>
  </si>
  <si>
    <t xml:space="preserve">Kryt ovladače se signalizační doutnavkou - bílý </t>
  </si>
  <si>
    <t>345-PC064</t>
  </si>
  <si>
    <t>345-PC065</t>
  </si>
  <si>
    <t>210 14-0461.R00</t>
  </si>
  <si>
    <t xml:space="preserve">Ovladač domovní tlačítkový - bez signálky </t>
  </si>
  <si>
    <t>345-PC066</t>
  </si>
  <si>
    <t xml:space="preserve">Ovladač zapínací IP44 </t>
  </si>
  <si>
    <t>210 19-0002.R00</t>
  </si>
  <si>
    <t xml:space="preserve">Montáž celoplechových rozvodnic do váhy 50 kg </t>
  </si>
  <si>
    <t>210 20-1521.R00</t>
  </si>
  <si>
    <t xml:space="preserve">Svítidlo LED technické stropní přisazené </t>
  </si>
  <si>
    <t>D3: 5+8+4</t>
  </si>
  <si>
    <t>348-PC067</t>
  </si>
  <si>
    <t>L1 - Svítidlo MODUS LED ESO3000RMKO4ND 26W, IP40, 4000K, 3300lm</t>
  </si>
  <si>
    <t>650 10-1521.R00</t>
  </si>
  <si>
    <t xml:space="preserve">Montáž LED svítidla stropního přisazeného </t>
  </si>
  <si>
    <t>348-PC068</t>
  </si>
  <si>
    <t>L2 - Svítidlo MODUS LED BRSB4KO375V2/ND 27W, IP44, 4000K, 3000lm</t>
  </si>
  <si>
    <t>348-PC069</t>
  </si>
  <si>
    <t>L3 -Svítidlo LED MODUS BRSB4KO480V3/ND 32W, IP44, 4000K, 3800lm</t>
  </si>
  <si>
    <t>650 10-1571.R00</t>
  </si>
  <si>
    <t xml:space="preserve">Montáž LED svítidla nástěnného přisazeného </t>
  </si>
  <si>
    <t>348-PC070</t>
  </si>
  <si>
    <t>L4 - Svítidlo MODUS LED BRSB4KO300V0/ND 9W, IP44, 4000K, 900lm</t>
  </si>
  <si>
    <t>348-PC071</t>
  </si>
  <si>
    <t>L5 - Svítidlo MODUS LED SK2000S4/ND/B 13W, IP40, 4000K, 2000lm</t>
  </si>
  <si>
    <t>D3: 3</t>
  </si>
  <si>
    <t>348-PC072</t>
  </si>
  <si>
    <t>L6 - Svítidlo MODUS LED PL5000M2W4ND 40W, IP65, 4000K, 5500lm</t>
  </si>
  <si>
    <t>650 10-1576.R00</t>
  </si>
  <si>
    <t xml:space="preserve">Montáž LED svítidla nástěnného přisaz. s čidlem </t>
  </si>
  <si>
    <t>348-PC073</t>
  </si>
  <si>
    <t>L7-Svítidlo OSMONT TITAN1-PC LED 1L14B07KN62/PC06 19W, IP54, 4000K, 1840lm, IK10</t>
  </si>
  <si>
    <t>Montáž LED svítidla stropního nouzového ekvivalentní položka</t>
  </si>
  <si>
    <t>D3: 6</t>
  </si>
  <si>
    <t>348-PC074</t>
  </si>
  <si>
    <t>SN1 - Svítidlo nouzové LED MODUS LOVATO LV2U/3W/B/1/SA/AT, IP41 - svítící při výpadku</t>
  </si>
  <si>
    <t>210 20-0042.R00</t>
  </si>
  <si>
    <t>Montáž LED svítidla nouzového nástěnného ekvivalentní položka</t>
  </si>
  <si>
    <t>348-PC075</t>
  </si>
  <si>
    <t>SN2 - Svítidlo nouzové LED MODUS EXIT ETE/1W/C/1/SA, IP65, 170lm</t>
  </si>
  <si>
    <t>210 20-1518.R00</t>
  </si>
  <si>
    <t xml:space="preserve">Svítidlo LED pod kuchyňskou linku </t>
  </si>
  <si>
    <t>348-PC076</t>
  </si>
  <si>
    <t>Svítidlo LED pod kuchyňskou linku včetně transformátoru</t>
  </si>
  <si>
    <t>210 29-0751.R00</t>
  </si>
  <si>
    <t>Montáž ventilátorů do 1.5 kW s doběhem dodávka stavební části</t>
  </si>
  <si>
    <t>210 14-0652.R00</t>
  </si>
  <si>
    <t>Montáž osoušeče rukou ekvivalentní položka</t>
  </si>
  <si>
    <t>210 29-2022.R00</t>
  </si>
  <si>
    <t xml:space="preserve">Vypnutí vedení a zajištění tabulkou proti zapnutí </t>
  </si>
  <si>
    <t>210 29-0842.R00</t>
  </si>
  <si>
    <t xml:space="preserve">Demontáž/montáž krytu ocelopl. rozvaděče nad 70 cm </t>
  </si>
  <si>
    <t>D2: 4</t>
  </si>
  <si>
    <t>210 80-0105.RT1</t>
  </si>
  <si>
    <t>Kabel CYKY-m 750 V 3 x 1,5 mm2 pod omítkou včetně dodávky CYKY 3Ax1.5</t>
  </si>
  <si>
    <t>D2: 14</t>
  </si>
  <si>
    <t>D3: 17</t>
  </si>
  <si>
    <t>Kabel CYKY-m 750 V 3 x 1,5 mm2 pod omítkou včetně dodávky CYKY 3Cx1.5</t>
  </si>
  <si>
    <t>D3: 95+106+110</t>
  </si>
  <si>
    <t>210 80-0106.RT1</t>
  </si>
  <si>
    <t>Kabel CYKY-m 750 V 3 x 2,5 mm2 pod omítkou včetně dodávky CYKY 3Cx2.5</t>
  </si>
  <si>
    <t>D4: 31+18+22+28+38+25+32+30+32+19+12+5</t>
  </si>
  <si>
    <t>210 80-0118.RT2</t>
  </si>
  <si>
    <t>Kabel CYKY-m 750 V 5 x 10 mm2 pod omítkou včetně dodávky CYKY 5Cx10</t>
  </si>
  <si>
    <t>210 80-0115.RT1</t>
  </si>
  <si>
    <t>Kabel CYKY-m 750 V 5 x 1,5 mm2 uložený pod omítkou včetně dodávky kabelu</t>
  </si>
  <si>
    <t>D3: 40+28+25+20</t>
  </si>
  <si>
    <t>210 80-0117.RT1</t>
  </si>
  <si>
    <t>Kabel CYKY 750 V 5x4 mm2 uložený pod omítkou včetně dodávky kabelu 5Cx4</t>
  </si>
  <si>
    <t>D4: 10</t>
  </si>
  <si>
    <t>210 86-0222.R00</t>
  </si>
  <si>
    <t xml:space="preserve">Kabel speciální JYTY s Al 4 x 1 mm pevně uložený </t>
  </si>
  <si>
    <t>D2: 9</t>
  </si>
  <si>
    <t>341-PC077</t>
  </si>
  <si>
    <t xml:space="preserve">Kabel sdělovací s Cu jádrem JYTY 4 x 1 mm </t>
  </si>
  <si>
    <t>210 80-0006.R00</t>
  </si>
  <si>
    <t xml:space="preserve">Vodič CYY 16 mm2 uložený pod omítkou </t>
  </si>
  <si>
    <t>341-PC078</t>
  </si>
  <si>
    <t xml:space="preserve">Vodič silový CYA 16 mm2 zel.žl. </t>
  </si>
  <si>
    <t>210 80-0003.R00</t>
  </si>
  <si>
    <t xml:space="preserve">Vodič CY4mm2 uložený pod omítkou </t>
  </si>
  <si>
    <t>D2: 4+3+4+5+6+10+3+4+14+11+8+20+24+3+7+18+29</t>
  </si>
  <si>
    <t>341-PC079</t>
  </si>
  <si>
    <t xml:space="preserve">Vodič silový CY zel.žl. 4,00 mm2 - drát </t>
  </si>
  <si>
    <t>210 80-0004.R00</t>
  </si>
  <si>
    <t xml:space="preserve">Vodič CY 6 mm2 uložený pod omítkou </t>
  </si>
  <si>
    <t>D2: 15+10</t>
  </si>
  <si>
    <t>341-PC080</t>
  </si>
  <si>
    <t xml:space="preserve">Vodič silový CY zel.žl. 6,00 mm2 - drát </t>
  </si>
  <si>
    <t>111 R00</t>
  </si>
  <si>
    <t>Přesun specifikací na stavbě</t>
  </si>
  <si>
    <t>201 R00</t>
  </si>
  <si>
    <t>Podíl přidružených výkonů</t>
  </si>
  <si>
    <t>141 R00</t>
  </si>
  <si>
    <t>Přirážka na podružný materiál</t>
  </si>
  <si>
    <t>142 R00</t>
  </si>
  <si>
    <t>Přirážka za prořez</t>
  </si>
  <si>
    <t>M61</t>
  </si>
  <si>
    <t>Úprava rozvaděče RE</t>
  </si>
  <si>
    <t>650 03-4652.R00</t>
  </si>
  <si>
    <t xml:space="preserve">Montáž označovacího štítku lepeného </t>
  </si>
  <si>
    <t>D-RE: 3</t>
  </si>
  <si>
    <t>357-PC081</t>
  </si>
  <si>
    <t xml:space="preserve">Popisný štítek lepený - evivalentní položka </t>
  </si>
  <si>
    <t>1C</t>
  </si>
  <si>
    <t xml:space="preserve">Montáž obalu na výkresy - ekvivalentní položka </t>
  </si>
  <si>
    <t>D-RE: 1</t>
  </si>
  <si>
    <t>210 12-0451.R00</t>
  </si>
  <si>
    <t xml:space="preserve">Jistič vzduchový 3pólový do 25 A bez krytu </t>
  </si>
  <si>
    <t>358-PC082</t>
  </si>
  <si>
    <t xml:space="preserve">Jistič 3pólový charakter. B25/3 </t>
  </si>
  <si>
    <t>650 07-2233.R00</t>
  </si>
  <si>
    <t xml:space="preserve">Montáž vypínače 3pól modulového do 80A </t>
  </si>
  <si>
    <t>358-PC083</t>
  </si>
  <si>
    <t xml:space="preserve">Spínač 3pólový 3/32A </t>
  </si>
  <si>
    <t>M62</t>
  </si>
  <si>
    <t>Rozvadec R-RE</t>
  </si>
  <si>
    <t>650 03-4651.R00</t>
  </si>
  <si>
    <t>Montáž označovací lišty ekvivalentní položka</t>
  </si>
  <si>
    <t>D5: 1</t>
  </si>
  <si>
    <t>357-PC084</t>
  </si>
  <si>
    <t>Označovací lišta ekvivalentní položka</t>
  </si>
  <si>
    <t>650 03-0401.R00</t>
  </si>
  <si>
    <t xml:space="preserve">Montáž popisného štítku lepeného </t>
  </si>
  <si>
    <t>D5: 26</t>
  </si>
  <si>
    <t>357-PC085</t>
  </si>
  <si>
    <t xml:space="preserve">Popisný štítek lepený </t>
  </si>
  <si>
    <t>650 03-0351.R00</t>
  </si>
  <si>
    <t>Montáž obalu na výkresy ekvivalentní položka</t>
  </si>
  <si>
    <t>357-PC086</t>
  </si>
  <si>
    <t xml:space="preserve">Obal na výkresy </t>
  </si>
  <si>
    <t>650 07-2163.R00</t>
  </si>
  <si>
    <t xml:space="preserve">Montáž vypínače hlavního 3pól modulového do 80A </t>
  </si>
  <si>
    <t>358-PC087</t>
  </si>
  <si>
    <t xml:space="preserve">Vypínač IS-40/3 </t>
  </si>
  <si>
    <t>210 12-0561.R00</t>
  </si>
  <si>
    <t xml:space="preserve">Jistič jednopólový do 25A se zapojením </t>
  </si>
  <si>
    <t>358-PC088</t>
  </si>
  <si>
    <t xml:space="preserve">Jistič jednopólový PL7-B2/1 </t>
  </si>
  <si>
    <t>358-PC089</t>
  </si>
  <si>
    <t xml:space="preserve">Jistič jednopólový PL7-B6/1 </t>
  </si>
  <si>
    <t>358-PC090</t>
  </si>
  <si>
    <t xml:space="preserve">Jistič jednopólový PL7-B16/1 </t>
  </si>
  <si>
    <t>210 12-0569.R00</t>
  </si>
  <si>
    <t xml:space="preserve">Jistič třjpólový do 25A se zapojením </t>
  </si>
  <si>
    <t>358-PC091</t>
  </si>
  <si>
    <t xml:space="preserve">Jistič trojpólový PL7-C16/3 </t>
  </si>
  <si>
    <t>650 06-3611.R00</t>
  </si>
  <si>
    <t xml:space="preserve">Montáž chrániče proudového dvoupólového do 25A </t>
  </si>
  <si>
    <t>D5: 3</t>
  </si>
  <si>
    <t>358-PC092</t>
  </si>
  <si>
    <t xml:space="preserve">Proudový chránič s nadpr.ochr. PFL7-10/1N/B/003-A </t>
  </si>
  <si>
    <t>D5: 15</t>
  </si>
  <si>
    <t>358-PC093</t>
  </si>
  <si>
    <t xml:space="preserve">Proudový chránič s nsdpr.ochr. PFL7-16/1N/B/003-A </t>
  </si>
  <si>
    <t>650 06-2632.R00</t>
  </si>
  <si>
    <t xml:space="preserve">Montáž chrániče proudového čtyřpólového do 63A </t>
  </si>
  <si>
    <t>358-PC094</t>
  </si>
  <si>
    <t xml:space="preserve">Proudový chránič PFIM-40/4/003-XG/B </t>
  </si>
  <si>
    <t>210 19-2571.R00</t>
  </si>
  <si>
    <t xml:space="preserve">Svorkovnice řadová pro vodič do 2,5 mm2 </t>
  </si>
  <si>
    <t>D5: 12</t>
  </si>
  <si>
    <t>345-PC095</t>
  </si>
  <si>
    <t xml:space="preserve">Svornice řadová  RSA PE 2,5 </t>
  </si>
  <si>
    <t>210 19-2574.R00</t>
  </si>
  <si>
    <t>Svorka připojovací AS/3x16 ekvivalentní poožka</t>
  </si>
  <si>
    <t>345-PC096</t>
  </si>
  <si>
    <t xml:space="preserve">Svorka připojovací AS/3x16 </t>
  </si>
  <si>
    <t>210 14-0651.R00</t>
  </si>
  <si>
    <t>Zvonek elektrický na DIN lištu ekvivalentní položka</t>
  </si>
  <si>
    <t>358-PC097</t>
  </si>
  <si>
    <t xml:space="preserve">Elektrický zvonek na DIN lištu ASBELL 230 </t>
  </si>
  <si>
    <t>357-PC098</t>
  </si>
  <si>
    <t>Rozvaděč zapuštěný FWU42S, 96M, IP30/20 do SDK plná dvířka</t>
  </si>
  <si>
    <t>357-PC099</t>
  </si>
  <si>
    <t xml:space="preserve">Sada FZ276 pro upevnění FWU42S do sdk </t>
  </si>
  <si>
    <t>357-PC100</t>
  </si>
  <si>
    <t xml:space="preserve">Zámek do dveří FWU42S - 2 klíče </t>
  </si>
  <si>
    <t>650 06-3131.R00</t>
  </si>
  <si>
    <t>Montáž svodiče blesk. proudů typ 1 4pól do 50 kA</t>
  </si>
  <si>
    <t>358-PC101</t>
  </si>
  <si>
    <t>Svodič bleskových proudů HLSA12.5-275/3+1 LPL III, "TYP 1+2"</t>
  </si>
  <si>
    <t>210 19-PC102</t>
  </si>
  <si>
    <t xml:space="preserve">Propojovací lišta třífázová </t>
  </si>
  <si>
    <t>D5: 53</t>
  </si>
  <si>
    <t>345-PC103</t>
  </si>
  <si>
    <t>mod</t>
  </si>
  <si>
    <t>210 02-0952.RT1</t>
  </si>
  <si>
    <t>Tabulka výstražná pro rozvaděč včetně dodávky ekvivalentní položka</t>
  </si>
  <si>
    <t>M71</t>
  </si>
  <si>
    <t>Specifikace ostatní</t>
  </si>
  <si>
    <t>541-PC104</t>
  </si>
  <si>
    <t>Automatický osoušeč rukou SL 20008 - bílý s přibližovací elektronikou</t>
  </si>
  <si>
    <t>M79</t>
  </si>
  <si>
    <t>Příprava pro rozvod strukturované kabeláže</t>
  </si>
  <si>
    <t>220 11-0346.R00</t>
  </si>
  <si>
    <t xml:space="preserve">Štítek kabelový </t>
  </si>
  <si>
    <t>220 26-0106.R00</t>
  </si>
  <si>
    <t xml:space="preserve">Vyhledání vývodu nebo krabice </t>
  </si>
  <si>
    <t>222 26-0503.R00</t>
  </si>
  <si>
    <t xml:space="preserve">Trubka pancéřová 25 pod omítku, do podlahy </t>
  </si>
  <si>
    <t>D2: 15</t>
  </si>
  <si>
    <t>345-PC105</t>
  </si>
  <si>
    <t>220 27-0301.R00</t>
  </si>
  <si>
    <t xml:space="preserve">Zatažení vodiče AY 2,5 mm2 do trubek/lišt </t>
  </si>
  <si>
    <t>341-PC106</t>
  </si>
  <si>
    <t xml:space="preserve">Vodič silový pevné uložení CY 1,50 mm2 </t>
  </si>
  <si>
    <t>220 26-1661.R00</t>
  </si>
  <si>
    <t xml:space="preserve">Značení trasy trubkového vedení </t>
  </si>
  <si>
    <t>M94</t>
  </si>
  <si>
    <t>Výchozí revize</t>
  </si>
  <si>
    <t>210-PC107</t>
  </si>
  <si>
    <t xml:space="preserve">Výchozí revize </t>
  </si>
  <si>
    <t>M96</t>
  </si>
  <si>
    <t>Rozpočtová rezerva</t>
  </si>
  <si>
    <t>210 01-PC108</t>
  </si>
  <si>
    <t xml:space="preserve">Rozp. rezerva pro vkládací žlab </t>
  </si>
  <si>
    <t>ks</t>
  </si>
  <si>
    <t>M95</t>
  </si>
  <si>
    <t>Pomocné práce HSV pro EI</t>
  </si>
  <si>
    <t>973 03-1616.R00</t>
  </si>
  <si>
    <t xml:space="preserve">Vysekání kapes zeď cih. špalíky, krabice 10x10x5cm </t>
  </si>
  <si>
    <t>D2: 5+7+1+1+1</t>
  </si>
  <si>
    <t>D3: 11+7+8+1+1</t>
  </si>
  <si>
    <t>D4: 4+2+8+5+5+3+9+2+5+2+1+2</t>
  </si>
  <si>
    <t>973 03-1619.R00</t>
  </si>
  <si>
    <t xml:space="preserve">Vysekání kapes zeď cih. špalík, krabice 15x15x10cm </t>
  </si>
  <si>
    <t>973 03-1324.R00</t>
  </si>
  <si>
    <t xml:space="preserve">Vysekání kapes zeď cihel. MVC, pl. 0,1m2, hl. 15cm </t>
  </si>
  <si>
    <t>974 04-2532.R00</t>
  </si>
  <si>
    <t xml:space="preserve">Vysekání rýh v podlaze betonové 5x7 cm </t>
  </si>
  <si>
    <t>D2, D3, D4: 5+4+5+8+4+5+4+3</t>
  </si>
  <si>
    <t>979 08-1111.R00</t>
  </si>
  <si>
    <t xml:space="preserve">Odvoz suti a vybour. hmot na skládku do 1 km </t>
  </si>
  <si>
    <t>Elektroinstalace</t>
  </si>
  <si>
    <t>CELKEM  NN</t>
  </si>
  <si>
    <t>Vyhledání inženýrských sítí</t>
  </si>
  <si>
    <t>Ing. Michal Povolný</t>
  </si>
  <si>
    <t>01028278</t>
  </si>
  <si>
    <t>Urbinská 140</t>
  </si>
  <si>
    <t>Český Krumlov - Domoradice</t>
  </si>
  <si>
    <t>1</t>
  </si>
  <si>
    <t>Zemní práce</t>
  </si>
  <si>
    <t>113106231R00</t>
  </si>
  <si>
    <t>Rozebrání dlažeb ze zámkové dlažby v kamenivu</t>
  </si>
  <si>
    <t>před vstupem:2</t>
  </si>
  <si>
    <t>113201111R00</t>
  </si>
  <si>
    <t>Vytrhání obrubníků chodníkových a parkových</t>
  </si>
  <si>
    <t>před vstupem:1,0</t>
  </si>
  <si>
    <t>965082932R00</t>
  </si>
  <si>
    <t>Odstranění násypu tl. do 20 cm, plocha do 2 m2</t>
  </si>
  <si>
    <t>okapový chodníček před vstupem:1,0*0,5*0,5</t>
  </si>
  <si>
    <t>342263526RT4</t>
  </si>
  <si>
    <t>Revizní dvířka Promat do SDK příček, 600x600 mm, požární odolnost EW30 DP1</t>
  </si>
  <si>
    <t>311419111T00</t>
  </si>
  <si>
    <t>Montáž izolace soklů z perimetrických desek, stěrka, skelná tkanina</t>
  </si>
  <si>
    <t>dveřní práh:1,0*0,5</t>
  </si>
  <si>
    <t>283769934R</t>
  </si>
  <si>
    <t>Profil izolační Purenit sendvič s PIR vložkou, rozměr 60 x 200 x 1200 mm</t>
  </si>
  <si>
    <t>5</t>
  </si>
  <si>
    <t>Komunikace</t>
  </si>
  <si>
    <t>451577977R00</t>
  </si>
  <si>
    <t>Podklad pod dlažbu komunikací z štěrkodrti tl. do 100 mm</t>
  </si>
  <si>
    <t>urovnání a doplnění pod dlažbu:3</t>
  </si>
  <si>
    <t>596215020R00</t>
  </si>
  <si>
    <t>Kladení zámkové dlažby tl. 6 cm do drtě tl. 3 cm</t>
  </si>
  <si>
    <t>dodláždění před vstupem:3</t>
  </si>
  <si>
    <t>59245021R</t>
  </si>
  <si>
    <t>Dlažba zámková 60 mm červená</t>
  </si>
  <si>
    <t>doplněné chybějící dlažby:1</t>
  </si>
  <si>
    <t>917712111RT5</t>
  </si>
  <si>
    <t>Osazení ležat. obrub. bet. bez opěr, lože z kamen., včetně obrubníku 2x  50/10/25</t>
  </si>
  <si>
    <t>632411165T00</t>
  </si>
  <si>
    <t>Provedení samonivelačního potěru ze SMS, ruční zparcování, tloušťky 15 mm</t>
  </si>
  <si>
    <t>4,9+15,3+12,5+17,2+20,7+20,7+7,2+3,2+3,8+5,4</t>
  </si>
  <si>
    <t>961044111R00</t>
  </si>
  <si>
    <t>Bourání základů z betonu prostého</t>
  </si>
  <si>
    <t>odbourání části základu nového vstupu:1,1*0,6*0,1</t>
  </si>
  <si>
    <t>m.108:7,2 +(3,6 +2)*2*0,2-0,6*0,2  +1,0*2*2,0 +1,8</t>
  </si>
  <si>
    <t>m.109:3,2 +(2,15*2+1,8+0,7)*0,2 +1,8</t>
  </si>
  <si>
    <t>m.109:(2,15+1,8)*2</t>
  </si>
  <si>
    <t>m.108:2,2 +1,5 +0,2*4</t>
  </si>
  <si>
    <t>m.109:1,5+0,2*6</t>
  </si>
  <si>
    <t>m.108:5</t>
  </si>
  <si>
    <t>m.109:3</t>
  </si>
  <si>
    <t>711141559RT1</t>
  </si>
  <si>
    <t>Provedení izolace proti vlhkosti na ploše vodorovné, asfaltovými pásy přitavením, 1 vrstva - pásy ve specifikaci</t>
  </si>
  <si>
    <t>711111001RZ1</t>
  </si>
  <si>
    <t xml:space="preserve">Provedení izolace proti vlhkosti na ploše vodorovné, 1x asfaltovým penetračním nátěrem, včetně dodávky asfaltového penetračního laku </t>
  </si>
  <si>
    <t>izolace prahu vstupních dveří:1,2*0,6</t>
  </si>
  <si>
    <t>62852265R</t>
  </si>
  <si>
    <t>Pás asfaltový modifikovaný GLASTEK 40 SPECIAL mineral, natavovací, kotvicí</t>
  </si>
  <si>
    <t>Přesun hmot pro práce HSV i PSV stavební části je zahrnut do položky oddílu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</si>
</sst>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000"/>
    <numFmt numFmtId="166" formatCode="0.0"/>
  </numFmts>
  <fonts count="3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4"/>
      <name val="Arial CE"/>
      <charset val="238"/>
    </font>
    <font>
      <sz val="10"/>
      <name val="Arial CE"/>
    </font>
    <font>
      <b/>
      <i/>
      <sz val="10"/>
      <name val="Arial CE"/>
      <family val="2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35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7" fillId="0" borderId="6" xfId="0" applyFont="1" applyBorder="1"/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1" fontId="7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7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1" fontId="7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7" fillId="0" borderId="6" xfId="0" applyNumberFormat="1" applyFont="1" applyBorder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6" xfId="0" applyNumberFormat="1" applyFont="1" applyBorder="1" applyAlignment="1">
      <alignment horizontal="right" vertical="center"/>
    </xf>
    <xf numFmtId="4" fontId="0" fillId="0" borderId="0" xfId="0" applyNumberFormat="1"/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/>
    <xf numFmtId="0" fontId="4" fillId="0" borderId="0" xfId="0" applyFont="1"/>
    <xf numFmtId="0" fontId="11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1" fillId="3" borderId="1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  <xf numFmtId="0" fontId="0" fillId="0" borderId="9" xfId="0" applyBorder="1" applyAlignment="1">
      <alignment horizontal="left" vertical="top" indent="1"/>
    </xf>
    <xf numFmtId="0" fontId="0" fillId="0" borderId="6" xfId="0" applyBorder="1" applyAlignment="1">
      <alignment vertical="top"/>
    </xf>
    <xf numFmtId="0" fontId="5" fillId="0" borderId="18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49" fontId="7" fillId="5" borderId="6" xfId="0" applyNumberFormat="1" applyFont="1" applyFill="1" applyBorder="1" applyAlignment="1" applyProtection="1">
      <alignment horizontal="right" vertical="center"/>
      <protection locked="0"/>
    </xf>
    <xf numFmtId="49" fontId="7" fillId="5" borderId="0" xfId="0" applyNumberFormat="1" applyFont="1" applyFill="1" applyAlignment="1" applyProtection="1">
      <alignment horizontal="left" vertical="center"/>
      <protection locked="0"/>
    </xf>
    <xf numFmtId="0" fontId="0" fillId="0" borderId="26" xfId="0" applyBorder="1" applyAlignment="1">
      <alignment wrapText="1"/>
    </xf>
    <xf numFmtId="49" fontId="1" fillId="3" borderId="13" xfId="0" applyNumberFormat="1" applyFont="1" applyFill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left" vertical="center"/>
    </xf>
    <xf numFmtId="0" fontId="3" fillId="4" borderId="33" xfId="0" applyFont="1" applyFill="1" applyBorder="1"/>
    <xf numFmtId="0" fontId="3" fillId="4" borderId="31" xfId="0" applyFont="1" applyFill="1" applyBorder="1"/>
    <xf numFmtId="49" fontId="11" fillId="0" borderId="29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5" borderId="6" xfId="0" applyFont="1" applyFill="1" applyBorder="1" applyAlignment="1">
      <alignment vertical="top"/>
    </xf>
    <xf numFmtId="4" fontId="3" fillId="4" borderId="32" xfId="0" applyNumberFormat="1" applyFont="1" applyFill="1" applyBorder="1"/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9" fontId="3" fillId="0" borderId="27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32" xfId="0" applyBorder="1" applyAlignment="1">
      <alignment vertical="center"/>
    </xf>
    <xf numFmtId="49" fontId="0" fillId="0" borderId="31" xfId="0" applyNumberFormat="1" applyBorder="1" applyAlignment="1">
      <alignment vertical="center"/>
    </xf>
    <xf numFmtId="0" fontId="0" fillId="3" borderId="32" xfId="0" applyFill="1" applyBorder="1"/>
    <xf numFmtId="49" fontId="0" fillId="3" borderId="31" xfId="0" applyNumberFormat="1" applyFill="1" applyBorder="1"/>
    <xf numFmtId="0" fontId="0" fillId="3" borderId="31" xfId="0" applyFill="1" applyBorder="1"/>
    <xf numFmtId="0" fontId="0" fillId="3" borderId="34" xfId="0" applyFill="1" applyBorder="1"/>
    <xf numFmtId="0" fontId="0" fillId="3" borderId="28" xfId="0" applyFill="1" applyBorder="1"/>
    <xf numFmtId="49" fontId="0" fillId="3" borderId="28" xfId="0" applyNumberFormat="1" applyFill="1" applyBorder="1"/>
    <xf numFmtId="0" fontId="0" fillId="3" borderId="29" xfId="0" applyFill="1" applyBorder="1"/>
    <xf numFmtId="0" fontId="0" fillId="3" borderId="28" xfId="0" applyFill="1" applyBorder="1" applyAlignment="1">
      <alignment wrapText="1"/>
    </xf>
    <xf numFmtId="0" fontId="0" fillId="3" borderId="33" xfId="0" applyFill="1" applyBorder="1" applyAlignment="1">
      <alignment vertical="top"/>
    </xf>
    <xf numFmtId="49" fontId="0" fillId="3" borderId="33" xfId="0" applyNumberFormat="1" applyFill="1" applyBorder="1" applyAlignment="1">
      <alignment vertical="top"/>
    </xf>
    <xf numFmtId="49" fontId="0" fillId="3" borderId="32" xfId="0" applyNumberFormat="1" applyFill="1" applyBorder="1" applyAlignment="1">
      <alignment vertical="top"/>
    </xf>
    <xf numFmtId="0" fontId="0" fillId="3" borderId="34" xfId="0" applyFill="1" applyBorder="1" applyAlignment="1">
      <alignment vertical="top"/>
    </xf>
    <xf numFmtId="165" fontId="0" fillId="3" borderId="32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0" fontId="0" fillId="3" borderId="32" xfId="0" applyFill="1" applyBorder="1" applyAlignment="1">
      <alignment vertical="top"/>
    </xf>
    <xf numFmtId="0" fontId="14" fillId="0" borderId="26" xfId="0" applyFont="1" applyBorder="1" applyAlignment="1">
      <alignment vertical="top"/>
    </xf>
    <xf numFmtId="0" fontId="14" fillId="0" borderId="35" xfId="0" applyFont="1" applyBorder="1" applyAlignment="1">
      <alignment horizontal="left" vertical="top" wrapText="1"/>
    </xf>
    <xf numFmtId="0" fontId="14" fillId="0" borderId="27" xfId="0" applyFont="1" applyBorder="1" applyAlignment="1">
      <alignment vertical="top" shrinkToFit="1"/>
    </xf>
    <xf numFmtId="165" fontId="14" fillId="0" borderId="35" xfId="0" applyNumberFormat="1" applyFont="1" applyBorder="1" applyAlignment="1">
      <alignment vertical="top" shrinkToFit="1"/>
    </xf>
    <xf numFmtId="4" fontId="14" fillId="7" borderId="35" xfId="0" applyNumberFormat="1" applyFont="1" applyFill="1" applyBorder="1" applyAlignment="1" applyProtection="1">
      <alignment vertical="top" shrinkToFit="1"/>
      <protection locked="0"/>
    </xf>
    <xf numFmtId="4" fontId="14" fillId="0" borderId="35" xfId="0" applyNumberFormat="1" applyFont="1" applyBorder="1" applyAlignment="1">
      <alignment vertical="top" shrinkToFit="1"/>
    </xf>
    <xf numFmtId="0" fontId="14" fillId="0" borderId="35" xfId="0" applyFont="1" applyBorder="1" applyAlignment="1">
      <alignment vertical="top" shrinkToFit="1"/>
    </xf>
    <xf numFmtId="0" fontId="14" fillId="0" borderId="26" xfId="0" applyFont="1" applyBorder="1" applyAlignment="1">
      <alignment vertical="top" shrinkToFit="1"/>
    </xf>
    <xf numFmtId="0" fontId="14" fillId="0" borderId="0" xfId="0" applyFont="1"/>
    <xf numFmtId="0" fontId="14" fillId="0" borderId="10" xfId="0" applyFont="1" applyBorder="1" applyAlignment="1">
      <alignment vertical="top"/>
    </xf>
    <xf numFmtId="0" fontId="14" fillId="0" borderId="36" xfId="0" applyFont="1" applyBorder="1" applyAlignment="1">
      <alignment horizontal="left" vertical="top" wrapText="1"/>
    </xf>
    <xf numFmtId="0" fontId="14" fillId="0" borderId="37" xfId="0" applyFont="1" applyBorder="1" applyAlignment="1">
      <alignment vertical="top" shrinkToFit="1"/>
    </xf>
    <xf numFmtId="165" fontId="14" fillId="0" borderId="36" xfId="0" applyNumberFormat="1" applyFont="1" applyBorder="1" applyAlignment="1">
      <alignment vertical="top" shrinkToFit="1"/>
    </xf>
    <xf numFmtId="4" fontId="14" fillId="7" borderId="36" xfId="0" applyNumberFormat="1" applyFont="1" applyFill="1" applyBorder="1" applyAlignment="1" applyProtection="1">
      <alignment vertical="top" shrinkToFit="1"/>
      <protection locked="0"/>
    </xf>
    <xf numFmtId="4" fontId="14" fillId="0" borderId="36" xfId="0" applyNumberFormat="1" applyFont="1" applyBorder="1" applyAlignment="1">
      <alignment vertical="top" shrinkToFit="1"/>
    </xf>
    <xf numFmtId="0" fontId="14" fillId="0" borderId="36" xfId="0" applyFont="1" applyBorder="1" applyAlignment="1">
      <alignment vertical="top" shrinkToFit="1"/>
    </xf>
    <xf numFmtId="0" fontId="14" fillId="0" borderId="10" xfId="0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7" fillId="3" borderId="33" xfId="0" applyFont="1" applyFill="1" applyBorder="1" applyAlignment="1">
      <alignment vertical="top"/>
    </xf>
    <xf numFmtId="49" fontId="7" fillId="3" borderId="31" xfId="0" applyNumberFormat="1" applyFont="1" applyFill="1" applyBorder="1" applyAlignment="1">
      <alignment vertical="top"/>
    </xf>
    <xf numFmtId="49" fontId="7" fillId="3" borderId="31" xfId="0" applyNumberFormat="1" applyFont="1" applyFill="1" applyBorder="1" applyAlignment="1">
      <alignment horizontal="left" vertical="top" wrapText="1"/>
    </xf>
    <xf numFmtId="0" fontId="7" fillId="3" borderId="31" xfId="0" applyFont="1" applyFill="1" applyBorder="1" applyAlignment="1">
      <alignment vertical="top"/>
    </xf>
    <xf numFmtId="4" fontId="7" fillId="3" borderId="34" xfId="0" applyNumberFormat="1" applyFont="1" applyFill="1" applyBorder="1" applyAlignment="1">
      <alignment vertical="top"/>
    </xf>
    <xf numFmtId="49" fontId="0" fillId="0" borderId="0" xfId="0" applyNumberFormat="1"/>
    <xf numFmtId="49" fontId="0" fillId="0" borderId="0" xfId="0" applyNumberFormat="1" applyAlignment="1">
      <alignment horizontal="left" wrapText="1"/>
    </xf>
    <xf numFmtId="0" fontId="15" fillId="0" borderId="35" xfId="0" quotePrefix="1" applyFont="1" applyBorder="1" applyAlignment="1">
      <alignment horizontal="left" vertical="top" wrapText="1"/>
    </xf>
    <xf numFmtId="0" fontId="15" fillId="0" borderId="35" xfId="0" applyFont="1" applyBorder="1" applyAlignment="1">
      <alignment vertical="top" wrapText="1" shrinkToFit="1"/>
    </xf>
    <xf numFmtId="165" fontId="15" fillId="0" borderId="35" xfId="0" applyNumberFormat="1" applyFont="1" applyBorder="1" applyAlignment="1">
      <alignment vertical="top" wrapText="1" shrinkToFit="1"/>
    </xf>
    <xf numFmtId="0" fontId="0" fillId="3" borderId="10" xfId="0" applyFill="1" applyBorder="1" applyAlignment="1">
      <alignment vertical="top"/>
    </xf>
    <xf numFmtId="0" fontId="0" fillId="3" borderId="36" xfId="0" applyFill="1" applyBorder="1" applyAlignment="1">
      <alignment horizontal="left" vertical="top" wrapText="1"/>
    </xf>
    <xf numFmtId="0" fontId="0" fillId="3" borderId="36" xfId="0" applyFill="1" applyBorder="1" applyAlignment="1">
      <alignment vertical="top" shrinkToFit="1"/>
    </xf>
    <xf numFmtId="165" fontId="0" fillId="3" borderId="36" xfId="0" applyNumberFormat="1" applyFill="1" applyBorder="1" applyAlignment="1">
      <alignment vertical="top" shrinkToFit="1"/>
    </xf>
    <xf numFmtId="4" fontId="0" fillId="3" borderId="36" xfId="0" applyNumberFormat="1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6" fillId="0" borderId="26" xfId="0" applyFont="1" applyBorder="1" applyAlignment="1">
      <alignment horizontal="left" vertical="top" wrapText="1"/>
    </xf>
    <xf numFmtId="0" fontId="16" fillId="0" borderId="0" xfId="0" applyFont="1" applyAlignment="1">
      <alignment vertical="top" wrapText="1" shrinkToFit="1"/>
    </xf>
    <xf numFmtId="165" fontId="16" fillId="0" borderId="0" xfId="0" applyNumberFormat="1" applyFont="1" applyAlignment="1">
      <alignment vertical="top" wrapText="1" shrinkToFit="1"/>
    </xf>
    <xf numFmtId="4" fontId="16" fillId="0" borderId="0" xfId="0" applyNumberFormat="1" applyFont="1" applyAlignment="1">
      <alignment vertical="top" wrapText="1" shrinkToFit="1"/>
    </xf>
    <xf numFmtId="4" fontId="16" fillId="0" borderId="27" xfId="0" applyNumberFormat="1" applyFont="1" applyBorder="1" applyAlignment="1">
      <alignment vertical="top" wrapText="1" shrinkToFit="1"/>
    </xf>
    <xf numFmtId="49" fontId="17" fillId="0" borderId="0" xfId="0" applyNumberFormat="1" applyFont="1" applyAlignment="1">
      <alignment wrapText="1"/>
    </xf>
    <xf numFmtId="0" fontId="18" fillId="0" borderId="35" xfId="0" quotePrefix="1" applyFont="1" applyBorder="1" applyAlignment="1">
      <alignment horizontal="left" vertical="top" wrapText="1"/>
    </xf>
    <xf numFmtId="0" fontId="18" fillId="0" borderId="35" xfId="0" applyFont="1" applyBorder="1" applyAlignment="1">
      <alignment vertical="top" wrapText="1" shrinkToFit="1"/>
    </xf>
    <xf numFmtId="165" fontId="18" fillId="0" borderId="35" xfId="0" applyNumberFormat="1" applyFont="1" applyBorder="1" applyAlignment="1">
      <alignment vertical="top" wrapText="1" shrinkToFit="1"/>
    </xf>
    <xf numFmtId="0" fontId="15" fillId="0" borderId="27" xfId="0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20" fillId="0" borderId="40" xfId="2" applyFont="1" applyBorder="1"/>
    <xf numFmtId="0" fontId="19" fillId="0" borderId="40" xfId="2" applyBorder="1"/>
    <xf numFmtId="0" fontId="19" fillId="0" borderId="40" xfId="2" applyBorder="1" applyAlignment="1">
      <alignment horizontal="right"/>
    </xf>
    <xf numFmtId="0" fontId="0" fillId="0" borderId="40" xfId="0" applyBorder="1" applyAlignment="1">
      <alignment horizontal="left"/>
    </xf>
    <xf numFmtId="0" fontId="0" fillId="0" borderId="41" xfId="0" applyBorder="1"/>
    <xf numFmtId="0" fontId="20" fillId="0" borderId="44" xfId="2" applyFont="1" applyBorder="1"/>
    <xf numFmtId="0" fontId="19" fillId="0" borderId="44" xfId="2" applyBorder="1"/>
    <xf numFmtId="0" fontId="19" fillId="0" borderId="44" xfId="2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5" fillId="0" borderId="11" xfId="0" applyNumberFormat="1" applyFont="1" applyBorder="1"/>
    <xf numFmtId="0" fontId="5" fillId="0" borderId="7" xfId="0" applyFont="1" applyBorder="1"/>
    <xf numFmtId="0" fontId="5" fillId="0" borderId="13" xfId="0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48" xfId="0" applyFont="1" applyBorder="1"/>
    <xf numFmtId="49" fontId="3" fillId="0" borderId="1" xfId="0" applyNumberFormat="1" applyFont="1" applyBorder="1"/>
    <xf numFmtId="0" fontId="3" fillId="0" borderId="0" xfId="0" applyFont="1"/>
    <xf numFmtId="3" fontId="1" fillId="0" borderId="2" xfId="0" applyNumberFormat="1" applyFont="1" applyBorder="1"/>
    <xf numFmtId="3" fontId="1" fillId="0" borderId="27" xfId="0" applyNumberFormat="1" applyFont="1" applyBorder="1"/>
    <xf numFmtId="3" fontId="1" fillId="0" borderId="35" xfId="0" applyNumberFormat="1" applyFont="1" applyBorder="1"/>
    <xf numFmtId="3" fontId="1" fillId="0" borderId="49" xfId="0" applyNumberFormat="1" applyFont="1" applyBorder="1"/>
    <xf numFmtId="0" fontId="5" fillId="0" borderId="11" xfId="0" applyFont="1" applyBorder="1"/>
    <xf numFmtId="3" fontId="5" fillId="0" borderId="13" xfId="0" applyNumberFormat="1" applyFont="1" applyBorder="1"/>
    <xf numFmtId="3" fontId="5" fillId="0" borderId="46" xfId="0" applyNumberFormat="1" applyFont="1" applyBorder="1"/>
    <xf numFmtId="3" fontId="5" fillId="0" borderId="47" xfId="0" applyNumberFormat="1" applyFont="1" applyBorder="1"/>
    <xf numFmtId="3" fontId="5" fillId="0" borderId="48" xfId="0" applyNumberFormat="1" applyFont="1" applyBorder="1"/>
    <xf numFmtId="0" fontId="5" fillId="0" borderId="0" xfId="0" applyFont="1"/>
    <xf numFmtId="3" fontId="2" fillId="0" borderId="0" xfId="0" applyNumberFormat="1" applyFont="1" applyAlignment="1">
      <alignment horizontal="centerContinuous"/>
    </xf>
    <xf numFmtId="3" fontId="0" fillId="0" borderId="0" xfId="0" applyNumberFormat="1"/>
    <xf numFmtId="0" fontId="7" fillId="0" borderId="23" xfId="0" applyFont="1" applyBorder="1"/>
    <xf numFmtId="0" fontId="7" fillId="0" borderId="24" xfId="0" applyFont="1" applyBorder="1"/>
    <xf numFmtId="0" fontId="0" fillId="0" borderId="25" xfId="0" applyBorder="1"/>
    <xf numFmtId="0" fontId="7" fillId="0" borderId="50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7" fillId="0" borderId="51" xfId="0" applyFont="1" applyBorder="1" applyAlignment="1">
      <alignment horizontal="center"/>
    </xf>
    <xf numFmtId="4" fontId="21" fillId="0" borderId="24" xfId="0" applyNumberFormat="1" applyFont="1" applyBorder="1" applyAlignment="1">
      <alignment horizontal="right"/>
    </xf>
    <xf numFmtId="4" fontId="21" fillId="0" borderId="25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6" xfId="0" applyFont="1" applyBorder="1"/>
    <xf numFmtId="0" fontId="1" fillId="0" borderId="8" xfId="0" applyFont="1" applyBorder="1"/>
    <xf numFmtId="166" fontId="1" fillId="0" borderId="32" xfId="0" applyNumberFormat="1" applyFont="1" applyBorder="1" applyAlignment="1">
      <alignment horizontal="right"/>
    </xf>
    <xf numFmtId="3" fontId="1" fillId="0" borderId="37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0" fillId="0" borderId="53" xfId="0" applyBorder="1"/>
    <xf numFmtId="0" fontId="5" fillId="0" borderId="54" xfId="0" applyFont="1" applyBorder="1"/>
    <xf numFmtId="0" fontId="0" fillId="0" borderId="54" xfId="0" applyBorder="1"/>
    <xf numFmtId="4" fontId="0" fillId="0" borderId="55" xfId="0" applyNumberFormat="1" applyBorder="1"/>
    <xf numFmtId="4" fontId="0" fillId="0" borderId="53" xfId="0" applyNumberFormat="1" applyBorder="1"/>
    <xf numFmtId="4" fontId="0" fillId="0" borderId="54" xfId="0" applyNumberFormat="1" applyBorder="1"/>
    <xf numFmtId="3" fontId="3" fillId="0" borderId="0" xfId="0" applyNumberFormat="1" applyFont="1"/>
    <xf numFmtId="4" fontId="3" fillId="0" borderId="0" xfId="0" applyNumberFormat="1" applyFont="1"/>
    <xf numFmtId="0" fontId="19" fillId="0" borderId="0" xfId="2"/>
    <xf numFmtId="0" fontId="23" fillId="0" borderId="0" xfId="2" applyFont="1" applyAlignment="1">
      <alignment horizontal="centerContinuous"/>
    </xf>
    <xf numFmtId="0" fontId="24" fillId="0" borderId="0" xfId="2" applyFont="1" applyAlignment="1">
      <alignment horizontal="centerContinuous"/>
    </xf>
    <xf numFmtId="0" fontId="24" fillId="0" borderId="0" xfId="2" applyFont="1" applyAlignment="1">
      <alignment horizontal="right"/>
    </xf>
    <xf numFmtId="0" fontId="3" fillId="0" borderId="40" xfId="2" applyFont="1" applyBorder="1" applyAlignment="1">
      <alignment horizontal="right"/>
    </xf>
    <xf numFmtId="0" fontId="19" fillId="0" borderId="40" xfId="2" applyBorder="1" applyAlignment="1">
      <alignment horizontal="left"/>
    </xf>
    <xf numFmtId="0" fontId="19" fillId="0" borderId="41" xfId="2" applyBorder="1"/>
    <xf numFmtId="0" fontId="3" fillId="0" borderId="0" xfId="2" applyFont="1"/>
    <xf numFmtId="0" fontId="19" fillId="0" borderId="0" xfId="2" applyAlignment="1">
      <alignment horizontal="right"/>
    </xf>
    <xf numFmtId="49" fontId="11" fillId="0" borderId="32" xfId="2" applyNumberFormat="1" applyFont="1" applyBorder="1"/>
    <xf numFmtId="0" fontId="11" fillId="0" borderId="34" xfId="2" applyFont="1" applyBorder="1" applyAlignment="1">
      <alignment horizontal="center"/>
    </xf>
    <xf numFmtId="0" fontId="11" fillId="0" borderId="32" xfId="2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49" fontId="5" fillId="0" borderId="35" xfId="2" applyNumberFormat="1" applyFont="1" applyBorder="1" applyAlignment="1">
      <alignment horizontal="left"/>
    </xf>
    <xf numFmtId="0" fontId="5" fillId="0" borderId="35" xfId="2" applyFont="1" applyBorder="1"/>
    <xf numFmtId="0" fontId="19" fillId="0" borderId="35" xfId="2" applyBorder="1" applyAlignment="1">
      <alignment horizontal="center"/>
    </xf>
    <xf numFmtId="0" fontId="19" fillId="0" borderId="35" xfId="2" applyBorder="1" applyAlignment="1">
      <alignment horizontal="right"/>
    </xf>
    <xf numFmtId="0" fontId="19" fillId="0" borderId="35" xfId="2" applyBorder="1"/>
    <xf numFmtId="0" fontId="25" fillId="0" borderId="0" xfId="2" applyFont="1"/>
    <xf numFmtId="0" fontId="1" fillId="0" borderId="35" xfId="2" applyFont="1" applyBorder="1" applyAlignment="1">
      <alignment horizontal="center"/>
    </xf>
    <xf numFmtId="49" fontId="12" fillId="0" borderId="35" xfId="2" applyNumberFormat="1" applyFont="1" applyBorder="1" applyAlignment="1">
      <alignment horizontal="left"/>
    </xf>
    <xf numFmtId="0" fontId="12" fillId="0" borderId="35" xfId="2" applyFont="1" applyBorder="1" applyAlignment="1">
      <alignment wrapText="1"/>
    </xf>
    <xf numFmtId="49" fontId="26" fillId="0" borderId="35" xfId="2" applyNumberFormat="1" applyFont="1" applyBorder="1" applyAlignment="1">
      <alignment horizontal="center" shrinkToFit="1"/>
    </xf>
    <xf numFmtId="4" fontId="26" fillId="0" borderId="35" xfId="2" applyNumberFormat="1" applyFont="1" applyBorder="1" applyAlignment="1">
      <alignment horizontal="right"/>
    </xf>
    <xf numFmtId="4" fontId="26" fillId="8" borderId="35" xfId="2" applyNumberFormat="1" applyFont="1" applyFill="1" applyBorder="1" applyAlignment="1">
      <alignment horizontal="right"/>
    </xf>
    <xf numFmtId="4" fontId="26" fillId="0" borderId="35" xfId="2" applyNumberFormat="1" applyFont="1" applyBorder="1"/>
    <xf numFmtId="0" fontId="19" fillId="0" borderId="36" xfId="2" applyBorder="1" applyAlignment="1">
      <alignment horizontal="center"/>
    </xf>
    <xf numFmtId="49" fontId="20" fillId="0" borderId="36" xfId="2" applyNumberFormat="1" applyFont="1" applyBorder="1" applyAlignment="1">
      <alignment horizontal="left"/>
    </xf>
    <xf numFmtId="0" fontId="20" fillId="0" borderId="36" xfId="2" applyFont="1" applyBorder="1"/>
    <xf numFmtId="4" fontId="19" fillId="0" borderId="36" xfId="2" applyNumberFormat="1" applyBorder="1" applyAlignment="1">
      <alignment horizontal="right"/>
    </xf>
    <xf numFmtId="4" fontId="5" fillId="0" borderId="36" xfId="2" applyNumberFormat="1" applyFont="1" applyBorder="1"/>
    <xf numFmtId="3" fontId="19" fillId="0" borderId="0" xfId="2" applyNumberFormat="1"/>
    <xf numFmtId="0" fontId="3" fillId="0" borderId="35" xfId="2" applyFont="1" applyBorder="1" applyAlignment="1">
      <alignment horizontal="center"/>
    </xf>
    <xf numFmtId="49" fontId="3" fillId="0" borderId="35" xfId="2" applyNumberFormat="1" applyFont="1" applyBorder="1" applyAlignment="1">
      <alignment horizontal="left"/>
    </xf>
    <xf numFmtId="4" fontId="27" fillId="0" borderId="35" xfId="2" applyNumberFormat="1" applyFont="1" applyBorder="1" applyAlignment="1">
      <alignment horizontal="right" wrapText="1"/>
    </xf>
    <xf numFmtId="0" fontId="27" fillId="0" borderId="35" xfId="2" applyFont="1" applyBorder="1" applyAlignment="1">
      <alignment horizontal="left" wrapText="1"/>
    </xf>
    <xf numFmtId="0" fontId="27" fillId="0" borderId="35" xfId="0" applyFont="1" applyBorder="1" applyAlignment="1">
      <alignment horizontal="right"/>
    </xf>
    <xf numFmtId="0" fontId="28" fillId="0" borderId="0" xfId="2" applyFont="1"/>
    <xf numFmtId="0" fontId="29" fillId="0" borderId="0" xfId="2" applyFont="1"/>
    <xf numFmtId="0" fontId="30" fillId="0" borderId="0" xfId="2" applyFont="1"/>
    <xf numFmtId="3" fontId="30" fillId="0" borderId="0" xfId="2" applyNumberFormat="1" applyFont="1" applyAlignment="1">
      <alignment horizontal="right"/>
    </xf>
    <xf numFmtId="4" fontId="30" fillId="0" borderId="0" xfId="2" applyNumberFormat="1" applyFont="1"/>
    <xf numFmtId="3" fontId="1" fillId="9" borderId="52" xfId="0" applyNumberFormat="1" applyFont="1" applyFill="1" applyBorder="1" applyAlignment="1">
      <alignment horizontal="right"/>
    </xf>
    <xf numFmtId="0" fontId="0" fillId="7" borderId="29" xfId="0" applyFill="1" applyBorder="1" applyAlignment="1" applyProtection="1">
      <alignment vertical="top" wrapText="1"/>
      <protection locked="0"/>
    </xf>
    <xf numFmtId="0" fontId="0" fillId="7" borderId="18" xfId="0" applyFill="1" applyBorder="1" applyAlignment="1" applyProtection="1">
      <alignment vertical="top" wrapText="1"/>
      <protection locked="0"/>
    </xf>
    <xf numFmtId="0" fontId="0" fillId="7" borderId="18" xfId="0" applyFill="1" applyBorder="1" applyAlignment="1" applyProtection="1">
      <alignment horizontal="left" vertical="top" wrapText="1"/>
      <protection locked="0"/>
    </xf>
    <xf numFmtId="0" fontId="0" fillId="7" borderId="30" xfId="0" applyFill="1" applyBorder="1" applyAlignment="1" applyProtection="1">
      <alignment vertical="top" wrapText="1"/>
      <protection locked="0"/>
    </xf>
    <xf numFmtId="0" fontId="0" fillId="7" borderId="26" xfId="0" applyFill="1" applyBorder="1" applyAlignment="1" applyProtection="1">
      <alignment vertical="top" wrapText="1"/>
      <protection locked="0"/>
    </xf>
    <xf numFmtId="0" fontId="0" fillId="7" borderId="0" xfId="0" applyFill="1" applyAlignment="1" applyProtection="1">
      <alignment vertical="top" wrapText="1"/>
      <protection locked="0"/>
    </xf>
    <xf numFmtId="0" fontId="0" fillId="7" borderId="0" xfId="0" applyFill="1" applyAlignment="1" applyProtection="1">
      <alignment horizontal="left" vertical="top" wrapText="1"/>
      <protection locked="0"/>
    </xf>
    <xf numFmtId="0" fontId="0" fillId="7" borderId="27" xfId="0" applyFill="1" applyBorder="1" applyAlignment="1" applyProtection="1">
      <alignment vertical="top" wrapText="1"/>
      <protection locked="0"/>
    </xf>
    <xf numFmtId="0" fontId="0" fillId="7" borderId="10" xfId="0" applyFill="1" applyBorder="1" applyAlignment="1" applyProtection="1">
      <alignment vertical="top" wrapText="1"/>
      <protection locked="0"/>
    </xf>
    <xf numFmtId="0" fontId="0" fillId="7" borderId="6" xfId="0" applyFill="1" applyBorder="1" applyAlignment="1" applyProtection="1">
      <alignment vertical="top" wrapText="1"/>
      <protection locked="0"/>
    </xf>
    <xf numFmtId="0" fontId="0" fillId="7" borderId="6" xfId="0" applyFill="1" applyBorder="1" applyAlignment="1" applyProtection="1">
      <alignment horizontal="left" vertical="top" wrapText="1"/>
      <protection locked="0"/>
    </xf>
    <xf numFmtId="0" fontId="0" fillId="7" borderId="37" xfId="0" applyFill="1" applyBorder="1" applyAlignment="1" applyProtection="1">
      <alignment vertical="top" wrapText="1"/>
      <protection locked="0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164" fontId="11" fillId="4" borderId="33" xfId="0" applyNumberFormat="1" applyFont="1" applyFill="1" applyBorder="1" applyAlignment="1">
      <alignment horizontal="right" vertical="center"/>
    </xf>
    <xf numFmtId="164" fontId="5" fillId="0" borderId="34" xfId="0" applyNumberFormat="1" applyFont="1" applyBorder="1" applyAlignment="1">
      <alignment horizontal="right"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164" fontId="3" fillId="0" borderId="26" xfId="0" applyNumberFormat="1" applyFont="1" applyBorder="1" applyAlignment="1">
      <alignment horizontal="right" vertical="center"/>
    </xf>
    <xf numFmtId="164" fontId="1" fillId="0" borderId="27" xfId="0" applyNumberFormat="1" applyFont="1" applyBorder="1" applyAlignment="1">
      <alignment horizontal="right" vertical="center"/>
    </xf>
    <xf numFmtId="164" fontId="0" fillId="0" borderId="26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4" fontId="8" fillId="0" borderId="18" xfId="0" applyNumberFormat="1" applyFont="1" applyBorder="1" applyAlignment="1">
      <alignment horizontal="right" vertical="center"/>
    </xf>
    <xf numFmtId="4" fontId="9" fillId="3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49" fontId="11" fillId="0" borderId="29" xfId="0" applyNumberFormat="1" applyFont="1" applyBorder="1" applyAlignment="1">
      <alignment vertical="center" wrapText="1"/>
    </xf>
    <xf numFmtId="49" fontId="11" fillId="0" borderId="18" xfId="0" applyNumberFormat="1" applyFont="1" applyBorder="1" applyAlignment="1">
      <alignment vertical="center" wrapText="1"/>
    </xf>
    <xf numFmtId="0" fontId="5" fillId="6" borderId="33" xfId="0" applyFont="1" applyFill="1" applyBorder="1" applyAlignment="1">
      <alignment horizontal="right" vertical="center" wrapText="1"/>
    </xf>
    <xf numFmtId="0" fontId="1" fillId="6" borderId="34" xfId="0" applyFont="1" applyFill="1" applyBorder="1" applyAlignment="1">
      <alignment horizontal="right" vertical="center"/>
    </xf>
    <xf numFmtId="0" fontId="5" fillId="6" borderId="33" xfId="0" applyFont="1" applyFill="1" applyBorder="1" applyAlignment="1">
      <alignment horizontal="right" vertical="center"/>
    </xf>
    <xf numFmtId="0" fontId="5" fillId="6" borderId="34" xfId="0" applyFont="1" applyFill="1" applyBorder="1" applyAlignment="1">
      <alignment horizontal="right" vertical="center"/>
    </xf>
    <xf numFmtId="164" fontId="11" fillId="0" borderId="26" xfId="0" applyNumberFormat="1" applyFont="1" applyBorder="1" applyAlignment="1">
      <alignment horizontal="right" vertical="center"/>
    </xf>
    <xf numFmtId="164" fontId="5" fillId="0" borderId="27" xfId="0" applyNumberFormat="1" applyFont="1" applyBorder="1" applyAlignment="1">
      <alignment horizontal="right" vertical="center"/>
    </xf>
    <xf numFmtId="164" fontId="11" fillId="0" borderId="26" xfId="0" applyNumberFormat="1" applyFont="1" applyBorder="1" applyAlignment="1">
      <alignment vertical="center"/>
    </xf>
    <xf numFmtId="164" fontId="5" fillId="0" borderId="27" xfId="0" applyNumberFormat="1" applyFont="1" applyBorder="1" applyAlignment="1">
      <alignment vertical="center"/>
    </xf>
    <xf numFmtId="0" fontId="0" fillId="5" borderId="33" xfId="0" applyFill="1" applyBorder="1" applyAlignment="1">
      <alignment wrapText="1"/>
    </xf>
    <xf numFmtId="0" fontId="0" fillId="0" borderId="31" xfId="0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" fontId="8" fillId="0" borderId="15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9" fontId="4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9" fontId="5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7" fillId="5" borderId="18" xfId="0" applyNumberFormat="1" applyFont="1" applyFill="1" applyBorder="1" applyAlignment="1" applyProtection="1">
      <alignment horizontal="left" vertical="center"/>
      <protection locked="0"/>
    </xf>
    <xf numFmtId="49" fontId="7" fillId="5" borderId="0" xfId="0" applyNumberFormat="1" applyFont="1" applyFill="1" applyAlignment="1" applyProtection="1">
      <alignment horizontal="left" vertical="center"/>
      <protection locked="0"/>
    </xf>
    <xf numFmtId="49" fontId="7" fillId="5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49" fontId="0" fillId="0" borderId="31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7" borderId="29" xfId="0" applyFill="1" applyBorder="1" applyAlignment="1" applyProtection="1">
      <alignment vertical="top" wrapText="1"/>
      <protection locked="0"/>
    </xf>
    <xf numFmtId="0" fontId="0" fillId="7" borderId="18" xfId="0" applyFill="1" applyBorder="1" applyAlignment="1" applyProtection="1">
      <alignment vertical="top" wrapText="1"/>
      <protection locked="0"/>
    </xf>
    <xf numFmtId="0" fontId="0" fillId="7" borderId="18" xfId="0" applyFill="1" applyBorder="1" applyAlignment="1" applyProtection="1">
      <alignment horizontal="left" vertical="top" wrapText="1"/>
      <protection locked="0"/>
    </xf>
    <xf numFmtId="0" fontId="0" fillId="7" borderId="30" xfId="0" applyFill="1" applyBorder="1" applyAlignment="1" applyProtection="1">
      <alignment vertical="top" wrapText="1"/>
      <protection locked="0"/>
    </xf>
    <xf numFmtId="0" fontId="0" fillId="7" borderId="26" xfId="0" applyFill="1" applyBorder="1" applyAlignment="1" applyProtection="1">
      <alignment vertical="top" wrapText="1"/>
      <protection locked="0"/>
    </xf>
    <xf numFmtId="0" fontId="0" fillId="7" borderId="0" xfId="0" applyFill="1" applyAlignment="1" applyProtection="1">
      <alignment vertical="top" wrapText="1"/>
      <protection locked="0"/>
    </xf>
    <xf numFmtId="0" fontId="0" fillId="7" borderId="0" xfId="0" applyFill="1" applyAlignment="1" applyProtection="1">
      <alignment horizontal="left" vertical="top" wrapText="1"/>
      <protection locked="0"/>
    </xf>
    <xf numFmtId="0" fontId="0" fillId="7" borderId="27" xfId="0" applyFill="1" applyBorder="1" applyAlignment="1" applyProtection="1">
      <alignment vertical="top" wrapText="1"/>
      <protection locked="0"/>
    </xf>
    <xf numFmtId="0" fontId="0" fillId="7" borderId="10" xfId="0" applyFill="1" applyBorder="1" applyAlignment="1" applyProtection="1">
      <alignment vertical="top" wrapText="1"/>
      <protection locked="0"/>
    </xf>
    <xf numFmtId="0" fontId="0" fillId="7" borderId="6" xfId="0" applyFill="1" applyBorder="1" applyAlignment="1" applyProtection="1">
      <alignment vertical="top" wrapText="1"/>
      <protection locked="0"/>
    </xf>
    <xf numFmtId="0" fontId="0" fillId="7" borderId="6" xfId="0" applyFill="1" applyBorder="1" applyAlignment="1" applyProtection="1">
      <alignment horizontal="left" vertical="top" wrapText="1"/>
      <protection locked="0"/>
    </xf>
    <xf numFmtId="0" fontId="0" fillId="7" borderId="37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38" xfId="2" applyBorder="1" applyAlignment="1">
      <alignment horizontal="center"/>
    </xf>
    <xf numFmtId="0" fontId="19" fillId="0" borderId="39" xfId="2" applyBorder="1" applyAlignment="1">
      <alignment horizontal="center"/>
    </xf>
    <xf numFmtId="0" fontId="19" fillId="0" borderId="42" xfId="2" applyBorder="1" applyAlignment="1">
      <alignment horizontal="center"/>
    </xf>
    <xf numFmtId="0" fontId="19" fillId="0" borderId="43" xfId="2" applyBorder="1" applyAlignment="1">
      <alignment horizontal="center"/>
    </xf>
    <xf numFmtId="0" fontId="19" fillId="0" borderId="44" xfId="2" applyBorder="1" applyAlignment="1">
      <alignment horizontal="left"/>
    </xf>
    <xf numFmtId="0" fontId="19" fillId="0" borderId="45" xfId="2" applyBorder="1" applyAlignment="1">
      <alignment horizontal="left"/>
    </xf>
    <xf numFmtId="3" fontId="5" fillId="0" borderId="54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0" fontId="27" fillId="0" borderId="26" xfId="2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2" fillId="0" borderId="0" xfId="2" applyFont="1" applyAlignment="1">
      <alignment horizontal="center"/>
    </xf>
    <xf numFmtId="49" fontId="19" fillId="0" borderId="42" xfId="2" applyNumberFormat="1" applyBorder="1" applyAlignment="1">
      <alignment horizontal="center"/>
    </xf>
    <xf numFmtId="0" fontId="19" fillId="0" borderId="44" xfId="2" applyBorder="1" applyAlignment="1">
      <alignment horizontal="center" shrinkToFit="1"/>
    </xf>
    <xf numFmtId="0" fontId="19" fillId="0" borderId="45" xfId="2" applyBorder="1" applyAlignment="1">
      <alignment horizontal="center" shrinkToFi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</cellXfs>
  <cellStyles count="3">
    <cellStyle name="Normální" xfId="0" builtinId="0"/>
    <cellStyle name="normální 2" xfId="1" xr:uid="{00000000-0005-0000-0000-000001000000}"/>
    <cellStyle name="normální_POL.XLS" xfId="2" xr:uid="{0EC1642A-0220-4AA6-A486-0F33B7D4A5F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workbookViewId="0">
      <selection activeCell="A12" sqref="A12"/>
    </sheetView>
  </sheetViews>
  <sheetFormatPr defaultRowHeight="12.75" x14ac:dyDescent="0.2"/>
  <sheetData>
    <row r="1" spans="1:8" x14ac:dyDescent="0.2">
      <c r="A1" s="27" t="s">
        <v>26</v>
      </c>
    </row>
    <row r="2" spans="1:8" ht="57.75" customHeight="1" x14ac:dyDescent="0.2">
      <c r="A2" s="276" t="s">
        <v>27</v>
      </c>
      <c r="B2" s="276"/>
      <c r="C2" s="276"/>
      <c r="D2" s="276"/>
      <c r="E2" s="276"/>
      <c r="F2" s="276"/>
      <c r="G2" s="276"/>
    </row>
    <row r="4" spans="1:8" x14ac:dyDescent="0.2">
      <c r="A4" t="s">
        <v>45</v>
      </c>
    </row>
    <row r="5" spans="1:8" x14ac:dyDescent="0.2">
      <c r="A5" t="s">
        <v>40</v>
      </c>
    </row>
    <row r="6" spans="1:8" x14ac:dyDescent="0.2">
      <c r="A6" t="s">
        <v>42</v>
      </c>
    </row>
    <row r="7" spans="1:8" x14ac:dyDescent="0.2">
      <c r="A7" t="s">
        <v>43</v>
      </c>
    </row>
    <row r="8" spans="1:8" x14ac:dyDescent="0.2">
      <c r="A8" s="104" t="s">
        <v>44</v>
      </c>
    </row>
    <row r="10" spans="1:8" ht="25.5" customHeight="1" x14ac:dyDescent="0.2">
      <c r="A10" s="277" t="s">
        <v>41</v>
      </c>
      <c r="B10" s="277"/>
      <c r="C10" s="277"/>
      <c r="D10" s="277"/>
      <c r="E10" s="277"/>
      <c r="F10" s="277"/>
      <c r="G10" s="277"/>
      <c r="H10" s="277"/>
    </row>
    <row r="12" spans="1:8" x14ac:dyDescent="0.2">
      <c r="A12" t="s">
        <v>1021</v>
      </c>
    </row>
  </sheetData>
  <mergeCells count="2">
    <mergeCell ref="A2:G2"/>
    <mergeCell ref="A10:H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2948-D362-4508-99B9-7C79D426FFE8}">
  <sheetPr>
    <tabColor rgb="FF7030A0"/>
  </sheetPr>
  <dimension ref="A1:O47"/>
  <sheetViews>
    <sheetView showGridLines="0" tabSelected="1" topLeftCell="B10" zoomScaleNormal="100" zoomScaleSheetLayoutView="75" workbookViewId="0">
      <selection activeCell="R26" sqref="R2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58" t="s">
        <v>25</v>
      </c>
      <c r="B1" s="96"/>
      <c r="C1" s="97"/>
      <c r="D1" s="301" t="s">
        <v>38</v>
      </c>
      <c r="E1" s="302"/>
      <c r="F1" s="302"/>
      <c r="G1" s="302"/>
      <c r="H1" s="302"/>
      <c r="I1" s="302"/>
      <c r="J1" s="303"/>
    </row>
    <row r="2" spans="1:15" ht="23.25" customHeight="1" x14ac:dyDescent="0.2">
      <c r="A2" s="2"/>
      <c r="B2" s="78" t="s">
        <v>29</v>
      </c>
      <c r="C2" s="62"/>
      <c r="D2" s="308" t="s">
        <v>105</v>
      </c>
      <c r="E2" s="309"/>
      <c r="F2" s="309"/>
      <c r="G2" s="309"/>
      <c r="H2" s="309"/>
      <c r="I2" s="309"/>
      <c r="J2" s="310"/>
      <c r="O2" s="1"/>
    </row>
    <row r="3" spans="1:15" ht="23.25" customHeight="1" x14ac:dyDescent="0.2">
      <c r="A3" s="2"/>
      <c r="B3" s="79" t="s">
        <v>30</v>
      </c>
      <c r="C3" s="63"/>
      <c r="D3" s="311" t="s">
        <v>106</v>
      </c>
      <c r="E3" s="312"/>
      <c r="F3" s="312"/>
      <c r="G3" s="312"/>
      <c r="H3" s="312"/>
      <c r="I3" s="312"/>
      <c r="J3" s="313"/>
    </row>
    <row r="4" spans="1:15" ht="24" customHeight="1" x14ac:dyDescent="0.2">
      <c r="A4" s="2"/>
      <c r="B4" s="39" t="s">
        <v>19</v>
      </c>
      <c r="D4" s="64" t="s">
        <v>380</v>
      </c>
      <c r="E4" s="22"/>
      <c r="F4" s="22"/>
      <c r="G4" s="22"/>
      <c r="H4" s="24" t="s">
        <v>22</v>
      </c>
      <c r="I4" s="64" t="s">
        <v>381</v>
      </c>
      <c r="J4" s="8"/>
    </row>
    <row r="5" spans="1:15" ht="15.75" customHeight="1" x14ac:dyDescent="0.2">
      <c r="A5" s="2"/>
      <c r="B5" s="34"/>
      <c r="C5" s="22"/>
      <c r="D5" s="64" t="s">
        <v>382</v>
      </c>
      <c r="E5" s="22"/>
      <c r="F5" s="22"/>
      <c r="G5" s="22"/>
      <c r="H5" s="24" t="s">
        <v>23</v>
      </c>
      <c r="I5" s="64" t="s">
        <v>383</v>
      </c>
      <c r="J5" s="8"/>
    </row>
    <row r="6" spans="1:15" ht="15.75" customHeight="1" x14ac:dyDescent="0.2">
      <c r="A6" s="2"/>
      <c r="B6" s="35"/>
      <c r="C6" s="65" t="s">
        <v>384</v>
      </c>
      <c r="D6" s="61" t="s">
        <v>385</v>
      </c>
      <c r="E6" s="29"/>
      <c r="F6" s="29"/>
      <c r="G6" s="29"/>
      <c r="H6" s="30"/>
      <c r="I6" s="29"/>
      <c r="J6" s="42"/>
    </row>
    <row r="7" spans="1:15" ht="24" customHeight="1" x14ac:dyDescent="0.2">
      <c r="A7" s="2"/>
      <c r="B7" s="39" t="s">
        <v>17</v>
      </c>
      <c r="D7" s="28" t="s">
        <v>966</v>
      </c>
      <c r="H7" s="24" t="s">
        <v>22</v>
      </c>
      <c r="I7" s="28" t="s">
        <v>967</v>
      </c>
      <c r="J7" s="8"/>
    </row>
    <row r="8" spans="1:15" ht="15.75" customHeight="1" x14ac:dyDescent="0.2">
      <c r="A8" s="2"/>
      <c r="B8" s="2"/>
      <c r="D8" s="28" t="s">
        <v>968</v>
      </c>
      <c r="H8" s="24" t="s">
        <v>23</v>
      </c>
      <c r="I8" s="28"/>
      <c r="J8" s="8"/>
    </row>
    <row r="9" spans="1:15" ht="15.75" customHeight="1" x14ac:dyDescent="0.2">
      <c r="A9" s="2"/>
      <c r="B9" s="43"/>
      <c r="C9" s="23" t="s">
        <v>384</v>
      </c>
      <c r="D9" s="38" t="s">
        <v>969</v>
      </c>
      <c r="E9" s="30"/>
      <c r="F9" s="30"/>
      <c r="G9" s="14"/>
      <c r="H9" s="14"/>
      <c r="I9" s="44"/>
      <c r="J9" s="42"/>
    </row>
    <row r="10" spans="1:15" ht="24" customHeight="1" x14ac:dyDescent="0.2">
      <c r="A10" s="2"/>
      <c r="B10" s="39" t="s">
        <v>16</v>
      </c>
      <c r="D10" s="314"/>
      <c r="E10" s="314"/>
      <c r="F10" s="314"/>
      <c r="G10" s="314"/>
      <c r="H10" s="24" t="s">
        <v>22</v>
      </c>
      <c r="I10" s="86"/>
      <c r="J10" s="8"/>
    </row>
    <row r="11" spans="1:15" ht="15.75" customHeight="1" x14ac:dyDescent="0.2">
      <c r="A11" s="2"/>
      <c r="B11" s="34"/>
      <c r="C11" s="22"/>
      <c r="D11" s="315"/>
      <c r="E11" s="315"/>
      <c r="F11" s="315"/>
      <c r="G11" s="315"/>
      <c r="H11" s="24" t="s">
        <v>23</v>
      </c>
      <c r="I11" s="86"/>
      <c r="J11" s="8"/>
    </row>
    <row r="12" spans="1:15" ht="15.75" customHeight="1" x14ac:dyDescent="0.2">
      <c r="A12" s="2"/>
      <c r="B12" s="35"/>
      <c r="C12" s="85"/>
      <c r="D12" s="316"/>
      <c r="E12" s="316"/>
      <c r="F12" s="316"/>
      <c r="G12" s="316"/>
      <c r="H12" s="25"/>
      <c r="I12" s="29"/>
      <c r="J12" s="42"/>
    </row>
    <row r="13" spans="1:15" ht="24" customHeight="1" x14ac:dyDescent="0.2">
      <c r="A13" s="2"/>
      <c r="B13" s="53" t="s">
        <v>18</v>
      </c>
      <c r="C13" s="54"/>
      <c r="D13" s="82" t="s">
        <v>31</v>
      </c>
      <c r="E13" s="55"/>
      <c r="F13" s="55"/>
      <c r="G13" s="55"/>
      <c r="H13" s="56"/>
      <c r="I13" s="55"/>
      <c r="J13" s="57"/>
    </row>
    <row r="14" spans="1:15" ht="24" customHeight="1" x14ac:dyDescent="0.2">
      <c r="A14" s="2"/>
      <c r="B14" s="80"/>
      <c r="C14" s="81"/>
      <c r="D14" s="83" t="s">
        <v>49</v>
      </c>
      <c r="E14" s="29"/>
      <c r="F14" s="29"/>
      <c r="G14" s="29"/>
      <c r="H14" s="25"/>
      <c r="I14" s="29"/>
      <c r="J14" s="42"/>
    </row>
    <row r="15" spans="1:15" ht="33" customHeight="1" thickBot="1" x14ac:dyDescent="0.25">
      <c r="A15" s="2"/>
      <c r="B15" s="52" t="s">
        <v>21</v>
      </c>
      <c r="C15" s="46"/>
      <c r="D15" s="47"/>
      <c r="E15" s="51"/>
      <c r="F15" s="49"/>
      <c r="G15" s="41"/>
      <c r="H15" s="41"/>
      <c r="I15" s="41"/>
      <c r="J15" s="50"/>
    </row>
    <row r="16" spans="1:15" ht="33" customHeight="1" thickBot="1" x14ac:dyDescent="0.25">
      <c r="A16" s="2"/>
      <c r="B16" s="67" t="s">
        <v>20</v>
      </c>
      <c r="C16" s="68"/>
      <c r="D16" s="68"/>
      <c r="E16" s="69"/>
      <c r="F16" s="70"/>
      <c r="G16" s="287">
        <f>G17+G19</f>
        <v>0</v>
      </c>
      <c r="H16" s="287"/>
      <c r="I16" s="287"/>
      <c r="J16" s="88" t="s">
        <v>33</v>
      </c>
    </row>
    <row r="17" spans="1:10" ht="23.25" customHeight="1" x14ac:dyDescent="0.2">
      <c r="A17" s="2"/>
      <c r="B17" s="45" t="s">
        <v>11</v>
      </c>
      <c r="C17" s="46"/>
      <c r="D17" s="47"/>
      <c r="E17" s="48">
        <v>12</v>
      </c>
      <c r="F17" s="49" t="s">
        <v>0</v>
      </c>
      <c r="G17" s="304">
        <f>SUMIF(J37:J43,"=0,12",F37:F43)</f>
        <v>0</v>
      </c>
      <c r="H17" s="305"/>
      <c r="I17" s="305"/>
      <c r="J17" s="89" t="s">
        <v>33</v>
      </c>
    </row>
    <row r="18" spans="1:10" ht="23.25" customHeight="1" x14ac:dyDescent="0.2">
      <c r="A18" s="2"/>
      <c r="B18" s="45" t="s">
        <v>12</v>
      </c>
      <c r="C18" s="46"/>
      <c r="D18" s="47"/>
      <c r="E18" s="48">
        <v>12</v>
      </c>
      <c r="F18" s="49" t="s">
        <v>0</v>
      </c>
      <c r="G18" s="306">
        <f>G17*E18/100</f>
        <v>0</v>
      </c>
      <c r="H18" s="307"/>
      <c r="I18" s="307"/>
      <c r="J18" s="89" t="s">
        <v>33</v>
      </c>
    </row>
    <row r="19" spans="1:10" ht="23.25" customHeight="1" x14ac:dyDescent="0.2">
      <c r="A19" s="2"/>
      <c r="B19" s="45" t="s">
        <v>13</v>
      </c>
      <c r="C19" s="46"/>
      <c r="D19" s="47"/>
      <c r="E19" s="48">
        <v>21</v>
      </c>
      <c r="F19" s="49" t="s">
        <v>0</v>
      </c>
      <c r="G19" s="304">
        <f>SUMIF(J37:J43,"=0,21",F37:F43)</f>
        <v>0</v>
      </c>
      <c r="H19" s="305"/>
      <c r="I19" s="305"/>
      <c r="J19" s="89" t="s">
        <v>33</v>
      </c>
    </row>
    <row r="20" spans="1:10" ht="23.25" customHeight="1" x14ac:dyDescent="0.2">
      <c r="A20" s="2"/>
      <c r="B20" s="40" t="s">
        <v>14</v>
      </c>
      <c r="C20" s="18"/>
      <c r="D20" s="14"/>
      <c r="E20" s="36">
        <v>21</v>
      </c>
      <c r="F20" s="37" t="s">
        <v>0</v>
      </c>
      <c r="G20" s="306">
        <f>G19*E20/100</f>
        <v>0</v>
      </c>
      <c r="H20" s="307"/>
      <c r="I20" s="307"/>
      <c r="J20" s="90" t="s">
        <v>33</v>
      </c>
    </row>
    <row r="21" spans="1:10" ht="23.25" customHeight="1" thickBot="1" x14ac:dyDescent="0.25">
      <c r="A21" s="2"/>
      <c r="B21" s="39" t="s">
        <v>4</v>
      </c>
      <c r="C21" s="16"/>
      <c r="D21" s="19"/>
      <c r="E21" s="16"/>
      <c r="F21" s="17"/>
      <c r="G21" s="286">
        <f>G22-SUM(G17:G20)</f>
        <v>0</v>
      </c>
      <c r="H21" s="286"/>
      <c r="I21" s="286"/>
      <c r="J21" s="91" t="s">
        <v>33</v>
      </c>
    </row>
    <row r="22" spans="1:10" ht="27.75" customHeight="1" thickBot="1" x14ac:dyDescent="0.25">
      <c r="A22" s="2"/>
      <c r="B22" s="67" t="s">
        <v>24</v>
      </c>
      <c r="C22" s="71"/>
      <c r="D22" s="71"/>
      <c r="E22" s="71"/>
      <c r="F22" s="71"/>
      <c r="G22" s="287">
        <f>ROUND(SUM(G17:G20),0)</f>
        <v>0</v>
      </c>
      <c r="H22" s="287"/>
      <c r="I22" s="287"/>
      <c r="J22" s="92" t="s">
        <v>33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20"/>
      <c r="C25" s="15" t="s">
        <v>10</v>
      </c>
      <c r="D25" s="98"/>
      <c r="E25" s="98"/>
      <c r="F25" s="15" t="s">
        <v>9</v>
      </c>
      <c r="G25" s="32"/>
      <c r="H25" s="33">
        <f ca="1">TODAY()</f>
        <v>45666</v>
      </c>
      <c r="I25" s="32"/>
      <c r="J25" s="9"/>
    </row>
    <row r="26" spans="1:10" ht="47.25" customHeight="1" x14ac:dyDescent="0.2">
      <c r="A26" s="2"/>
      <c r="B26" s="2"/>
      <c r="J26" s="9"/>
    </row>
    <row r="27" spans="1:10" s="27" customFormat="1" ht="18.75" customHeight="1" x14ac:dyDescent="0.2">
      <c r="A27" s="26"/>
      <c r="B27" s="26"/>
      <c r="D27" s="21"/>
      <c r="E27" s="21"/>
      <c r="G27" s="21"/>
      <c r="H27" s="21"/>
      <c r="I27" s="21"/>
      <c r="J27" s="31"/>
    </row>
    <row r="28" spans="1:10" ht="12.75" customHeight="1" x14ac:dyDescent="0.2">
      <c r="A28" s="2"/>
      <c r="B28" s="2"/>
      <c r="D28" s="288" t="s">
        <v>2</v>
      </c>
      <c r="E28" s="288"/>
      <c r="H28" s="10" t="s">
        <v>3</v>
      </c>
      <c r="J28" s="9"/>
    </row>
    <row r="29" spans="1:10" ht="13.5" customHeight="1" thickBot="1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3"/>
    </row>
    <row r="31" spans="1:10" ht="90" customHeight="1" x14ac:dyDescent="0.2">
      <c r="B31" s="84" t="s">
        <v>32</v>
      </c>
      <c r="C31" s="299"/>
      <c r="D31" s="300"/>
      <c r="E31" s="300"/>
      <c r="F31" s="300"/>
      <c r="G31" s="300"/>
      <c r="H31" s="300"/>
      <c r="I31" s="300"/>
      <c r="J31" s="87"/>
    </row>
    <row r="32" spans="1:10" ht="15" customHeight="1" x14ac:dyDescent="0.2"/>
    <row r="34" spans="1:10" ht="15.75" x14ac:dyDescent="0.25">
      <c r="B34" s="72" t="s">
        <v>34</v>
      </c>
    </row>
    <row r="36" spans="1:10" ht="25.5" customHeight="1" x14ac:dyDescent="0.2">
      <c r="A36" s="73"/>
      <c r="B36" s="101" t="s">
        <v>15</v>
      </c>
      <c r="C36" s="101" t="s">
        <v>5</v>
      </c>
      <c r="D36" s="77"/>
      <c r="E36" s="77"/>
      <c r="F36" s="291" t="s">
        <v>37</v>
      </c>
      <c r="G36" s="292"/>
      <c r="H36" s="293" t="s">
        <v>35</v>
      </c>
      <c r="I36" s="294"/>
      <c r="J36" s="100" t="s">
        <v>39</v>
      </c>
    </row>
    <row r="37" spans="1:10" ht="25.5" customHeight="1" x14ac:dyDescent="0.2">
      <c r="A37" s="74"/>
      <c r="B37" s="95"/>
      <c r="C37" s="289" t="s">
        <v>387</v>
      </c>
      <c r="D37" s="290"/>
      <c r="E37" s="290"/>
      <c r="F37" s="295">
        <f>SUM(F38:G43)</f>
        <v>0</v>
      </c>
      <c r="G37" s="296"/>
      <c r="H37" s="297">
        <f>SUM(H38:I43)</f>
        <v>0</v>
      </c>
      <c r="I37" s="298"/>
      <c r="J37" s="102"/>
    </row>
    <row r="38" spans="1:10" ht="25.5" customHeight="1" x14ac:dyDescent="0.2">
      <c r="A38" s="74"/>
      <c r="B38" s="76"/>
      <c r="C38" s="280" t="s">
        <v>36</v>
      </c>
      <c r="D38" s="281"/>
      <c r="E38" s="281"/>
      <c r="F38" s="282">
        <f>Stavební!G228</f>
        <v>0</v>
      </c>
      <c r="G38" s="283"/>
      <c r="H38" s="284">
        <f t="shared" ref="H38:H43" si="0">F38*(1+J38)</f>
        <v>0</v>
      </c>
      <c r="I38" s="285"/>
      <c r="J38" s="103">
        <v>0.21</v>
      </c>
    </row>
    <row r="39" spans="1:10" ht="25.5" customHeight="1" x14ac:dyDescent="0.2">
      <c r="A39" s="74"/>
      <c r="B39" s="76"/>
      <c r="C39" s="280" t="s">
        <v>46</v>
      </c>
      <c r="D39" s="281"/>
      <c r="E39" s="281"/>
      <c r="F39" s="282">
        <f>ZI!G55</f>
        <v>0</v>
      </c>
      <c r="G39" s="283"/>
      <c r="H39" s="284">
        <f t="shared" si="0"/>
        <v>0</v>
      </c>
      <c r="I39" s="285"/>
      <c r="J39" s="103">
        <v>0.21</v>
      </c>
    </row>
    <row r="40" spans="1:10" ht="25.5" customHeight="1" x14ac:dyDescent="0.2">
      <c r="A40" s="74"/>
      <c r="B40" s="76"/>
      <c r="C40" s="280" t="s">
        <v>47</v>
      </c>
      <c r="D40" s="281"/>
      <c r="E40" s="281"/>
      <c r="F40" s="282">
        <f>ÚT!G18</f>
        <v>0</v>
      </c>
      <c r="G40" s="283"/>
      <c r="H40" s="284">
        <f t="shared" si="0"/>
        <v>0</v>
      </c>
      <c r="I40" s="285"/>
      <c r="J40" s="103">
        <v>0.21</v>
      </c>
    </row>
    <row r="41" spans="1:10" ht="25.5" customHeight="1" x14ac:dyDescent="0.2">
      <c r="A41" s="74"/>
      <c r="B41" s="76"/>
      <c r="C41" s="280" t="s">
        <v>388</v>
      </c>
      <c r="D41" s="281"/>
      <c r="E41" s="281"/>
      <c r="F41" s="282">
        <f>VZT!G14</f>
        <v>0</v>
      </c>
      <c r="G41" s="283"/>
      <c r="H41" s="284">
        <f t="shared" si="0"/>
        <v>0</v>
      </c>
      <c r="I41" s="285"/>
      <c r="J41" s="103">
        <v>0.21</v>
      </c>
    </row>
    <row r="42" spans="1:10" ht="25.5" customHeight="1" x14ac:dyDescent="0.2">
      <c r="A42" s="74"/>
      <c r="B42" s="76"/>
      <c r="C42" s="280" t="s">
        <v>48</v>
      </c>
      <c r="D42" s="281"/>
      <c r="E42" s="281"/>
      <c r="F42" s="282">
        <f>'NN Rekap'!E25</f>
        <v>0</v>
      </c>
      <c r="G42" s="283"/>
      <c r="H42" s="284">
        <f t="shared" si="0"/>
        <v>0</v>
      </c>
      <c r="I42" s="285"/>
      <c r="J42" s="103">
        <v>0.21</v>
      </c>
    </row>
    <row r="43" spans="1:10" ht="25.5" customHeight="1" x14ac:dyDescent="0.2">
      <c r="A43" s="74"/>
      <c r="B43" s="76"/>
      <c r="C43" s="280" t="s">
        <v>389</v>
      </c>
      <c r="D43" s="281"/>
      <c r="E43" s="281"/>
      <c r="F43" s="282">
        <f>VRN!G18</f>
        <v>0</v>
      </c>
      <c r="G43" s="283"/>
      <c r="H43" s="284">
        <f t="shared" si="0"/>
        <v>0</v>
      </c>
      <c r="I43" s="285"/>
      <c r="J43" s="103">
        <v>0.21</v>
      </c>
    </row>
    <row r="44" spans="1:10" ht="25.5" customHeight="1" x14ac:dyDescent="0.2">
      <c r="A44" s="75"/>
      <c r="B44" s="93" t="s">
        <v>1</v>
      </c>
      <c r="C44" s="93"/>
      <c r="D44" s="94"/>
      <c r="E44" s="94"/>
      <c r="F44" s="278">
        <f>SUMIF(J37:J43,"&gt;0",F37:F43)</f>
        <v>0</v>
      </c>
      <c r="G44" s="279"/>
      <c r="H44" s="278">
        <f>SUMIF(J37:J43,"&gt;0",H37:H43)</f>
        <v>0</v>
      </c>
      <c r="I44" s="279"/>
      <c r="J44" s="99"/>
    </row>
    <row r="45" spans="1:10" x14ac:dyDescent="0.2">
      <c r="F45" s="66"/>
      <c r="G45" s="66"/>
      <c r="H45" s="66"/>
      <c r="I45" s="66"/>
      <c r="J45" s="66"/>
    </row>
    <row r="46" spans="1:10" x14ac:dyDescent="0.2">
      <c r="F46" s="66"/>
      <c r="G46" s="66"/>
      <c r="H46" s="66"/>
      <c r="I46" s="66"/>
      <c r="J46" s="66"/>
    </row>
    <row r="47" spans="1:10" x14ac:dyDescent="0.2">
      <c r="F47" s="66"/>
      <c r="G47" s="66"/>
      <c r="H47" s="66"/>
      <c r="I47" s="66"/>
      <c r="J47" s="66"/>
    </row>
  </sheetData>
  <mergeCells count="40">
    <mergeCell ref="D1:J1"/>
    <mergeCell ref="G17:I17"/>
    <mergeCell ref="G18:I18"/>
    <mergeCell ref="G19:I19"/>
    <mergeCell ref="G20:I20"/>
    <mergeCell ref="G16:I16"/>
    <mergeCell ref="D2:J2"/>
    <mergeCell ref="D3:J3"/>
    <mergeCell ref="D10:G10"/>
    <mergeCell ref="D11:G11"/>
    <mergeCell ref="D12:G12"/>
    <mergeCell ref="H41:I41"/>
    <mergeCell ref="C42:E42"/>
    <mergeCell ref="G21:I21"/>
    <mergeCell ref="G22:I22"/>
    <mergeCell ref="D28:E28"/>
    <mergeCell ref="C37:E37"/>
    <mergeCell ref="F36:G36"/>
    <mergeCell ref="H36:I36"/>
    <mergeCell ref="F37:G37"/>
    <mergeCell ref="H37:I37"/>
    <mergeCell ref="C31:I31"/>
    <mergeCell ref="F42:G42"/>
    <mergeCell ref="H42:I42"/>
    <mergeCell ref="F44:G44"/>
    <mergeCell ref="H44:I44"/>
    <mergeCell ref="C38:E38"/>
    <mergeCell ref="C39:E39"/>
    <mergeCell ref="C40:E40"/>
    <mergeCell ref="F43:G43"/>
    <mergeCell ref="H43:I43"/>
    <mergeCell ref="C43:E43"/>
    <mergeCell ref="F38:G38"/>
    <mergeCell ref="H38:I38"/>
    <mergeCell ref="F39:G39"/>
    <mergeCell ref="H39:I39"/>
    <mergeCell ref="F40:G40"/>
    <mergeCell ref="H40:I40"/>
    <mergeCell ref="C41:E41"/>
    <mergeCell ref="F41:G41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ignoredErrors>
    <ignoredError sqref="G1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19BC4-E148-4592-9A64-6FC880995ACB}">
  <sheetPr>
    <outlinePr summaryBelow="0"/>
  </sheetPr>
  <dimension ref="A1:BH238"/>
  <sheetViews>
    <sheetView topLeftCell="A192" workbookViewId="0">
      <selection activeCell="W228" sqref="W228"/>
    </sheetView>
  </sheetViews>
  <sheetFormatPr defaultRowHeight="12.75" outlineLevelRow="1" x14ac:dyDescent="0.2"/>
  <cols>
    <col min="1" max="1" width="4.28515625" customWidth="1"/>
    <col min="2" max="2" width="14.42578125" style="145" customWidth="1"/>
    <col min="3" max="3" width="38.28515625" style="14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317" t="s">
        <v>6</v>
      </c>
      <c r="B1" s="317"/>
      <c r="C1" s="317"/>
      <c r="D1" s="317"/>
      <c r="E1" s="317"/>
      <c r="F1" s="317"/>
      <c r="G1" s="317"/>
      <c r="AE1" t="s">
        <v>50</v>
      </c>
    </row>
    <row r="2" spans="1:60" ht="24.95" customHeight="1" x14ac:dyDescent="0.2">
      <c r="A2" s="105" t="s">
        <v>51</v>
      </c>
      <c r="B2" s="106"/>
      <c r="C2" s="318" t="s">
        <v>105</v>
      </c>
      <c r="D2" s="319"/>
      <c r="E2" s="319"/>
      <c r="F2" s="319"/>
      <c r="G2" s="320"/>
      <c r="AE2" t="s">
        <v>52</v>
      </c>
    </row>
    <row r="3" spans="1:60" ht="24.95" customHeight="1" x14ac:dyDescent="0.2">
      <c r="A3" s="105" t="s">
        <v>7</v>
      </c>
      <c r="B3" s="106"/>
      <c r="C3" s="318" t="s">
        <v>386</v>
      </c>
      <c r="D3" s="319"/>
      <c r="E3" s="319"/>
      <c r="F3" s="319"/>
      <c r="G3" s="320"/>
      <c r="AE3" t="s">
        <v>107</v>
      </c>
    </row>
    <row r="4" spans="1:60" ht="24.95" hidden="1" customHeight="1" x14ac:dyDescent="0.2">
      <c r="A4" s="105" t="s">
        <v>8</v>
      </c>
      <c r="B4" s="106"/>
      <c r="C4" s="318"/>
      <c r="D4" s="319"/>
      <c r="E4" s="319"/>
      <c r="F4" s="319"/>
      <c r="G4" s="320"/>
      <c r="AE4" t="s">
        <v>53</v>
      </c>
    </row>
    <row r="5" spans="1:60" hidden="1" x14ac:dyDescent="0.2">
      <c r="A5" s="107" t="s">
        <v>54</v>
      </c>
      <c r="B5" s="108"/>
      <c r="C5" s="108"/>
      <c r="D5" s="109"/>
      <c r="E5" s="109"/>
      <c r="F5" s="109"/>
      <c r="G5" s="110"/>
      <c r="AE5" t="s">
        <v>55</v>
      </c>
    </row>
    <row r="7" spans="1:60" ht="38.25" x14ac:dyDescent="0.2">
      <c r="A7" s="111" t="s">
        <v>56</v>
      </c>
      <c r="B7" s="112" t="s">
        <v>57</v>
      </c>
      <c r="C7" s="112" t="s">
        <v>58</v>
      </c>
      <c r="D7" s="111" t="s">
        <v>59</v>
      </c>
      <c r="E7" s="111" t="s">
        <v>60</v>
      </c>
      <c r="F7" s="113" t="s">
        <v>61</v>
      </c>
      <c r="G7" s="111" t="s">
        <v>62</v>
      </c>
      <c r="H7" s="114" t="s">
        <v>63</v>
      </c>
      <c r="I7" s="114" t="s">
        <v>64</v>
      </c>
      <c r="J7" s="114" t="s">
        <v>65</v>
      </c>
      <c r="K7" s="114" t="s">
        <v>66</v>
      </c>
      <c r="L7" s="114" t="s">
        <v>39</v>
      </c>
      <c r="M7" s="114" t="s">
        <v>67</v>
      </c>
      <c r="N7" s="114" t="s">
        <v>68</v>
      </c>
      <c r="O7" s="114" t="s">
        <v>69</v>
      </c>
      <c r="P7" s="114" t="s">
        <v>70</v>
      </c>
      <c r="Q7" s="114" t="s">
        <v>71</v>
      </c>
      <c r="R7" s="114" t="s">
        <v>72</v>
      </c>
      <c r="S7" s="114" t="s">
        <v>73</v>
      </c>
      <c r="T7" s="114" t="s">
        <v>74</v>
      </c>
      <c r="U7" s="114" t="s">
        <v>75</v>
      </c>
    </row>
    <row r="8" spans="1:60" x14ac:dyDescent="0.2">
      <c r="A8" s="115" t="s">
        <v>76</v>
      </c>
      <c r="B8" s="116" t="s">
        <v>970</v>
      </c>
      <c r="C8" s="117" t="s">
        <v>971</v>
      </c>
      <c r="D8" s="121"/>
      <c r="E8" s="119"/>
      <c r="F8" s="120"/>
      <c r="G8" s="120">
        <f>SUMIF(AE9:AE14,"&lt;&gt;NOR",G9:G14)</f>
        <v>0</v>
      </c>
      <c r="H8" s="120"/>
      <c r="I8" s="120">
        <f>SUM(I9:I14)</f>
        <v>0</v>
      </c>
      <c r="J8" s="120"/>
      <c r="K8" s="120">
        <f>SUM(K9:K14)</f>
        <v>0</v>
      </c>
      <c r="L8" s="120"/>
      <c r="M8" s="120">
        <f>SUM(M9:M14)</f>
        <v>0</v>
      </c>
      <c r="N8" s="121"/>
      <c r="O8" s="121">
        <f>SUM(O9:O14)</f>
        <v>0</v>
      </c>
      <c r="P8" s="121"/>
      <c r="Q8" s="121">
        <f>SUM(Q9:Q14)</f>
        <v>1.02</v>
      </c>
      <c r="R8" s="121"/>
      <c r="S8" s="121"/>
      <c r="T8" s="115"/>
      <c r="U8" s="121">
        <f>SUM(U9:U14)</f>
        <v>0.71</v>
      </c>
      <c r="AE8" t="s">
        <v>79</v>
      </c>
    </row>
    <row r="9" spans="1:60" outlineLevel="1" x14ac:dyDescent="0.2">
      <c r="A9" s="122">
        <v>1</v>
      </c>
      <c r="B9" s="122" t="s">
        <v>972</v>
      </c>
      <c r="C9" s="123" t="s">
        <v>973</v>
      </c>
      <c r="D9" s="128" t="s">
        <v>112</v>
      </c>
      <c r="E9" s="125">
        <v>2</v>
      </c>
      <c r="F9" s="126"/>
      <c r="G9" s="127">
        <f>ROUND(E9*F9,2)</f>
        <v>0</v>
      </c>
      <c r="H9" s="127"/>
      <c r="I9" s="127">
        <f>ROUND(E9*H9,2)</f>
        <v>0</v>
      </c>
      <c r="J9" s="127"/>
      <c r="K9" s="127">
        <f>ROUND(E9*J9,2)</f>
        <v>0</v>
      </c>
      <c r="L9" s="127">
        <v>21</v>
      </c>
      <c r="M9" s="127">
        <f>G9*(1+L9/100)</f>
        <v>0</v>
      </c>
      <c r="N9" s="128">
        <v>0</v>
      </c>
      <c r="O9" s="128">
        <f>ROUND(E9*N9,5)</f>
        <v>0</v>
      </c>
      <c r="P9" s="128">
        <v>0.22500000000000001</v>
      </c>
      <c r="Q9" s="128">
        <f>ROUND(E9*P9,5)</f>
        <v>0.45</v>
      </c>
      <c r="R9" s="128"/>
      <c r="S9" s="128"/>
      <c r="T9" s="129">
        <v>0.14199999999999999</v>
      </c>
      <c r="U9" s="128">
        <f>ROUND(E9*T9,2)</f>
        <v>0.28000000000000003</v>
      </c>
      <c r="V9" s="130"/>
      <c r="W9" s="130"/>
      <c r="X9" s="130"/>
      <c r="Y9" s="130"/>
      <c r="Z9" s="130"/>
      <c r="AA9" s="130"/>
      <c r="AB9" s="130"/>
      <c r="AC9" s="130"/>
      <c r="AD9" s="130"/>
      <c r="AE9" s="130" t="s">
        <v>113</v>
      </c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</row>
    <row r="10" spans="1:60" outlineLevel="1" x14ac:dyDescent="0.2">
      <c r="A10" s="122"/>
      <c r="B10" s="122"/>
      <c r="C10" s="147" t="s">
        <v>974</v>
      </c>
      <c r="D10" s="148"/>
      <c r="E10" s="149">
        <v>2</v>
      </c>
      <c r="F10" s="127"/>
      <c r="G10" s="127"/>
      <c r="H10" s="127"/>
      <c r="I10" s="127"/>
      <c r="J10" s="127"/>
      <c r="K10" s="127"/>
      <c r="L10" s="127"/>
      <c r="M10" s="127"/>
      <c r="N10" s="128"/>
      <c r="O10" s="128"/>
      <c r="P10" s="128"/>
      <c r="Q10" s="128"/>
      <c r="R10" s="128"/>
      <c r="S10" s="128"/>
      <c r="T10" s="129"/>
      <c r="U10" s="128"/>
      <c r="V10" s="130"/>
      <c r="W10" s="130"/>
      <c r="X10" s="130"/>
      <c r="Y10" s="130"/>
      <c r="Z10" s="130"/>
      <c r="AA10" s="130"/>
      <c r="AB10" s="130"/>
      <c r="AC10" s="130"/>
      <c r="AD10" s="130"/>
      <c r="AE10" s="130" t="s">
        <v>115</v>
      </c>
      <c r="AF10" s="130">
        <v>0</v>
      </c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</row>
    <row r="11" spans="1:60" outlineLevel="1" x14ac:dyDescent="0.2">
      <c r="A11" s="122">
        <v>2</v>
      </c>
      <c r="B11" s="122" t="s">
        <v>975</v>
      </c>
      <c r="C11" s="123" t="s">
        <v>976</v>
      </c>
      <c r="D11" s="128" t="s">
        <v>173</v>
      </c>
      <c r="E11" s="125">
        <v>1</v>
      </c>
      <c r="F11" s="126"/>
      <c r="G11" s="127">
        <f>ROUND(E11*F11,2)</f>
        <v>0</v>
      </c>
      <c r="H11" s="127"/>
      <c r="I11" s="127">
        <f>ROUND(E11*H11,2)</f>
        <v>0</v>
      </c>
      <c r="J11" s="127"/>
      <c r="K11" s="127">
        <f>ROUND(E11*J11,2)</f>
        <v>0</v>
      </c>
      <c r="L11" s="127">
        <v>21</v>
      </c>
      <c r="M11" s="127">
        <f>G11*(1+L11/100)</f>
        <v>0</v>
      </c>
      <c r="N11" s="128">
        <v>0</v>
      </c>
      <c r="O11" s="128">
        <f>ROUND(E11*N11,5)</f>
        <v>0</v>
      </c>
      <c r="P11" s="128">
        <v>0.22</v>
      </c>
      <c r="Q11" s="128">
        <f>ROUND(E11*P11,5)</f>
        <v>0.22</v>
      </c>
      <c r="R11" s="128"/>
      <c r="S11" s="128"/>
      <c r="T11" s="129">
        <v>0.14299999999999999</v>
      </c>
      <c r="U11" s="128">
        <f>ROUND(E11*T11,2)</f>
        <v>0.14000000000000001</v>
      </c>
      <c r="V11" s="130"/>
      <c r="W11" s="130"/>
      <c r="X11" s="130"/>
      <c r="Y11" s="130"/>
      <c r="Z11" s="130"/>
      <c r="AA11" s="130"/>
      <c r="AB11" s="130"/>
      <c r="AC11" s="130"/>
      <c r="AD11" s="130"/>
      <c r="AE11" s="130" t="s">
        <v>113</v>
      </c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</row>
    <row r="12" spans="1:60" outlineLevel="1" x14ac:dyDescent="0.2">
      <c r="A12" s="122"/>
      <c r="B12" s="122"/>
      <c r="C12" s="147" t="s">
        <v>977</v>
      </c>
      <c r="D12" s="148"/>
      <c r="E12" s="149">
        <v>1</v>
      </c>
      <c r="F12" s="127"/>
      <c r="G12" s="127"/>
      <c r="H12" s="127"/>
      <c r="I12" s="127"/>
      <c r="J12" s="127"/>
      <c r="K12" s="127"/>
      <c r="L12" s="127"/>
      <c r="M12" s="127"/>
      <c r="N12" s="128"/>
      <c r="O12" s="128"/>
      <c r="P12" s="128"/>
      <c r="Q12" s="128"/>
      <c r="R12" s="128"/>
      <c r="S12" s="128"/>
      <c r="T12" s="129"/>
      <c r="U12" s="128"/>
      <c r="V12" s="130"/>
      <c r="W12" s="130"/>
      <c r="X12" s="130"/>
      <c r="Y12" s="130"/>
      <c r="Z12" s="130"/>
      <c r="AA12" s="130"/>
      <c r="AB12" s="130"/>
      <c r="AC12" s="130"/>
      <c r="AD12" s="130"/>
      <c r="AE12" s="130" t="s">
        <v>115</v>
      </c>
      <c r="AF12" s="130">
        <v>0</v>
      </c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</row>
    <row r="13" spans="1:60" outlineLevel="1" x14ac:dyDescent="0.2">
      <c r="A13" s="122">
        <v>3</v>
      </c>
      <c r="B13" s="122" t="s">
        <v>978</v>
      </c>
      <c r="C13" s="123" t="s">
        <v>979</v>
      </c>
      <c r="D13" s="128" t="s">
        <v>182</v>
      </c>
      <c r="E13" s="125">
        <v>0.25</v>
      </c>
      <c r="F13" s="126"/>
      <c r="G13" s="127">
        <f>ROUND(E13*F13,2)</f>
        <v>0</v>
      </c>
      <c r="H13" s="127"/>
      <c r="I13" s="127">
        <f>ROUND(E13*H13,2)</f>
        <v>0</v>
      </c>
      <c r="J13" s="127"/>
      <c r="K13" s="127">
        <f>ROUND(E13*J13,2)</f>
        <v>0</v>
      </c>
      <c r="L13" s="127">
        <v>21</v>
      </c>
      <c r="M13" s="127">
        <f>G13*(1+L13/100)</f>
        <v>0</v>
      </c>
      <c r="N13" s="128">
        <v>0</v>
      </c>
      <c r="O13" s="128">
        <f>ROUND(E13*N13,5)</f>
        <v>0</v>
      </c>
      <c r="P13" s="128">
        <v>1.4</v>
      </c>
      <c r="Q13" s="128">
        <f>ROUND(E13*P13,5)</f>
        <v>0.35</v>
      </c>
      <c r="R13" s="128"/>
      <c r="S13" s="128"/>
      <c r="T13" s="129">
        <v>1.151</v>
      </c>
      <c r="U13" s="128">
        <f>ROUND(E13*T13,2)</f>
        <v>0.28999999999999998</v>
      </c>
      <c r="V13" s="130"/>
      <c r="W13" s="130"/>
      <c r="X13" s="130"/>
      <c r="Y13" s="130"/>
      <c r="Z13" s="130"/>
      <c r="AA13" s="130"/>
      <c r="AB13" s="130"/>
      <c r="AC13" s="130"/>
      <c r="AD13" s="130"/>
      <c r="AE13" s="130" t="s">
        <v>113</v>
      </c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</row>
    <row r="14" spans="1:60" outlineLevel="1" x14ac:dyDescent="0.2">
      <c r="A14" s="122"/>
      <c r="B14" s="122"/>
      <c r="C14" s="147" t="s">
        <v>980</v>
      </c>
      <c r="D14" s="148"/>
      <c r="E14" s="149">
        <v>0.25</v>
      </c>
      <c r="F14" s="127"/>
      <c r="G14" s="127"/>
      <c r="H14" s="127"/>
      <c r="I14" s="127"/>
      <c r="J14" s="127"/>
      <c r="K14" s="127"/>
      <c r="L14" s="127"/>
      <c r="M14" s="127"/>
      <c r="N14" s="128"/>
      <c r="O14" s="128"/>
      <c r="P14" s="128"/>
      <c r="Q14" s="128"/>
      <c r="R14" s="128"/>
      <c r="S14" s="128"/>
      <c r="T14" s="129"/>
      <c r="U14" s="128"/>
      <c r="V14" s="130"/>
      <c r="W14" s="130"/>
      <c r="X14" s="130"/>
      <c r="Y14" s="130"/>
      <c r="Z14" s="130"/>
      <c r="AA14" s="130"/>
      <c r="AB14" s="130"/>
      <c r="AC14" s="130"/>
      <c r="AD14" s="130"/>
      <c r="AE14" s="130" t="s">
        <v>115</v>
      </c>
      <c r="AF14" s="130">
        <v>0</v>
      </c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</row>
    <row r="15" spans="1:60" x14ac:dyDescent="0.2">
      <c r="A15" s="150" t="s">
        <v>76</v>
      </c>
      <c r="B15" s="150" t="s">
        <v>108</v>
      </c>
      <c r="C15" s="151" t="s">
        <v>109</v>
      </c>
      <c r="D15" s="152"/>
      <c r="E15" s="153"/>
      <c r="F15" s="154"/>
      <c r="G15" s="154">
        <f>SUMIF(AE16:AE25,"&lt;&gt;NOR",G16:G25)</f>
        <v>0</v>
      </c>
      <c r="H15" s="154"/>
      <c r="I15" s="154">
        <f>SUM(I16:I25)</f>
        <v>0</v>
      </c>
      <c r="J15" s="154"/>
      <c r="K15" s="154">
        <f>SUM(K16:K25)</f>
        <v>0</v>
      </c>
      <c r="L15" s="154"/>
      <c r="M15" s="154">
        <f>SUM(M16:M25)</f>
        <v>0</v>
      </c>
      <c r="N15" s="152"/>
      <c r="O15" s="152">
        <f>SUM(O16:O25)</f>
        <v>0.41402</v>
      </c>
      <c r="P15" s="152"/>
      <c r="Q15" s="152">
        <f>SUM(Q16:Q25)</f>
        <v>0</v>
      </c>
      <c r="R15" s="152"/>
      <c r="S15" s="152"/>
      <c r="T15" s="155"/>
      <c r="U15" s="152">
        <f>SUM(U16:U25)</f>
        <v>17.55</v>
      </c>
      <c r="AE15" t="s">
        <v>79</v>
      </c>
    </row>
    <row r="16" spans="1:60" outlineLevel="1" x14ac:dyDescent="0.2">
      <c r="A16" s="122">
        <v>4</v>
      </c>
      <c r="B16" s="122" t="s">
        <v>110</v>
      </c>
      <c r="C16" s="123" t="s">
        <v>111</v>
      </c>
      <c r="D16" s="128" t="s">
        <v>112</v>
      </c>
      <c r="E16" s="125">
        <v>12.765000000000001</v>
      </c>
      <c r="F16" s="126"/>
      <c r="G16" s="127">
        <f>ROUND(E16*F16,2)</f>
        <v>0</v>
      </c>
      <c r="H16" s="127"/>
      <c r="I16" s="127">
        <f>ROUND(E16*H16,2)</f>
        <v>0</v>
      </c>
      <c r="J16" s="127"/>
      <c r="K16" s="127">
        <f>ROUND(E16*J16,2)</f>
        <v>0</v>
      </c>
      <c r="L16" s="127">
        <v>21</v>
      </c>
      <c r="M16" s="127">
        <f>G16*(1+L16/100)</f>
        <v>0</v>
      </c>
      <c r="N16" s="128">
        <v>2.5229999999999999E-2</v>
      </c>
      <c r="O16" s="128">
        <f>ROUND(E16*N16,5)</f>
        <v>0.32206000000000001</v>
      </c>
      <c r="P16" s="128">
        <v>0</v>
      </c>
      <c r="Q16" s="128">
        <f>ROUND(E16*P16,5)</f>
        <v>0</v>
      </c>
      <c r="R16" s="128"/>
      <c r="S16" s="128"/>
      <c r="T16" s="129">
        <v>0.99</v>
      </c>
      <c r="U16" s="128">
        <f>ROUND(E16*T16,2)</f>
        <v>12.64</v>
      </c>
      <c r="V16" s="130"/>
      <c r="W16" s="130"/>
      <c r="X16" s="130"/>
      <c r="Y16" s="130"/>
      <c r="Z16" s="130"/>
      <c r="AA16" s="130"/>
      <c r="AB16" s="130"/>
      <c r="AC16" s="130"/>
      <c r="AD16" s="130"/>
      <c r="AE16" s="130" t="s">
        <v>113</v>
      </c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</row>
    <row r="17" spans="1:60" outlineLevel="1" x14ac:dyDescent="0.2">
      <c r="A17" s="122"/>
      <c r="B17" s="122"/>
      <c r="C17" s="147" t="s">
        <v>114</v>
      </c>
      <c r="D17" s="148"/>
      <c r="E17" s="149">
        <v>5.3550000000000004</v>
      </c>
      <c r="F17" s="127"/>
      <c r="G17" s="127"/>
      <c r="H17" s="127"/>
      <c r="I17" s="127"/>
      <c r="J17" s="127"/>
      <c r="K17" s="127"/>
      <c r="L17" s="127"/>
      <c r="M17" s="127"/>
      <c r="N17" s="128"/>
      <c r="O17" s="128"/>
      <c r="P17" s="128"/>
      <c r="Q17" s="128"/>
      <c r="R17" s="128"/>
      <c r="S17" s="128"/>
      <c r="T17" s="129"/>
      <c r="U17" s="128"/>
      <c r="V17" s="130"/>
      <c r="W17" s="130"/>
      <c r="X17" s="130"/>
      <c r="Y17" s="130"/>
      <c r="Z17" s="130"/>
      <c r="AA17" s="130"/>
      <c r="AB17" s="130"/>
      <c r="AC17" s="130"/>
      <c r="AD17" s="130"/>
      <c r="AE17" s="130" t="s">
        <v>115</v>
      </c>
      <c r="AF17" s="130">
        <v>0</v>
      </c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</row>
    <row r="18" spans="1:60" outlineLevel="1" x14ac:dyDescent="0.2">
      <c r="A18" s="122"/>
      <c r="B18" s="122"/>
      <c r="C18" s="147" t="s">
        <v>116</v>
      </c>
      <c r="D18" s="148"/>
      <c r="E18" s="149">
        <v>5.25</v>
      </c>
      <c r="F18" s="127"/>
      <c r="G18" s="127"/>
      <c r="H18" s="127"/>
      <c r="I18" s="127"/>
      <c r="J18" s="127"/>
      <c r="K18" s="127"/>
      <c r="L18" s="127"/>
      <c r="M18" s="127"/>
      <c r="N18" s="128"/>
      <c r="O18" s="128"/>
      <c r="P18" s="128"/>
      <c r="Q18" s="128"/>
      <c r="R18" s="128"/>
      <c r="S18" s="128"/>
      <c r="T18" s="129"/>
      <c r="U18" s="128"/>
      <c r="V18" s="130"/>
      <c r="W18" s="130"/>
      <c r="X18" s="130"/>
      <c r="Y18" s="130"/>
      <c r="Z18" s="130"/>
      <c r="AA18" s="130"/>
      <c r="AB18" s="130"/>
      <c r="AC18" s="130"/>
      <c r="AD18" s="130"/>
      <c r="AE18" s="130" t="s">
        <v>115</v>
      </c>
      <c r="AF18" s="130">
        <v>0</v>
      </c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</row>
    <row r="19" spans="1:60" outlineLevel="1" x14ac:dyDescent="0.2">
      <c r="A19" s="122"/>
      <c r="B19" s="122"/>
      <c r="C19" s="147" t="s">
        <v>117</v>
      </c>
      <c r="D19" s="148"/>
      <c r="E19" s="149">
        <v>2.16</v>
      </c>
      <c r="F19" s="127"/>
      <c r="G19" s="127"/>
      <c r="H19" s="127"/>
      <c r="I19" s="127"/>
      <c r="J19" s="127"/>
      <c r="K19" s="127"/>
      <c r="L19" s="127"/>
      <c r="M19" s="127"/>
      <c r="N19" s="128"/>
      <c r="O19" s="128"/>
      <c r="P19" s="128"/>
      <c r="Q19" s="128"/>
      <c r="R19" s="128"/>
      <c r="S19" s="128"/>
      <c r="T19" s="129"/>
      <c r="U19" s="128"/>
      <c r="V19" s="130"/>
      <c r="W19" s="130"/>
      <c r="X19" s="130"/>
      <c r="Y19" s="130"/>
      <c r="Z19" s="130"/>
      <c r="AA19" s="130"/>
      <c r="AB19" s="130"/>
      <c r="AC19" s="130"/>
      <c r="AD19" s="130"/>
      <c r="AE19" s="130" t="s">
        <v>115</v>
      </c>
      <c r="AF19" s="130">
        <v>0</v>
      </c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</row>
    <row r="20" spans="1:60" ht="22.5" outlineLevel="1" x14ac:dyDescent="0.2">
      <c r="A20" s="122">
        <v>5</v>
      </c>
      <c r="B20" s="122" t="s">
        <v>118</v>
      </c>
      <c r="C20" s="123" t="s">
        <v>119</v>
      </c>
      <c r="D20" s="128" t="s">
        <v>112</v>
      </c>
      <c r="E20" s="125">
        <v>2.7825000000000002</v>
      </c>
      <c r="F20" s="126"/>
      <c r="G20" s="127">
        <f>ROUND(E20*F20,2)</f>
        <v>0</v>
      </c>
      <c r="H20" s="127"/>
      <c r="I20" s="127">
        <f>ROUND(E20*H20,2)</f>
        <v>0</v>
      </c>
      <c r="J20" s="127"/>
      <c r="K20" s="127">
        <f>ROUND(E20*J20,2)</f>
        <v>0</v>
      </c>
      <c r="L20" s="127">
        <v>21</v>
      </c>
      <c r="M20" s="127">
        <f>G20*(1+L20/100)</f>
        <v>0</v>
      </c>
      <c r="N20" s="128">
        <v>1.2359999999999999E-2</v>
      </c>
      <c r="O20" s="128">
        <f>ROUND(E20*N20,5)</f>
        <v>3.4389999999999997E-2</v>
      </c>
      <c r="P20" s="128">
        <v>0</v>
      </c>
      <c r="Q20" s="128">
        <f>ROUND(E20*P20,5)</f>
        <v>0</v>
      </c>
      <c r="R20" s="128"/>
      <c r="S20" s="128"/>
      <c r="T20" s="129">
        <v>0.69</v>
      </c>
      <c r="U20" s="128">
        <f>ROUND(E20*T20,2)</f>
        <v>1.92</v>
      </c>
      <c r="V20" s="130"/>
      <c r="W20" s="130"/>
      <c r="X20" s="130"/>
      <c r="Y20" s="130"/>
      <c r="Z20" s="130"/>
      <c r="AA20" s="130"/>
      <c r="AB20" s="130"/>
      <c r="AC20" s="130"/>
      <c r="AD20" s="130"/>
      <c r="AE20" s="130" t="s">
        <v>113</v>
      </c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</row>
    <row r="21" spans="1:60" outlineLevel="1" x14ac:dyDescent="0.2">
      <c r="A21" s="122"/>
      <c r="B21" s="122"/>
      <c r="C21" s="147" t="s">
        <v>120</v>
      </c>
      <c r="D21" s="148"/>
      <c r="E21" s="149">
        <v>2.7825000000000002</v>
      </c>
      <c r="F21" s="127"/>
      <c r="G21" s="127"/>
      <c r="H21" s="127"/>
      <c r="I21" s="127"/>
      <c r="J21" s="127"/>
      <c r="K21" s="127"/>
      <c r="L21" s="127"/>
      <c r="M21" s="127"/>
      <c r="N21" s="128"/>
      <c r="O21" s="128"/>
      <c r="P21" s="128"/>
      <c r="Q21" s="128"/>
      <c r="R21" s="128"/>
      <c r="S21" s="128"/>
      <c r="T21" s="129"/>
      <c r="U21" s="128"/>
      <c r="V21" s="130"/>
      <c r="W21" s="130"/>
      <c r="X21" s="130"/>
      <c r="Y21" s="130"/>
      <c r="Z21" s="130"/>
      <c r="AA21" s="130"/>
      <c r="AB21" s="130"/>
      <c r="AC21" s="130"/>
      <c r="AD21" s="130"/>
      <c r="AE21" s="130" t="s">
        <v>115</v>
      </c>
      <c r="AF21" s="130">
        <v>0</v>
      </c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</row>
    <row r="22" spans="1:60" ht="22.5" outlineLevel="1" x14ac:dyDescent="0.2">
      <c r="A22" s="122">
        <v>6</v>
      </c>
      <c r="B22" s="122" t="s">
        <v>981</v>
      </c>
      <c r="C22" s="123" t="s">
        <v>982</v>
      </c>
      <c r="D22" s="128" t="s">
        <v>121</v>
      </c>
      <c r="E22" s="125">
        <v>2</v>
      </c>
      <c r="F22" s="126"/>
      <c r="G22" s="127">
        <f>ROUND(E22*F22,2)</f>
        <v>0</v>
      </c>
      <c r="H22" s="127"/>
      <c r="I22" s="127">
        <f>ROUND(E22*H22,2)</f>
        <v>0</v>
      </c>
      <c r="J22" s="127"/>
      <c r="K22" s="127">
        <f>ROUND(E22*J22,2)</f>
        <v>0</v>
      </c>
      <c r="L22" s="127">
        <v>21</v>
      </c>
      <c r="M22" s="127">
        <f>G22*(1+L22/100)</f>
        <v>0</v>
      </c>
      <c r="N22" s="128">
        <v>1.5140000000000001E-2</v>
      </c>
      <c r="O22" s="128">
        <f>ROUND(E22*N22,5)</f>
        <v>3.0280000000000001E-2</v>
      </c>
      <c r="P22" s="128">
        <v>0</v>
      </c>
      <c r="Q22" s="128">
        <f>ROUND(E22*P22,5)</f>
        <v>0</v>
      </c>
      <c r="R22" s="128"/>
      <c r="S22" s="128"/>
      <c r="T22" s="129">
        <v>1.29</v>
      </c>
      <c r="U22" s="128">
        <f>ROUND(E22*T22,2)</f>
        <v>2.58</v>
      </c>
      <c r="V22" s="130"/>
      <c r="W22" s="130"/>
      <c r="X22" s="130"/>
      <c r="Y22" s="130"/>
      <c r="Z22" s="130"/>
      <c r="AA22" s="130"/>
      <c r="AB22" s="130"/>
      <c r="AC22" s="130"/>
      <c r="AD22" s="130"/>
      <c r="AE22" s="130" t="s">
        <v>113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</row>
    <row r="23" spans="1:60" ht="22.5" outlineLevel="1" x14ac:dyDescent="0.2">
      <c r="A23" s="122">
        <v>7</v>
      </c>
      <c r="B23" s="122" t="s">
        <v>983</v>
      </c>
      <c r="C23" s="123" t="s">
        <v>984</v>
      </c>
      <c r="D23" s="128" t="s">
        <v>112</v>
      </c>
      <c r="E23" s="125">
        <v>0.5</v>
      </c>
      <c r="F23" s="126"/>
      <c r="G23" s="127">
        <f>ROUND(E23*F23,2)</f>
        <v>0</v>
      </c>
      <c r="H23" s="127"/>
      <c r="I23" s="127">
        <f>ROUND(E23*H23,2)</f>
        <v>0</v>
      </c>
      <c r="J23" s="127"/>
      <c r="K23" s="127">
        <f>ROUND(E23*J23,2)</f>
        <v>0</v>
      </c>
      <c r="L23" s="127">
        <v>21</v>
      </c>
      <c r="M23" s="127">
        <f>G23*(1+L23/100)</f>
        <v>0</v>
      </c>
      <c r="N23" s="128">
        <v>7.1799999999999998E-3</v>
      </c>
      <c r="O23" s="128">
        <f>ROUND(E23*N23,5)</f>
        <v>3.5899999999999999E-3</v>
      </c>
      <c r="P23" s="128">
        <v>0</v>
      </c>
      <c r="Q23" s="128">
        <f>ROUND(E23*P23,5)</f>
        <v>0</v>
      </c>
      <c r="R23" s="128"/>
      <c r="S23" s="128"/>
      <c r="T23" s="129">
        <v>0.81699999999999995</v>
      </c>
      <c r="U23" s="128">
        <f>ROUND(E23*T23,2)</f>
        <v>0.41</v>
      </c>
      <c r="V23" s="130"/>
      <c r="W23" s="130"/>
      <c r="X23" s="130"/>
      <c r="Y23" s="130"/>
      <c r="Z23" s="130"/>
      <c r="AA23" s="130"/>
      <c r="AB23" s="130"/>
      <c r="AC23" s="130"/>
      <c r="AD23" s="130"/>
      <c r="AE23" s="130" t="s">
        <v>113</v>
      </c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</row>
    <row r="24" spans="1:60" outlineLevel="1" x14ac:dyDescent="0.2">
      <c r="A24" s="122"/>
      <c r="B24" s="122"/>
      <c r="C24" s="147" t="s">
        <v>985</v>
      </c>
      <c r="D24" s="148"/>
      <c r="E24" s="149">
        <v>0.5</v>
      </c>
      <c r="F24" s="127"/>
      <c r="G24" s="127"/>
      <c r="H24" s="127"/>
      <c r="I24" s="127"/>
      <c r="J24" s="127"/>
      <c r="K24" s="127"/>
      <c r="L24" s="127"/>
      <c r="M24" s="127"/>
      <c r="N24" s="128"/>
      <c r="O24" s="128"/>
      <c r="P24" s="128"/>
      <c r="Q24" s="128"/>
      <c r="R24" s="128"/>
      <c r="S24" s="128"/>
      <c r="T24" s="129"/>
      <c r="U24" s="128"/>
      <c r="V24" s="130"/>
      <c r="W24" s="130"/>
      <c r="X24" s="130"/>
      <c r="Y24" s="130"/>
      <c r="Z24" s="130"/>
      <c r="AA24" s="130"/>
      <c r="AB24" s="130"/>
      <c r="AC24" s="130"/>
      <c r="AD24" s="130"/>
      <c r="AE24" s="130" t="s">
        <v>115</v>
      </c>
      <c r="AF24" s="130">
        <v>0</v>
      </c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</row>
    <row r="25" spans="1:60" ht="22.5" outlineLevel="1" x14ac:dyDescent="0.2">
      <c r="A25" s="122">
        <v>8</v>
      </c>
      <c r="B25" s="122" t="s">
        <v>986</v>
      </c>
      <c r="C25" s="123" t="s">
        <v>987</v>
      </c>
      <c r="D25" s="128" t="s">
        <v>121</v>
      </c>
      <c r="E25" s="125">
        <v>3</v>
      </c>
      <c r="F25" s="126"/>
      <c r="G25" s="127">
        <f>ROUND(E25*F25,2)</f>
        <v>0</v>
      </c>
      <c r="H25" s="127"/>
      <c r="I25" s="127">
        <f>ROUND(E25*H25,2)</f>
        <v>0</v>
      </c>
      <c r="J25" s="127"/>
      <c r="K25" s="127">
        <f>ROUND(E25*J25,2)</f>
        <v>0</v>
      </c>
      <c r="L25" s="127">
        <v>21</v>
      </c>
      <c r="M25" s="127">
        <f>G25*(1+L25/100)</f>
        <v>0</v>
      </c>
      <c r="N25" s="128">
        <v>7.9000000000000008E-3</v>
      </c>
      <c r="O25" s="128">
        <f>ROUND(E25*N25,5)</f>
        <v>2.3699999999999999E-2</v>
      </c>
      <c r="P25" s="128">
        <v>0</v>
      </c>
      <c r="Q25" s="128">
        <f>ROUND(E25*P25,5)</f>
        <v>0</v>
      </c>
      <c r="R25" s="128"/>
      <c r="S25" s="128"/>
      <c r="T25" s="129">
        <v>0</v>
      </c>
      <c r="U25" s="128">
        <f>ROUND(E25*T25,2)</f>
        <v>0</v>
      </c>
      <c r="V25" s="130"/>
      <c r="W25" s="130"/>
      <c r="X25" s="130"/>
      <c r="Y25" s="130"/>
      <c r="Z25" s="130"/>
      <c r="AA25" s="130"/>
      <c r="AB25" s="130"/>
      <c r="AC25" s="130"/>
      <c r="AD25" s="130"/>
      <c r="AE25" s="130" t="s">
        <v>148</v>
      </c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</row>
    <row r="26" spans="1:60" x14ac:dyDescent="0.2">
      <c r="A26" s="150" t="s">
        <v>76</v>
      </c>
      <c r="B26" s="150" t="s">
        <v>988</v>
      </c>
      <c r="C26" s="151" t="s">
        <v>989</v>
      </c>
      <c r="D26" s="152"/>
      <c r="E26" s="153"/>
      <c r="F26" s="154"/>
      <c r="G26" s="154">
        <f>SUMIF(AE27:AE33,"&lt;&gt;NOR",G27:G33)</f>
        <v>0</v>
      </c>
      <c r="H26" s="154"/>
      <c r="I26" s="154">
        <f>SUM(I27:I33)</f>
        <v>0</v>
      </c>
      <c r="J26" s="154"/>
      <c r="K26" s="154">
        <f>SUM(K27:K33)</f>
        <v>0</v>
      </c>
      <c r="L26" s="154"/>
      <c r="M26" s="154">
        <f>SUM(M27:M33)</f>
        <v>0</v>
      </c>
      <c r="N26" s="152"/>
      <c r="O26" s="152">
        <f>SUM(O27:O33)</f>
        <v>1.0400100000000001</v>
      </c>
      <c r="P26" s="152"/>
      <c r="Q26" s="152">
        <f>SUM(Q27:Q33)</f>
        <v>0</v>
      </c>
      <c r="R26" s="152"/>
      <c r="S26" s="152"/>
      <c r="T26" s="155"/>
      <c r="U26" s="152">
        <f>SUM(U27:U33)</f>
        <v>1.8800000000000001</v>
      </c>
      <c r="AE26" t="s">
        <v>79</v>
      </c>
    </row>
    <row r="27" spans="1:60" ht="22.5" outlineLevel="1" x14ac:dyDescent="0.2">
      <c r="A27" s="122">
        <v>9</v>
      </c>
      <c r="B27" s="122" t="s">
        <v>990</v>
      </c>
      <c r="C27" s="123" t="s">
        <v>991</v>
      </c>
      <c r="D27" s="128" t="s">
        <v>112</v>
      </c>
      <c r="E27" s="125">
        <v>3</v>
      </c>
      <c r="F27" s="126"/>
      <c r="G27" s="127">
        <f>ROUND(E27*F27,2)</f>
        <v>0</v>
      </c>
      <c r="H27" s="127"/>
      <c r="I27" s="127">
        <f>ROUND(E27*H27,2)</f>
        <v>0</v>
      </c>
      <c r="J27" s="127"/>
      <c r="K27" s="127">
        <f>ROUND(E27*J27,2)</f>
        <v>0</v>
      </c>
      <c r="L27" s="127">
        <v>21</v>
      </c>
      <c r="M27" s="127">
        <f>G27*(1+L27/100)</f>
        <v>0</v>
      </c>
      <c r="N27" s="128">
        <v>0.20399999999999999</v>
      </c>
      <c r="O27" s="128">
        <f>ROUND(E27*N27,5)</f>
        <v>0.61199999999999999</v>
      </c>
      <c r="P27" s="128">
        <v>0</v>
      </c>
      <c r="Q27" s="128">
        <f>ROUND(E27*P27,5)</f>
        <v>0</v>
      </c>
      <c r="R27" s="128"/>
      <c r="S27" s="128"/>
      <c r="T27" s="129">
        <v>0.09</v>
      </c>
      <c r="U27" s="128">
        <f>ROUND(E27*T27,2)</f>
        <v>0.27</v>
      </c>
      <c r="V27" s="130"/>
      <c r="W27" s="130"/>
      <c r="X27" s="130"/>
      <c r="Y27" s="130"/>
      <c r="Z27" s="130"/>
      <c r="AA27" s="130"/>
      <c r="AB27" s="130"/>
      <c r="AC27" s="130"/>
      <c r="AD27" s="130"/>
      <c r="AE27" s="130" t="s">
        <v>113</v>
      </c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</row>
    <row r="28" spans="1:60" outlineLevel="1" x14ac:dyDescent="0.2">
      <c r="A28" s="122"/>
      <c r="B28" s="122"/>
      <c r="C28" s="147" t="s">
        <v>992</v>
      </c>
      <c r="D28" s="148"/>
      <c r="E28" s="149">
        <v>3</v>
      </c>
      <c r="F28" s="127"/>
      <c r="G28" s="127"/>
      <c r="H28" s="127"/>
      <c r="I28" s="127"/>
      <c r="J28" s="127"/>
      <c r="K28" s="127"/>
      <c r="L28" s="127"/>
      <c r="M28" s="127"/>
      <c r="N28" s="128"/>
      <c r="O28" s="128"/>
      <c r="P28" s="128"/>
      <c r="Q28" s="128"/>
      <c r="R28" s="128"/>
      <c r="S28" s="128"/>
      <c r="T28" s="129"/>
      <c r="U28" s="128"/>
      <c r="V28" s="130"/>
      <c r="W28" s="130"/>
      <c r="X28" s="130"/>
      <c r="Y28" s="130"/>
      <c r="Z28" s="130"/>
      <c r="AA28" s="130"/>
      <c r="AB28" s="130"/>
      <c r="AC28" s="130"/>
      <c r="AD28" s="130"/>
      <c r="AE28" s="130" t="s">
        <v>115</v>
      </c>
      <c r="AF28" s="130">
        <v>0</v>
      </c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</row>
    <row r="29" spans="1:60" outlineLevel="1" x14ac:dyDescent="0.2">
      <c r="A29" s="122">
        <v>10</v>
      </c>
      <c r="B29" s="122" t="s">
        <v>993</v>
      </c>
      <c r="C29" s="123" t="s">
        <v>994</v>
      </c>
      <c r="D29" s="128" t="s">
        <v>112</v>
      </c>
      <c r="E29" s="125">
        <v>3</v>
      </c>
      <c r="F29" s="126"/>
      <c r="G29" s="127">
        <f>ROUND(E29*F29,2)</f>
        <v>0</v>
      </c>
      <c r="H29" s="127"/>
      <c r="I29" s="127">
        <f>ROUND(E29*H29,2)</f>
        <v>0</v>
      </c>
      <c r="J29" s="127"/>
      <c r="K29" s="127">
        <f>ROUND(E29*J29,2)</f>
        <v>0</v>
      </c>
      <c r="L29" s="127">
        <v>21</v>
      </c>
      <c r="M29" s="127">
        <f>G29*(1+L29/100)</f>
        <v>0</v>
      </c>
      <c r="N29" s="128">
        <v>5.5449999999999999E-2</v>
      </c>
      <c r="O29" s="128">
        <f>ROUND(E29*N29,5)</f>
        <v>0.16635</v>
      </c>
      <c r="P29" s="128">
        <v>0</v>
      </c>
      <c r="Q29" s="128">
        <f>ROUND(E29*P29,5)</f>
        <v>0</v>
      </c>
      <c r="R29" s="128"/>
      <c r="S29" s="128"/>
      <c r="T29" s="129">
        <v>0.442</v>
      </c>
      <c r="U29" s="128">
        <f>ROUND(E29*T29,2)</f>
        <v>1.33</v>
      </c>
      <c r="V29" s="130"/>
      <c r="W29" s="130"/>
      <c r="X29" s="130"/>
      <c r="Y29" s="130"/>
      <c r="Z29" s="130"/>
      <c r="AA29" s="130"/>
      <c r="AB29" s="130"/>
      <c r="AC29" s="130"/>
      <c r="AD29" s="130"/>
      <c r="AE29" s="130" t="s">
        <v>113</v>
      </c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</row>
    <row r="30" spans="1:60" outlineLevel="1" x14ac:dyDescent="0.2">
      <c r="A30" s="122"/>
      <c r="B30" s="122"/>
      <c r="C30" s="147" t="s">
        <v>995</v>
      </c>
      <c r="D30" s="148"/>
      <c r="E30" s="149">
        <v>3</v>
      </c>
      <c r="F30" s="127"/>
      <c r="G30" s="127"/>
      <c r="H30" s="127"/>
      <c r="I30" s="127"/>
      <c r="J30" s="127"/>
      <c r="K30" s="127"/>
      <c r="L30" s="127"/>
      <c r="M30" s="127"/>
      <c r="N30" s="128"/>
      <c r="O30" s="128"/>
      <c r="P30" s="128"/>
      <c r="Q30" s="128"/>
      <c r="R30" s="128"/>
      <c r="S30" s="128"/>
      <c r="T30" s="129"/>
      <c r="U30" s="128"/>
      <c r="V30" s="130"/>
      <c r="W30" s="130"/>
      <c r="X30" s="130"/>
      <c r="Y30" s="130"/>
      <c r="Z30" s="130"/>
      <c r="AA30" s="130"/>
      <c r="AB30" s="130"/>
      <c r="AC30" s="130"/>
      <c r="AD30" s="130"/>
      <c r="AE30" s="130" t="s">
        <v>115</v>
      </c>
      <c r="AF30" s="130">
        <v>0</v>
      </c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</row>
    <row r="31" spans="1:60" outlineLevel="1" x14ac:dyDescent="0.2">
      <c r="A31" s="122">
        <v>11</v>
      </c>
      <c r="B31" s="122" t="s">
        <v>996</v>
      </c>
      <c r="C31" s="123" t="s">
        <v>997</v>
      </c>
      <c r="D31" s="128" t="s">
        <v>112</v>
      </c>
      <c r="E31" s="125">
        <v>1</v>
      </c>
      <c r="F31" s="126"/>
      <c r="G31" s="127">
        <f>ROUND(E31*F31,2)</f>
        <v>0</v>
      </c>
      <c r="H31" s="127"/>
      <c r="I31" s="127">
        <f>ROUND(E31*H31,2)</f>
        <v>0</v>
      </c>
      <c r="J31" s="127"/>
      <c r="K31" s="127">
        <f>ROUND(E31*J31,2)</f>
        <v>0</v>
      </c>
      <c r="L31" s="127">
        <v>21</v>
      </c>
      <c r="M31" s="127">
        <f>G31*(1+L31/100)</f>
        <v>0</v>
      </c>
      <c r="N31" s="128">
        <v>0.12959999999999999</v>
      </c>
      <c r="O31" s="128">
        <f>ROUND(E31*N31,5)</f>
        <v>0.12959999999999999</v>
      </c>
      <c r="P31" s="128">
        <v>0</v>
      </c>
      <c r="Q31" s="128">
        <f>ROUND(E31*P31,5)</f>
        <v>0</v>
      </c>
      <c r="R31" s="128"/>
      <c r="S31" s="128"/>
      <c r="T31" s="129">
        <v>0</v>
      </c>
      <c r="U31" s="128">
        <f>ROUND(E31*T31,2)</f>
        <v>0</v>
      </c>
      <c r="V31" s="130"/>
      <c r="W31" s="130"/>
      <c r="X31" s="130"/>
      <c r="Y31" s="130"/>
      <c r="Z31" s="130"/>
      <c r="AA31" s="130"/>
      <c r="AB31" s="130"/>
      <c r="AC31" s="130"/>
      <c r="AD31" s="130"/>
      <c r="AE31" s="130" t="s">
        <v>148</v>
      </c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</row>
    <row r="32" spans="1:60" outlineLevel="1" x14ac:dyDescent="0.2">
      <c r="A32" s="122"/>
      <c r="B32" s="122"/>
      <c r="C32" s="147" t="s">
        <v>998</v>
      </c>
      <c r="D32" s="148"/>
      <c r="E32" s="149">
        <v>1</v>
      </c>
      <c r="F32" s="127"/>
      <c r="G32" s="127"/>
      <c r="H32" s="127"/>
      <c r="I32" s="127"/>
      <c r="J32" s="127"/>
      <c r="K32" s="127"/>
      <c r="L32" s="127"/>
      <c r="M32" s="127"/>
      <c r="N32" s="128"/>
      <c r="O32" s="128"/>
      <c r="P32" s="128"/>
      <c r="Q32" s="128"/>
      <c r="R32" s="128"/>
      <c r="S32" s="128"/>
      <c r="T32" s="129"/>
      <c r="U32" s="128"/>
      <c r="V32" s="130"/>
      <c r="W32" s="130"/>
      <c r="X32" s="130"/>
      <c r="Y32" s="130"/>
      <c r="Z32" s="130"/>
      <c r="AA32" s="130"/>
      <c r="AB32" s="130"/>
      <c r="AC32" s="130"/>
      <c r="AD32" s="130"/>
      <c r="AE32" s="130" t="s">
        <v>115</v>
      </c>
      <c r="AF32" s="130">
        <v>0</v>
      </c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</row>
    <row r="33" spans="1:60" ht="22.5" outlineLevel="1" x14ac:dyDescent="0.2">
      <c r="A33" s="122">
        <v>12</v>
      </c>
      <c r="B33" s="122" t="s">
        <v>999</v>
      </c>
      <c r="C33" s="123" t="s">
        <v>1000</v>
      </c>
      <c r="D33" s="128" t="s">
        <v>173</v>
      </c>
      <c r="E33" s="125">
        <v>1</v>
      </c>
      <c r="F33" s="126"/>
      <c r="G33" s="127">
        <f>ROUND(E33*F33,2)</f>
        <v>0</v>
      </c>
      <c r="H33" s="127"/>
      <c r="I33" s="127">
        <f>ROUND(E33*H33,2)</f>
        <v>0</v>
      </c>
      <c r="J33" s="127"/>
      <c r="K33" s="127">
        <f>ROUND(E33*J33,2)</f>
        <v>0</v>
      </c>
      <c r="L33" s="127">
        <v>21</v>
      </c>
      <c r="M33" s="127">
        <f>G33*(1+L33/100)</f>
        <v>0</v>
      </c>
      <c r="N33" s="128">
        <v>0.13206000000000001</v>
      </c>
      <c r="O33" s="128">
        <f>ROUND(E33*N33,5)</f>
        <v>0.13206000000000001</v>
      </c>
      <c r="P33" s="128">
        <v>0</v>
      </c>
      <c r="Q33" s="128">
        <f>ROUND(E33*P33,5)</f>
        <v>0</v>
      </c>
      <c r="R33" s="128"/>
      <c r="S33" s="128"/>
      <c r="T33" s="129">
        <v>0.28095999999999999</v>
      </c>
      <c r="U33" s="128">
        <f>ROUND(E33*T33,2)</f>
        <v>0.28000000000000003</v>
      </c>
      <c r="V33" s="130"/>
      <c r="W33" s="130"/>
      <c r="X33" s="130"/>
      <c r="Y33" s="130"/>
      <c r="Z33" s="130"/>
      <c r="AA33" s="130"/>
      <c r="AB33" s="130"/>
      <c r="AC33" s="130"/>
      <c r="AD33" s="130"/>
      <c r="AE33" s="130" t="s">
        <v>113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</row>
    <row r="34" spans="1:60" x14ac:dyDescent="0.2">
      <c r="A34" s="150" t="s">
        <v>76</v>
      </c>
      <c r="B34" s="150" t="s">
        <v>122</v>
      </c>
      <c r="C34" s="151" t="s">
        <v>123</v>
      </c>
      <c r="D34" s="152"/>
      <c r="E34" s="153"/>
      <c r="F34" s="154"/>
      <c r="G34" s="154">
        <f>SUMIF(AE35:AE36,"&lt;&gt;NOR",G35:G36)</f>
        <v>0</v>
      </c>
      <c r="H34" s="154"/>
      <c r="I34" s="154">
        <f>SUM(I35:I36)</f>
        <v>0</v>
      </c>
      <c r="J34" s="154"/>
      <c r="K34" s="154">
        <f>SUM(K35:K36)</f>
        <v>0</v>
      </c>
      <c r="L34" s="154"/>
      <c r="M34" s="154">
        <f>SUM(M35:M36)</f>
        <v>0</v>
      </c>
      <c r="N34" s="152"/>
      <c r="O34" s="152">
        <f>SUM(O35:O36)</f>
        <v>9.1649999999999995E-2</v>
      </c>
      <c r="P34" s="152"/>
      <c r="Q34" s="152">
        <f>SUM(Q35:Q36)</f>
        <v>0</v>
      </c>
      <c r="R34" s="152"/>
      <c r="S34" s="152"/>
      <c r="T34" s="155"/>
      <c r="U34" s="152">
        <f>SUM(U35:U36)</f>
        <v>3.04</v>
      </c>
      <c r="AE34" t="s">
        <v>79</v>
      </c>
    </row>
    <row r="35" spans="1:60" ht="22.5" outlineLevel="1" x14ac:dyDescent="0.2">
      <c r="A35" s="122">
        <v>13</v>
      </c>
      <c r="B35" s="122" t="s">
        <v>124</v>
      </c>
      <c r="C35" s="123" t="s">
        <v>125</v>
      </c>
      <c r="D35" s="128" t="s">
        <v>112</v>
      </c>
      <c r="E35" s="125">
        <v>2.57</v>
      </c>
      <c r="F35" s="126"/>
      <c r="G35" s="127">
        <f>ROUND(E35*F35,2)</f>
        <v>0</v>
      </c>
      <c r="H35" s="127"/>
      <c r="I35" s="127">
        <f>ROUND(E35*H35,2)</f>
        <v>0</v>
      </c>
      <c r="J35" s="127"/>
      <c r="K35" s="127">
        <f>ROUND(E35*J35,2)</f>
        <v>0</v>
      </c>
      <c r="L35" s="127">
        <v>21</v>
      </c>
      <c r="M35" s="127">
        <f>G35*(1+L35/100)</f>
        <v>0</v>
      </c>
      <c r="N35" s="128">
        <v>3.5659999999999997E-2</v>
      </c>
      <c r="O35" s="128">
        <f>ROUND(E35*N35,5)</f>
        <v>9.1649999999999995E-2</v>
      </c>
      <c r="P35" s="128">
        <v>0</v>
      </c>
      <c r="Q35" s="128">
        <f>ROUND(E35*P35,5)</f>
        <v>0</v>
      </c>
      <c r="R35" s="128"/>
      <c r="S35" s="128"/>
      <c r="T35" s="129">
        <v>1.1841699999999999</v>
      </c>
      <c r="U35" s="128">
        <f>ROUND(E35*T35,2)</f>
        <v>3.04</v>
      </c>
      <c r="V35" s="130"/>
      <c r="W35" s="130"/>
      <c r="X35" s="130"/>
      <c r="Y35" s="130"/>
      <c r="Z35" s="130"/>
      <c r="AA35" s="130"/>
      <c r="AB35" s="130"/>
      <c r="AC35" s="130"/>
      <c r="AD35" s="130"/>
      <c r="AE35" s="130" t="s">
        <v>113</v>
      </c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</row>
    <row r="36" spans="1:60" ht="22.5" outlineLevel="1" x14ac:dyDescent="0.2">
      <c r="A36" s="122"/>
      <c r="B36" s="122"/>
      <c r="C36" s="147" t="s">
        <v>126</v>
      </c>
      <c r="D36" s="148"/>
      <c r="E36" s="149">
        <v>2.57</v>
      </c>
      <c r="F36" s="127"/>
      <c r="G36" s="127"/>
      <c r="H36" s="127"/>
      <c r="I36" s="127"/>
      <c r="J36" s="127"/>
      <c r="K36" s="127"/>
      <c r="L36" s="127"/>
      <c r="M36" s="127"/>
      <c r="N36" s="128"/>
      <c r="O36" s="128"/>
      <c r="P36" s="128"/>
      <c r="Q36" s="128"/>
      <c r="R36" s="128"/>
      <c r="S36" s="128"/>
      <c r="T36" s="129"/>
      <c r="U36" s="128"/>
      <c r="V36" s="130"/>
      <c r="W36" s="130"/>
      <c r="X36" s="130"/>
      <c r="Y36" s="130"/>
      <c r="Z36" s="130"/>
      <c r="AA36" s="130"/>
      <c r="AB36" s="130"/>
      <c r="AC36" s="130"/>
      <c r="AD36" s="130"/>
      <c r="AE36" s="130" t="s">
        <v>115</v>
      </c>
      <c r="AF36" s="130">
        <v>0</v>
      </c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</row>
    <row r="37" spans="1:60" x14ac:dyDescent="0.2">
      <c r="A37" s="150" t="s">
        <v>76</v>
      </c>
      <c r="B37" s="150" t="s">
        <v>127</v>
      </c>
      <c r="C37" s="151" t="s">
        <v>128</v>
      </c>
      <c r="D37" s="152"/>
      <c r="E37" s="153"/>
      <c r="F37" s="154"/>
      <c r="G37" s="154">
        <f>SUMIF(AE38:AE40,"&lt;&gt;NOR",G38:G40)</f>
        <v>0</v>
      </c>
      <c r="H37" s="154"/>
      <c r="I37" s="154">
        <f>SUM(I38:I40)</f>
        <v>0</v>
      </c>
      <c r="J37" s="154"/>
      <c r="K37" s="154">
        <f>SUM(K38:K40)</f>
        <v>0</v>
      </c>
      <c r="L37" s="154"/>
      <c r="M37" s="154">
        <f>SUM(M38:M40)</f>
        <v>0</v>
      </c>
      <c r="N37" s="152"/>
      <c r="O37" s="152">
        <f>SUM(O38:O40)</f>
        <v>8.5199999999999998E-2</v>
      </c>
      <c r="P37" s="152"/>
      <c r="Q37" s="152">
        <f>SUM(Q38:Q40)</f>
        <v>0</v>
      </c>
      <c r="R37" s="152"/>
      <c r="S37" s="152"/>
      <c r="T37" s="155"/>
      <c r="U37" s="152">
        <f>SUM(U38:U40)</f>
        <v>2.76</v>
      </c>
      <c r="AE37" t="s">
        <v>79</v>
      </c>
    </row>
    <row r="38" spans="1:60" outlineLevel="1" x14ac:dyDescent="0.2">
      <c r="A38" s="122">
        <v>14</v>
      </c>
      <c r="B38" s="122" t="s">
        <v>129</v>
      </c>
      <c r="C38" s="123" t="s">
        <v>130</v>
      </c>
      <c r="D38" s="128" t="s">
        <v>112</v>
      </c>
      <c r="E38" s="125">
        <v>1.42</v>
      </c>
      <c r="F38" s="126"/>
      <c r="G38" s="127">
        <f>ROUND(E38*F38,2)</f>
        <v>0</v>
      </c>
      <c r="H38" s="127"/>
      <c r="I38" s="127">
        <f>ROUND(E38*H38,2)</f>
        <v>0</v>
      </c>
      <c r="J38" s="127"/>
      <c r="K38" s="127">
        <f>ROUND(E38*J38,2)</f>
        <v>0</v>
      </c>
      <c r="L38" s="127">
        <v>21</v>
      </c>
      <c r="M38" s="127">
        <f>G38*(1+L38/100)</f>
        <v>0</v>
      </c>
      <c r="N38" s="128">
        <v>5.9470000000000002E-2</v>
      </c>
      <c r="O38" s="128">
        <f>ROUND(E38*N38,5)</f>
        <v>8.4449999999999997E-2</v>
      </c>
      <c r="P38" s="128">
        <v>0</v>
      </c>
      <c r="Q38" s="128">
        <f>ROUND(E38*P38,5)</f>
        <v>0</v>
      </c>
      <c r="R38" s="128"/>
      <c r="S38" s="128"/>
      <c r="T38" s="129">
        <v>1.7030000000000001</v>
      </c>
      <c r="U38" s="128">
        <f>ROUND(E38*T38,2)</f>
        <v>2.42</v>
      </c>
      <c r="V38" s="130"/>
      <c r="W38" s="130"/>
      <c r="X38" s="130"/>
      <c r="Y38" s="130"/>
      <c r="Z38" s="130"/>
      <c r="AA38" s="130"/>
      <c r="AB38" s="130"/>
      <c r="AC38" s="130"/>
      <c r="AD38" s="130"/>
      <c r="AE38" s="130" t="s">
        <v>113</v>
      </c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</row>
    <row r="39" spans="1:60" outlineLevel="1" x14ac:dyDescent="0.2">
      <c r="A39" s="122"/>
      <c r="B39" s="122"/>
      <c r="C39" s="147" t="s">
        <v>131</v>
      </c>
      <c r="D39" s="148"/>
      <c r="E39" s="149">
        <v>1.42</v>
      </c>
      <c r="F39" s="127"/>
      <c r="G39" s="127"/>
      <c r="H39" s="127"/>
      <c r="I39" s="127"/>
      <c r="J39" s="127"/>
      <c r="K39" s="127"/>
      <c r="L39" s="127"/>
      <c r="M39" s="127"/>
      <c r="N39" s="128"/>
      <c r="O39" s="128"/>
      <c r="P39" s="128"/>
      <c r="Q39" s="128"/>
      <c r="R39" s="128"/>
      <c r="S39" s="128"/>
      <c r="T39" s="129"/>
      <c r="U39" s="128"/>
      <c r="V39" s="130"/>
      <c r="W39" s="130"/>
      <c r="X39" s="130"/>
      <c r="Y39" s="130"/>
      <c r="Z39" s="130"/>
      <c r="AA39" s="130"/>
      <c r="AB39" s="130"/>
      <c r="AC39" s="130"/>
      <c r="AD39" s="130"/>
      <c r="AE39" s="130" t="s">
        <v>115</v>
      </c>
      <c r="AF39" s="130">
        <v>0</v>
      </c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</row>
    <row r="40" spans="1:60" outlineLevel="1" x14ac:dyDescent="0.2">
      <c r="A40" s="122">
        <v>15</v>
      </c>
      <c r="B40" s="122" t="s">
        <v>132</v>
      </c>
      <c r="C40" s="123" t="s">
        <v>133</v>
      </c>
      <c r="D40" s="128" t="s">
        <v>112</v>
      </c>
      <c r="E40" s="125">
        <v>1.42</v>
      </c>
      <c r="F40" s="126"/>
      <c r="G40" s="127">
        <f>ROUND(E40*F40,2)</f>
        <v>0</v>
      </c>
      <c r="H40" s="127"/>
      <c r="I40" s="127">
        <f>ROUND(E40*H40,2)</f>
        <v>0</v>
      </c>
      <c r="J40" s="127"/>
      <c r="K40" s="127">
        <f>ROUND(E40*J40,2)</f>
        <v>0</v>
      </c>
      <c r="L40" s="127">
        <v>21</v>
      </c>
      <c r="M40" s="127">
        <f>G40*(1+L40/100)</f>
        <v>0</v>
      </c>
      <c r="N40" s="128">
        <v>5.2999999999999998E-4</v>
      </c>
      <c r="O40" s="128">
        <f>ROUND(E40*N40,5)</f>
        <v>7.5000000000000002E-4</v>
      </c>
      <c r="P40" s="128">
        <v>0</v>
      </c>
      <c r="Q40" s="128">
        <f>ROUND(E40*P40,5)</f>
        <v>0</v>
      </c>
      <c r="R40" s="128"/>
      <c r="S40" s="128"/>
      <c r="T40" s="129">
        <v>0.24</v>
      </c>
      <c r="U40" s="128">
        <f>ROUND(E40*T40,2)</f>
        <v>0.34</v>
      </c>
      <c r="V40" s="130"/>
      <c r="W40" s="130"/>
      <c r="X40" s="130"/>
      <c r="Y40" s="130"/>
      <c r="Z40" s="130"/>
      <c r="AA40" s="130"/>
      <c r="AB40" s="130"/>
      <c r="AC40" s="130"/>
      <c r="AD40" s="130"/>
      <c r="AE40" s="130" t="s">
        <v>113</v>
      </c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</row>
    <row r="41" spans="1:60" x14ac:dyDescent="0.2">
      <c r="A41" s="150" t="s">
        <v>76</v>
      </c>
      <c r="B41" s="150" t="s">
        <v>134</v>
      </c>
      <c r="C41" s="151" t="s">
        <v>135</v>
      </c>
      <c r="D41" s="152"/>
      <c r="E41" s="153"/>
      <c r="F41" s="154"/>
      <c r="G41" s="154">
        <f>SUMIF(AE42:AE46,"&lt;&gt;NOR",G42:G46)</f>
        <v>0</v>
      </c>
      <c r="H41" s="154"/>
      <c r="I41" s="154">
        <f>SUM(I42:I46)</f>
        <v>0</v>
      </c>
      <c r="J41" s="154"/>
      <c r="K41" s="154">
        <f>SUM(K42:K46)</f>
        <v>0</v>
      </c>
      <c r="L41" s="154"/>
      <c r="M41" s="154">
        <f>SUM(M42:M46)</f>
        <v>0</v>
      </c>
      <c r="N41" s="152"/>
      <c r="O41" s="152">
        <f>SUM(O42:O46)</f>
        <v>0.10519000000000001</v>
      </c>
      <c r="P41" s="152"/>
      <c r="Q41" s="152">
        <f>SUM(Q42:Q46)</f>
        <v>0</v>
      </c>
      <c r="R41" s="152"/>
      <c r="S41" s="152"/>
      <c r="T41" s="155"/>
      <c r="U41" s="152">
        <f>SUM(U42:U46)</f>
        <v>33.82</v>
      </c>
      <c r="AE41" t="s">
        <v>79</v>
      </c>
    </row>
    <row r="42" spans="1:60" outlineLevel="1" x14ac:dyDescent="0.2">
      <c r="A42" s="122">
        <v>16</v>
      </c>
      <c r="B42" s="122" t="s">
        <v>136</v>
      </c>
      <c r="C42" s="123" t="s">
        <v>137</v>
      </c>
      <c r="D42" s="128" t="s">
        <v>112</v>
      </c>
      <c r="E42" s="125">
        <v>1.0275000000000001</v>
      </c>
      <c r="F42" s="126"/>
      <c r="G42" s="127">
        <f>ROUND(E42*F42,2)</f>
        <v>0</v>
      </c>
      <c r="H42" s="127"/>
      <c r="I42" s="127">
        <f>ROUND(E42*H42,2)</f>
        <v>0</v>
      </c>
      <c r="J42" s="127"/>
      <c r="K42" s="127">
        <f>ROUND(E42*J42,2)</f>
        <v>0</v>
      </c>
      <c r="L42" s="127">
        <v>21</v>
      </c>
      <c r="M42" s="127">
        <f>G42*(1+L42/100)</f>
        <v>0</v>
      </c>
      <c r="N42" s="128">
        <v>0.10237</v>
      </c>
      <c r="O42" s="128">
        <f>ROUND(E42*N42,5)</f>
        <v>0.10519000000000001</v>
      </c>
      <c r="P42" s="128">
        <v>0</v>
      </c>
      <c r="Q42" s="128">
        <f>ROUND(E42*P42,5)</f>
        <v>0</v>
      </c>
      <c r="R42" s="128"/>
      <c r="S42" s="128"/>
      <c r="T42" s="129">
        <v>0.80700000000000005</v>
      </c>
      <c r="U42" s="128">
        <f>ROUND(E42*T42,2)</f>
        <v>0.83</v>
      </c>
      <c r="V42" s="130"/>
      <c r="W42" s="130"/>
      <c r="X42" s="130"/>
      <c r="Y42" s="130"/>
      <c r="Z42" s="130"/>
      <c r="AA42" s="130"/>
      <c r="AB42" s="130"/>
      <c r="AC42" s="130"/>
      <c r="AD42" s="130"/>
      <c r="AE42" s="130" t="s">
        <v>113</v>
      </c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</row>
    <row r="43" spans="1:60" outlineLevel="1" x14ac:dyDescent="0.2">
      <c r="A43" s="122"/>
      <c r="B43" s="122"/>
      <c r="C43" s="147" t="s">
        <v>138</v>
      </c>
      <c r="D43" s="148"/>
      <c r="E43" s="149">
        <v>0.57750000000000001</v>
      </c>
      <c r="F43" s="127"/>
      <c r="G43" s="127"/>
      <c r="H43" s="127"/>
      <c r="I43" s="127"/>
      <c r="J43" s="127"/>
      <c r="K43" s="127"/>
      <c r="L43" s="127"/>
      <c r="M43" s="127"/>
      <c r="N43" s="128"/>
      <c r="O43" s="128"/>
      <c r="P43" s="128"/>
      <c r="Q43" s="128"/>
      <c r="R43" s="128"/>
      <c r="S43" s="128"/>
      <c r="T43" s="129"/>
      <c r="U43" s="128"/>
      <c r="V43" s="130"/>
      <c r="W43" s="130"/>
      <c r="X43" s="130"/>
      <c r="Y43" s="130"/>
      <c r="Z43" s="130"/>
      <c r="AA43" s="130"/>
      <c r="AB43" s="130"/>
      <c r="AC43" s="130"/>
      <c r="AD43" s="130"/>
      <c r="AE43" s="130" t="s">
        <v>115</v>
      </c>
      <c r="AF43" s="130">
        <v>0</v>
      </c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</row>
    <row r="44" spans="1:60" outlineLevel="1" x14ac:dyDescent="0.2">
      <c r="A44" s="122"/>
      <c r="B44" s="122"/>
      <c r="C44" s="147" t="s">
        <v>139</v>
      </c>
      <c r="D44" s="148"/>
      <c r="E44" s="149">
        <v>0.45</v>
      </c>
      <c r="F44" s="127"/>
      <c r="G44" s="127"/>
      <c r="H44" s="127"/>
      <c r="I44" s="127"/>
      <c r="J44" s="127"/>
      <c r="K44" s="127"/>
      <c r="L44" s="127"/>
      <c r="M44" s="127"/>
      <c r="N44" s="128"/>
      <c r="O44" s="128"/>
      <c r="P44" s="128"/>
      <c r="Q44" s="128"/>
      <c r="R44" s="128"/>
      <c r="S44" s="128"/>
      <c r="T44" s="129"/>
      <c r="U44" s="128"/>
      <c r="V44" s="130"/>
      <c r="W44" s="130"/>
      <c r="X44" s="130"/>
      <c r="Y44" s="130"/>
      <c r="Z44" s="130"/>
      <c r="AA44" s="130"/>
      <c r="AB44" s="130"/>
      <c r="AC44" s="130"/>
      <c r="AD44" s="130"/>
      <c r="AE44" s="130" t="s">
        <v>115</v>
      </c>
      <c r="AF44" s="130">
        <v>0</v>
      </c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</row>
    <row r="45" spans="1:60" ht="22.5" outlineLevel="1" x14ac:dyDescent="0.2">
      <c r="A45" s="122">
        <v>17</v>
      </c>
      <c r="B45" s="122" t="s">
        <v>1001</v>
      </c>
      <c r="C45" s="123" t="s">
        <v>1002</v>
      </c>
      <c r="D45" s="128" t="s">
        <v>112</v>
      </c>
      <c r="E45" s="125">
        <v>110.9</v>
      </c>
      <c r="F45" s="126"/>
      <c r="G45" s="127">
        <f>ROUND(E45*F45,2)</f>
        <v>0</v>
      </c>
      <c r="H45" s="127"/>
      <c r="I45" s="127">
        <f>ROUND(E45*H45,2)</f>
        <v>0</v>
      </c>
      <c r="J45" s="127"/>
      <c r="K45" s="127">
        <f>ROUND(E45*J45,2)</f>
        <v>0</v>
      </c>
      <c r="L45" s="127">
        <v>21</v>
      </c>
      <c r="M45" s="127">
        <f>G45*(1+L45/100)</f>
        <v>0</v>
      </c>
      <c r="N45" s="128">
        <v>0</v>
      </c>
      <c r="O45" s="128">
        <f>ROUND(E45*N45,5)</f>
        <v>0</v>
      </c>
      <c r="P45" s="128">
        <v>0</v>
      </c>
      <c r="Q45" s="128">
        <f>ROUND(E45*P45,5)</f>
        <v>0</v>
      </c>
      <c r="R45" s="128"/>
      <c r="S45" s="128"/>
      <c r="T45" s="129">
        <v>0.29749999999999999</v>
      </c>
      <c r="U45" s="128">
        <f>ROUND(E45*T45,2)</f>
        <v>32.99</v>
      </c>
      <c r="V45" s="130"/>
      <c r="W45" s="130"/>
      <c r="X45" s="130"/>
      <c r="Y45" s="130"/>
      <c r="Z45" s="130"/>
      <c r="AA45" s="130"/>
      <c r="AB45" s="130"/>
      <c r="AC45" s="130"/>
      <c r="AD45" s="130"/>
      <c r="AE45" s="130" t="s">
        <v>113</v>
      </c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</row>
    <row r="46" spans="1:60" outlineLevel="1" x14ac:dyDescent="0.2">
      <c r="A46" s="122"/>
      <c r="B46" s="122"/>
      <c r="C46" s="147" t="s">
        <v>1003</v>
      </c>
      <c r="D46" s="148"/>
      <c r="E46" s="149">
        <v>110.9</v>
      </c>
      <c r="F46" s="127"/>
      <c r="G46" s="127"/>
      <c r="H46" s="127"/>
      <c r="I46" s="127"/>
      <c r="J46" s="127"/>
      <c r="K46" s="127"/>
      <c r="L46" s="127"/>
      <c r="M46" s="127"/>
      <c r="N46" s="128"/>
      <c r="O46" s="128"/>
      <c r="P46" s="128"/>
      <c r="Q46" s="128"/>
      <c r="R46" s="128"/>
      <c r="S46" s="128"/>
      <c r="T46" s="129"/>
      <c r="U46" s="128"/>
      <c r="V46" s="130"/>
      <c r="W46" s="130"/>
      <c r="X46" s="130"/>
      <c r="Y46" s="130"/>
      <c r="Z46" s="130"/>
      <c r="AA46" s="130"/>
      <c r="AB46" s="130"/>
      <c r="AC46" s="130"/>
      <c r="AD46" s="130"/>
      <c r="AE46" s="130" t="s">
        <v>115</v>
      </c>
      <c r="AF46" s="130">
        <v>0</v>
      </c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</row>
    <row r="47" spans="1:60" x14ac:dyDescent="0.2">
      <c r="A47" s="150" t="s">
        <v>76</v>
      </c>
      <c r="B47" s="150" t="s">
        <v>140</v>
      </c>
      <c r="C47" s="151" t="s">
        <v>141</v>
      </c>
      <c r="D47" s="152"/>
      <c r="E47" s="153"/>
      <c r="F47" s="154"/>
      <c r="G47" s="154">
        <f>SUMIF(AE48:AE51,"&lt;&gt;NOR",G48:G51)</f>
        <v>0</v>
      </c>
      <c r="H47" s="154"/>
      <c r="I47" s="154">
        <f>SUM(I48:I51)</f>
        <v>0</v>
      </c>
      <c r="J47" s="154"/>
      <c r="K47" s="154">
        <f>SUM(K48:K51)</f>
        <v>0</v>
      </c>
      <c r="L47" s="154"/>
      <c r="M47" s="154">
        <f>SUM(M48:M51)</f>
        <v>0</v>
      </c>
      <c r="N47" s="152"/>
      <c r="O47" s="152">
        <f>SUM(O48:O51)</f>
        <v>1.5809999999999998E-2</v>
      </c>
      <c r="P47" s="152"/>
      <c r="Q47" s="152">
        <f>SUM(Q48:Q51)</f>
        <v>0</v>
      </c>
      <c r="R47" s="152"/>
      <c r="S47" s="152"/>
      <c r="T47" s="155"/>
      <c r="U47" s="152">
        <f>SUM(U48:U51)</f>
        <v>46.49</v>
      </c>
      <c r="AE47" t="s">
        <v>79</v>
      </c>
    </row>
    <row r="48" spans="1:60" outlineLevel="1" x14ac:dyDescent="0.2">
      <c r="A48" s="122">
        <v>18</v>
      </c>
      <c r="B48" s="122" t="s">
        <v>142</v>
      </c>
      <c r="C48" s="123" t="s">
        <v>143</v>
      </c>
      <c r="D48" s="128" t="s">
        <v>121</v>
      </c>
      <c r="E48" s="125">
        <v>1</v>
      </c>
      <c r="F48" s="126"/>
      <c r="G48" s="127">
        <f>ROUND(E48*F48,2)</f>
        <v>0</v>
      </c>
      <c r="H48" s="127"/>
      <c r="I48" s="127">
        <f>ROUND(E48*H48,2)</f>
        <v>0</v>
      </c>
      <c r="J48" s="127"/>
      <c r="K48" s="127">
        <f>ROUND(E48*J48,2)</f>
        <v>0</v>
      </c>
      <c r="L48" s="127">
        <v>21</v>
      </c>
      <c r="M48" s="127">
        <f>G48*(1+L48/100)</f>
        <v>0</v>
      </c>
      <c r="N48" s="128">
        <v>1.0000000000000001E-5</v>
      </c>
      <c r="O48" s="128">
        <f>ROUND(E48*N48,5)</f>
        <v>1.0000000000000001E-5</v>
      </c>
      <c r="P48" s="128">
        <v>0</v>
      </c>
      <c r="Q48" s="128">
        <f>ROUND(E48*P48,5)</f>
        <v>0</v>
      </c>
      <c r="R48" s="128"/>
      <c r="S48" s="128"/>
      <c r="T48" s="129">
        <v>0.17</v>
      </c>
      <c r="U48" s="128">
        <f>ROUND(E48*T48,2)</f>
        <v>0.17</v>
      </c>
      <c r="V48" s="130"/>
      <c r="W48" s="130"/>
      <c r="X48" s="130"/>
      <c r="Y48" s="130"/>
      <c r="Z48" s="130"/>
      <c r="AA48" s="130"/>
      <c r="AB48" s="130"/>
      <c r="AC48" s="130"/>
      <c r="AD48" s="130"/>
      <c r="AE48" s="130" t="s">
        <v>113</v>
      </c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</row>
    <row r="49" spans="1:60" outlineLevel="1" x14ac:dyDescent="0.2">
      <c r="A49" s="122">
        <v>19</v>
      </c>
      <c r="B49" s="122" t="s">
        <v>144</v>
      </c>
      <c r="C49" s="123" t="s">
        <v>145</v>
      </c>
      <c r="D49" s="128" t="s">
        <v>121</v>
      </c>
      <c r="E49" s="125">
        <v>1</v>
      </c>
      <c r="F49" s="126"/>
      <c r="G49" s="127">
        <f>ROUND(E49*F49,2)</f>
        <v>0</v>
      </c>
      <c r="H49" s="127"/>
      <c r="I49" s="127">
        <f>ROUND(E49*H49,2)</f>
        <v>0</v>
      </c>
      <c r="J49" s="127"/>
      <c r="K49" s="127">
        <f>ROUND(E49*J49,2)</f>
        <v>0</v>
      </c>
      <c r="L49" s="127">
        <v>21</v>
      </c>
      <c r="M49" s="127">
        <f>G49*(1+L49/100)</f>
        <v>0</v>
      </c>
      <c r="N49" s="128">
        <v>0</v>
      </c>
      <c r="O49" s="128">
        <f>ROUND(E49*N49,5)</f>
        <v>0</v>
      </c>
      <c r="P49" s="128">
        <v>0</v>
      </c>
      <c r="Q49" s="128">
        <f>ROUND(E49*P49,5)</f>
        <v>0</v>
      </c>
      <c r="R49" s="128"/>
      <c r="S49" s="128"/>
      <c r="T49" s="129">
        <v>0.11890000000000001</v>
      </c>
      <c r="U49" s="128">
        <f>ROUND(E49*T49,2)</f>
        <v>0.12</v>
      </c>
      <c r="V49" s="130"/>
      <c r="W49" s="130"/>
      <c r="X49" s="130"/>
      <c r="Y49" s="130"/>
      <c r="Z49" s="130"/>
      <c r="AA49" s="130"/>
      <c r="AB49" s="130"/>
      <c r="AC49" s="130"/>
      <c r="AD49" s="130"/>
      <c r="AE49" s="130" t="s">
        <v>113</v>
      </c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</row>
    <row r="50" spans="1:60" outlineLevel="1" x14ac:dyDescent="0.2">
      <c r="A50" s="122">
        <v>20</v>
      </c>
      <c r="B50" s="122" t="s">
        <v>146</v>
      </c>
      <c r="C50" s="123" t="s">
        <v>147</v>
      </c>
      <c r="D50" s="128" t="s">
        <v>121</v>
      </c>
      <c r="E50" s="125">
        <v>1</v>
      </c>
      <c r="F50" s="126"/>
      <c r="G50" s="127">
        <f>ROUND(E50*F50,2)</f>
        <v>0</v>
      </c>
      <c r="H50" s="127"/>
      <c r="I50" s="127">
        <f>ROUND(E50*H50,2)</f>
        <v>0</v>
      </c>
      <c r="J50" s="127"/>
      <c r="K50" s="127">
        <f>ROUND(E50*J50,2)</f>
        <v>0</v>
      </c>
      <c r="L50" s="127">
        <v>21</v>
      </c>
      <c r="M50" s="127">
        <f>G50*(1+L50/100)</f>
        <v>0</v>
      </c>
      <c r="N50" s="128">
        <v>9.7999999999999997E-3</v>
      </c>
      <c r="O50" s="128">
        <f>ROUND(E50*N50,5)</f>
        <v>9.7999999999999997E-3</v>
      </c>
      <c r="P50" s="128">
        <v>0</v>
      </c>
      <c r="Q50" s="128">
        <f>ROUND(E50*P50,5)</f>
        <v>0</v>
      </c>
      <c r="R50" s="128"/>
      <c r="S50" s="128"/>
      <c r="T50" s="129">
        <v>0</v>
      </c>
      <c r="U50" s="128">
        <f>ROUND(E50*T50,2)</f>
        <v>0</v>
      </c>
      <c r="V50" s="130"/>
      <c r="W50" s="130"/>
      <c r="X50" s="130"/>
      <c r="Y50" s="130"/>
      <c r="Z50" s="130"/>
      <c r="AA50" s="130"/>
      <c r="AB50" s="130"/>
      <c r="AC50" s="130"/>
      <c r="AD50" s="130"/>
      <c r="AE50" s="130" t="s">
        <v>148</v>
      </c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</row>
    <row r="51" spans="1:60" outlineLevel="1" x14ac:dyDescent="0.2">
      <c r="A51" s="122">
        <v>21</v>
      </c>
      <c r="B51" s="122" t="s">
        <v>149</v>
      </c>
      <c r="C51" s="123" t="s">
        <v>150</v>
      </c>
      <c r="D51" s="128" t="s">
        <v>112</v>
      </c>
      <c r="E51" s="125">
        <v>150</v>
      </c>
      <c r="F51" s="126"/>
      <c r="G51" s="127">
        <f>ROUND(E51*F51,2)</f>
        <v>0</v>
      </c>
      <c r="H51" s="127"/>
      <c r="I51" s="127">
        <f>ROUND(E51*H51,2)</f>
        <v>0</v>
      </c>
      <c r="J51" s="127"/>
      <c r="K51" s="127">
        <f>ROUND(E51*J51,2)</f>
        <v>0</v>
      </c>
      <c r="L51" s="127">
        <v>21</v>
      </c>
      <c r="M51" s="127">
        <f>G51*(1+L51/100)</f>
        <v>0</v>
      </c>
      <c r="N51" s="128">
        <v>4.0000000000000003E-5</v>
      </c>
      <c r="O51" s="128">
        <f>ROUND(E51*N51,5)</f>
        <v>6.0000000000000001E-3</v>
      </c>
      <c r="P51" s="128">
        <v>0</v>
      </c>
      <c r="Q51" s="128">
        <f>ROUND(E51*P51,5)</f>
        <v>0</v>
      </c>
      <c r="R51" s="128"/>
      <c r="S51" s="128"/>
      <c r="T51" s="129">
        <v>0.308</v>
      </c>
      <c r="U51" s="128">
        <f>ROUND(E51*T51,2)</f>
        <v>46.2</v>
      </c>
      <c r="V51" s="130"/>
      <c r="W51" s="130"/>
      <c r="X51" s="130"/>
      <c r="Y51" s="130"/>
      <c r="Z51" s="130"/>
      <c r="AA51" s="130"/>
      <c r="AB51" s="130"/>
      <c r="AC51" s="130"/>
      <c r="AD51" s="130"/>
      <c r="AE51" s="130" t="s">
        <v>113</v>
      </c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</row>
    <row r="52" spans="1:60" x14ac:dyDescent="0.2">
      <c r="A52" s="150" t="s">
        <v>76</v>
      </c>
      <c r="B52" s="150" t="s">
        <v>151</v>
      </c>
      <c r="C52" s="151" t="s">
        <v>152</v>
      </c>
      <c r="D52" s="152"/>
      <c r="E52" s="153"/>
      <c r="F52" s="154"/>
      <c r="G52" s="154">
        <f>SUMIF(AE53:AE68,"&lt;&gt;NOR",G53:G68)</f>
        <v>0</v>
      </c>
      <c r="H52" s="154"/>
      <c r="I52" s="154">
        <f>SUM(I53:I68)</f>
        <v>0</v>
      </c>
      <c r="J52" s="154"/>
      <c r="K52" s="154">
        <f>SUM(K53:K68)</f>
        <v>0</v>
      </c>
      <c r="L52" s="154"/>
      <c r="M52" s="154">
        <f>SUM(M53:M68)</f>
        <v>0</v>
      </c>
      <c r="N52" s="152"/>
      <c r="O52" s="152">
        <f>SUM(O53:O68)</f>
        <v>8.8400000000000006E-3</v>
      </c>
      <c r="P52" s="152"/>
      <c r="Q52" s="152">
        <f>SUM(Q53:Q68)</f>
        <v>1.8235400000000002</v>
      </c>
      <c r="R52" s="152"/>
      <c r="S52" s="152"/>
      <c r="T52" s="155"/>
      <c r="U52" s="152">
        <f>SUM(U53:U68)</f>
        <v>7.6599999999999993</v>
      </c>
      <c r="AE52" t="s">
        <v>79</v>
      </c>
    </row>
    <row r="53" spans="1:60" outlineLevel="1" x14ac:dyDescent="0.2">
      <c r="A53" s="122">
        <v>22</v>
      </c>
      <c r="B53" s="122" t="s">
        <v>1004</v>
      </c>
      <c r="C53" s="123" t="s">
        <v>1005</v>
      </c>
      <c r="D53" s="128" t="s">
        <v>182</v>
      </c>
      <c r="E53" s="125">
        <v>6.6000000000000003E-2</v>
      </c>
      <c r="F53" s="126"/>
      <c r="G53" s="127">
        <f>ROUND(E53*F53,2)</f>
        <v>0</v>
      </c>
      <c r="H53" s="127"/>
      <c r="I53" s="127">
        <f>ROUND(E53*H53,2)</f>
        <v>0</v>
      </c>
      <c r="J53" s="127"/>
      <c r="K53" s="127">
        <f>ROUND(E53*J53,2)</f>
        <v>0</v>
      </c>
      <c r="L53" s="127">
        <v>21</v>
      </c>
      <c r="M53" s="127">
        <f>G53*(1+L53/100)</f>
        <v>0</v>
      </c>
      <c r="N53" s="128">
        <v>0</v>
      </c>
      <c r="O53" s="128">
        <f>ROUND(E53*N53,5)</f>
        <v>0</v>
      </c>
      <c r="P53" s="128">
        <v>2</v>
      </c>
      <c r="Q53" s="128">
        <f>ROUND(E53*P53,5)</f>
        <v>0.13200000000000001</v>
      </c>
      <c r="R53" s="128"/>
      <c r="S53" s="128"/>
      <c r="T53" s="129">
        <v>6.4359999999999999</v>
      </c>
      <c r="U53" s="128">
        <f>ROUND(E53*T53,2)</f>
        <v>0.42</v>
      </c>
      <c r="V53" s="130"/>
      <c r="W53" s="130"/>
      <c r="X53" s="130"/>
      <c r="Y53" s="130"/>
      <c r="Z53" s="130"/>
      <c r="AA53" s="130"/>
      <c r="AB53" s="130"/>
      <c r="AC53" s="130"/>
      <c r="AD53" s="130"/>
      <c r="AE53" s="130" t="s">
        <v>113</v>
      </c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</row>
    <row r="54" spans="1:60" outlineLevel="1" x14ac:dyDescent="0.2">
      <c r="A54" s="122"/>
      <c r="B54" s="122"/>
      <c r="C54" s="147" t="s">
        <v>1006</v>
      </c>
      <c r="D54" s="148"/>
      <c r="E54" s="149">
        <v>6.6000000000000003E-2</v>
      </c>
      <c r="F54" s="127"/>
      <c r="G54" s="127"/>
      <c r="H54" s="127"/>
      <c r="I54" s="127"/>
      <c r="J54" s="127"/>
      <c r="K54" s="127"/>
      <c r="L54" s="127"/>
      <c r="M54" s="127"/>
      <c r="N54" s="128"/>
      <c r="O54" s="128"/>
      <c r="P54" s="128"/>
      <c r="Q54" s="128"/>
      <c r="R54" s="128"/>
      <c r="S54" s="128"/>
      <c r="T54" s="129"/>
      <c r="U54" s="128"/>
      <c r="V54" s="130"/>
      <c r="W54" s="130"/>
      <c r="X54" s="130"/>
      <c r="Y54" s="130"/>
      <c r="Z54" s="130"/>
      <c r="AA54" s="130"/>
      <c r="AB54" s="130"/>
      <c r="AC54" s="130"/>
      <c r="AD54" s="130"/>
      <c r="AE54" s="130" t="s">
        <v>115</v>
      </c>
      <c r="AF54" s="130">
        <v>0</v>
      </c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</row>
    <row r="55" spans="1:60" outlineLevel="1" x14ac:dyDescent="0.2">
      <c r="A55" s="122">
        <v>23</v>
      </c>
      <c r="B55" s="122" t="s">
        <v>153</v>
      </c>
      <c r="C55" s="123" t="s">
        <v>154</v>
      </c>
      <c r="D55" s="128" t="s">
        <v>112</v>
      </c>
      <c r="E55" s="125">
        <v>6.0175000000000001</v>
      </c>
      <c r="F55" s="126"/>
      <c r="G55" s="127">
        <f>ROUND(E55*F55,2)</f>
        <v>0</v>
      </c>
      <c r="H55" s="127"/>
      <c r="I55" s="127">
        <f>ROUND(E55*H55,2)</f>
        <v>0</v>
      </c>
      <c r="J55" s="127"/>
      <c r="K55" s="127">
        <f>ROUND(E55*J55,2)</f>
        <v>0</v>
      </c>
      <c r="L55" s="127">
        <v>21</v>
      </c>
      <c r="M55" s="127">
        <f>G55*(1+L55/100)</f>
        <v>0</v>
      </c>
      <c r="N55" s="128">
        <v>6.7000000000000002E-4</v>
      </c>
      <c r="O55" s="128">
        <f>ROUND(E55*N55,5)</f>
        <v>4.0299999999999997E-3</v>
      </c>
      <c r="P55" s="128">
        <v>0.20399999999999999</v>
      </c>
      <c r="Q55" s="128">
        <f>ROUND(E55*P55,5)</f>
        <v>1.2275700000000001</v>
      </c>
      <c r="R55" s="128"/>
      <c r="S55" s="128"/>
      <c r="T55" s="129">
        <v>0.254</v>
      </c>
      <c r="U55" s="128">
        <f>ROUND(E55*T55,2)</f>
        <v>1.53</v>
      </c>
      <c r="V55" s="130"/>
      <c r="W55" s="130"/>
      <c r="X55" s="130"/>
      <c r="Y55" s="130"/>
      <c r="Z55" s="130"/>
      <c r="AA55" s="130"/>
      <c r="AB55" s="130"/>
      <c r="AC55" s="130"/>
      <c r="AD55" s="130"/>
      <c r="AE55" s="130" t="s">
        <v>113</v>
      </c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</row>
    <row r="56" spans="1:60" outlineLevel="1" x14ac:dyDescent="0.2">
      <c r="A56" s="122"/>
      <c r="B56" s="122"/>
      <c r="C56" s="147" t="s">
        <v>155</v>
      </c>
      <c r="D56" s="148"/>
      <c r="E56" s="149">
        <v>6.0175000000000001</v>
      </c>
      <c r="F56" s="127"/>
      <c r="G56" s="127"/>
      <c r="H56" s="127"/>
      <c r="I56" s="127"/>
      <c r="J56" s="127"/>
      <c r="K56" s="127"/>
      <c r="L56" s="127"/>
      <c r="M56" s="127"/>
      <c r="N56" s="128"/>
      <c r="O56" s="128"/>
      <c r="P56" s="128"/>
      <c r="Q56" s="128"/>
      <c r="R56" s="128"/>
      <c r="S56" s="128"/>
      <c r="T56" s="129"/>
      <c r="U56" s="128"/>
      <c r="V56" s="130"/>
      <c r="W56" s="130"/>
      <c r="X56" s="130"/>
      <c r="Y56" s="130"/>
      <c r="Z56" s="130"/>
      <c r="AA56" s="130"/>
      <c r="AB56" s="130"/>
      <c r="AC56" s="130"/>
      <c r="AD56" s="130"/>
      <c r="AE56" s="130" t="s">
        <v>115</v>
      </c>
      <c r="AF56" s="130">
        <v>0</v>
      </c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</row>
    <row r="57" spans="1:60" outlineLevel="1" x14ac:dyDescent="0.2">
      <c r="A57" s="122">
        <v>24</v>
      </c>
      <c r="B57" s="122" t="s">
        <v>156</v>
      </c>
      <c r="C57" s="123" t="s">
        <v>157</v>
      </c>
      <c r="D57" s="128" t="s">
        <v>112</v>
      </c>
      <c r="E57" s="125">
        <v>10.4</v>
      </c>
      <c r="F57" s="126"/>
      <c r="G57" s="127">
        <f>ROUND(E57*F57,2)</f>
        <v>0</v>
      </c>
      <c r="H57" s="127"/>
      <c r="I57" s="127">
        <f>ROUND(E57*H57,2)</f>
        <v>0</v>
      </c>
      <c r="J57" s="127"/>
      <c r="K57" s="127">
        <f>ROUND(E57*J57,2)</f>
        <v>0</v>
      </c>
      <c r="L57" s="127">
        <v>21</v>
      </c>
      <c r="M57" s="127">
        <f>G57*(1+L57/100)</f>
        <v>0</v>
      </c>
      <c r="N57" s="128">
        <v>0</v>
      </c>
      <c r="O57" s="128">
        <f>ROUND(E57*N57,5)</f>
        <v>0</v>
      </c>
      <c r="P57" s="128">
        <v>0.02</v>
      </c>
      <c r="Q57" s="128">
        <f>ROUND(E57*P57,5)</f>
        <v>0.20799999999999999</v>
      </c>
      <c r="R57" s="128"/>
      <c r="S57" s="128"/>
      <c r="T57" s="129">
        <v>0.14699999999999999</v>
      </c>
      <c r="U57" s="128">
        <f>ROUND(E57*T57,2)</f>
        <v>1.53</v>
      </c>
      <c r="V57" s="130"/>
      <c r="W57" s="130"/>
      <c r="X57" s="130"/>
      <c r="Y57" s="130"/>
      <c r="Z57" s="130"/>
      <c r="AA57" s="130"/>
      <c r="AB57" s="130"/>
      <c r="AC57" s="130"/>
      <c r="AD57" s="130"/>
      <c r="AE57" s="130" t="s">
        <v>113</v>
      </c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</row>
    <row r="58" spans="1:60" outlineLevel="1" x14ac:dyDescent="0.2">
      <c r="A58" s="122"/>
      <c r="B58" s="122"/>
      <c r="C58" s="147" t="s">
        <v>158</v>
      </c>
      <c r="D58" s="148"/>
      <c r="E58" s="149">
        <v>10.4</v>
      </c>
      <c r="F58" s="127"/>
      <c r="G58" s="127"/>
      <c r="H58" s="127"/>
      <c r="I58" s="127"/>
      <c r="J58" s="127"/>
      <c r="K58" s="127"/>
      <c r="L58" s="127"/>
      <c r="M58" s="127"/>
      <c r="N58" s="128"/>
      <c r="O58" s="128"/>
      <c r="P58" s="128"/>
      <c r="Q58" s="128"/>
      <c r="R58" s="128"/>
      <c r="S58" s="128"/>
      <c r="T58" s="129"/>
      <c r="U58" s="128"/>
      <c r="V58" s="130"/>
      <c r="W58" s="130"/>
      <c r="X58" s="130"/>
      <c r="Y58" s="130"/>
      <c r="Z58" s="130"/>
      <c r="AA58" s="130"/>
      <c r="AB58" s="130"/>
      <c r="AC58" s="130"/>
      <c r="AD58" s="130"/>
      <c r="AE58" s="130" t="s">
        <v>115</v>
      </c>
      <c r="AF58" s="130">
        <v>0</v>
      </c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</row>
    <row r="59" spans="1:60" ht="22.5" outlineLevel="1" x14ac:dyDescent="0.2">
      <c r="A59" s="122">
        <v>25</v>
      </c>
      <c r="B59" s="122" t="s">
        <v>159</v>
      </c>
      <c r="C59" s="123" t="s">
        <v>160</v>
      </c>
      <c r="D59" s="128" t="s">
        <v>121</v>
      </c>
      <c r="E59" s="125">
        <v>2</v>
      </c>
      <c r="F59" s="126"/>
      <c r="G59" s="127">
        <f>ROUND(E59*F59,2)</f>
        <v>0</v>
      </c>
      <c r="H59" s="127"/>
      <c r="I59" s="127">
        <f>ROUND(E59*H59,2)</f>
        <v>0</v>
      </c>
      <c r="J59" s="127"/>
      <c r="K59" s="127">
        <f>ROUND(E59*J59,2)</f>
        <v>0</v>
      </c>
      <c r="L59" s="127">
        <v>21</v>
      </c>
      <c r="M59" s="127">
        <f>G59*(1+L59/100)</f>
        <v>0</v>
      </c>
      <c r="N59" s="128">
        <v>0</v>
      </c>
      <c r="O59" s="128">
        <f>ROUND(E59*N59,5)</f>
        <v>0</v>
      </c>
      <c r="P59" s="128">
        <v>0</v>
      </c>
      <c r="Q59" s="128">
        <f>ROUND(E59*P59,5)</f>
        <v>0</v>
      </c>
      <c r="R59" s="128"/>
      <c r="S59" s="128"/>
      <c r="T59" s="129">
        <v>0.03</v>
      </c>
      <c r="U59" s="128">
        <f>ROUND(E59*T59,2)</f>
        <v>0.06</v>
      </c>
      <c r="V59" s="130"/>
      <c r="W59" s="130"/>
      <c r="X59" s="130"/>
      <c r="Y59" s="130"/>
      <c r="Z59" s="130"/>
      <c r="AA59" s="130"/>
      <c r="AB59" s="130"/>
      <c r="AC59" s="130"/>
      <c r="AD59" s="130"/>
      <c r="AE59" s="130" t="s">
        <v>113</v>
      </c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</row>
    <row r="60" spans="1:60" ht="22.5" outlineLevel="1" x14ac:dyDescent="0.2">
      <c r="A60" s="122">
        <v>26</v>
      </c>
      <c r="B60" s="122" t="s">
        <v>161</v>
      </c>
      <c r="C60" s="123" t="s">
        <v>162</v>
      </c>
      <c r="D60" s="128" t="s">
        <v>121</v>
      </c>
      <c r="E60" s="125">
        <v>16</v>
      </c>
      <c r="F60" s="126"/>
      <c r="G60" s="127">
        <f>ROUND(E60*F60,2)</f>
        <v>0</v>
      </c>
      <c r="H60" s="127"/>
      <c r="I60" s="127">
        <f>ROUND(E60*H60,2)</f>
        <v>0</v>
      </c>
      <c r="J60" s="127"/>
      <c r="K60" s="127">
        <f>ROUND(E60*J60,2)</f>
        <v>0</v>
      </c>
      <c r="L60" s="127">
        <v>21</v>
      </c>
      <c r="M60" s="127">
        <f>G60*(1+L60/100)</f>
        <v>0</v>
      </c>
      <c r="N60" s="128">
        <v>0</v>
      </c>
      <c r="O60" s="128">
        <f>ROUND(E60*N60,5)</f>
        <v>0</v>
      </c>
      <c r="P60" s="128">
        <v>0</v>
      </c>
      <c r="Q60" s="128">
        <f>ROUND(E60*P60,5)</f>
        <v>0</v>
      </c>
      <c r="R60" s="128"/>
      <c r="S60" s="128"/>
      <c r="T60" s="129">
        <v>0.05</v>
      </c>
      <c r="U60" s="128">
        <f>ROUND(E60*T60,2)</f>
        <v>0.8</v>
      </c>
      <c r="V60" s="130"/>
      <c r="W60" s="130"/>
      <c r="X60" s="130"/>
      <c r="Y60" s="130"/>
      <c r="Z60" s="130"/>
      <c r="AA60" s="130"/>
      <c r="AB60" s="130"/>
      <c r="AC60" s="130"/>
      <c r="AD60" s="130"/>
      <c r="AE60" s="130" t="s">
        <v>113</v>
      </c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</row>
    <row r="61" spans="1:60" outlineLevel="1" x14ac:dyDescent="0.2">
      <c r="A61" s="122"/>
      <c r="B61" s="122"/>
      <c r="C61" s="147" t="s">
        <v>163</v>
      </c>
      <c r="D61" s="148"/>
      <c r="E61" s="149">
        <v>9</v>
      </c>
      <c r="F61" s="127"/>
      <c r="G61" s="127"/>
      <c r="H61" s="127"/>
      <c r="I61" s="127"/>
      <c r="J61" s="127"/>
      <c r="K61" s="127"/>
      <c r="L61" s="127"/>
      <c r="M61" s="127"/>
      <c r="N61" s="128"/>
      <c r="O61" s="128"/>
      <c r="P61" s="128"/>
      <c r="Q61" s="128"/>
      <c r="R61" s="128"/>
      <c r="S61" s="128"/>
      <c r="T61" s="129"/>
      <c r="U61" s="128"/>
      <c r="V61" s="130"/>
      <c r="W61" s="130"/>
      <c r="X61" s="130"/>
      <c r="Y61" s="130"/>
      <c r="Z61" s="130"/>
      <c r="AA61" s="130"/>
      <c r="AB61" s="130"/>
      <c r="AC61" s="130"/>
      <c r="AD61" s="130"/>
      <c r="AE61" s="130" t="s">
        <v>115</v>
      </c>
      <c r="AF61" s="130">
        <v>0</v>
      </c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</row>
    <row r="62" spans="1:60" outlineLevel="1" x14ac:dyDescent="0.2">
      <c r="A62" s="122"/>
      <c r="B62" s="122"/>
      <c r="C62" s="147" t="s">
        <v>164</v>
      </c>
      <c r="D62" s="148"/>
      <c r="E62" s="149">
        <v>7</v>
      </c>
      <c r="F62" s="127"/>
      <c r="G62" s="127"/>
      <c r="H62" s="127"/>
      <c r="I62" s="127"/>
      <c r="J62" s="127"/>
      <c r="K62" s="127"/>
      <c r="L62" s="127"/>
      <c r="M62" s="127"/>
      <c r="N62" s="128"/>
      <c r="O62" s="128"/>
      <c r="P62" s="128"/>
      <c r="Q62" s="128"/>
      <c r="R62" s="128"/>
      <c r="S62" s="128"/>
      <c r="T62" s="129"/>
      <c r="U62" s="128"/>
      <c r="V62" s="130"/>
      <c r="W62" s="130"/>
      <c r="X62" s="130"/>
      <c r="Y62" s="130"/>
      <c r="Z62" s="130"/>
      <c r="AA62" s="130"/>
      <c r="AB62" s="130"/>
      <c r="AC62" s="130"/>
      <c r="AD62" s="130"/>
      <c r="AE62" s="130" t="s">
        <v>115</v>
      </c>
      <c r="AF62" s="130">
        <v>0</v>
      </c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</row>
    <row r="63" spans="1:60" outlineLevel="1" x14ac:dyDescent="0.2">
      <c r="A63" s="122">
        <v>27</v>
      </c>
      <c r="B63" s="122" t="s">
        <v>165</v>
      </c>
      <c r="C63" s="123" t="s">
        <v>166</v>
      </c>
      <c r="D63" s="128" t="s">
        <v>112</v>
      </c>
      <c r="E63" s="125">
        <v>1.8</v>
      </c>
      <c r="F63" s="126"/>
      <c r="G63" s="127">
        <f>ROUND(E63*F63,2)</f>
        <v>0</v>
      </c>
      <c r="H63" s="127"/>
      <c r="I63" s="127">
        <f>ROUND(E63*H63,2)</f>
        <v>0</v>
      </c>
      <c r="J63" s="127"/>
      <c r="K63" s="127">
        <f>ROUND(E63*J63,2)</f>
        <v>0</v>
      </c>
      <c r="L63" s="127">
        <v>21</v>
      </c>
      <c r="M63" s="127">
        <f>G63*(1+L63/100)</f>
        <v>0</v>
      </c>
      <c r="N63" s="128">
        <v>1.17E-3</v>
      </c>
      <c r="O63" s="128">
        <f>ROUND(E63*N63,5)</f>
        <v>2.1099999999999999E-3</v>
      </c>
      <c r="P63" s="128">
        <v>7.5999999999999998E-2</v>
      </c>
      <c r="Q63" s="128">
        <f>ROUND(E63*P63,5)</f>
        <v>0.1368</v>
      </c>
      <c r="R63" s="128"/>
      <c r="S63" s="128"/>
      <c r="T63" s="129">
        <v>0.93899999999999995</v>
      </c>
      <c r="U63" s="128">
        <f>ROUND(E63*T63,2)</f>
        <v>1.69</v>
      </c>
      <c r="V63" s="130"/>
      <c r="W63" s="130"/>
      <c r="X63" s="130"/>
      <c r="Y63" s="130"/>
      <c r="Z63" s="130"/>
      <c r="AA63" s="130"/>
      <c r="AB63" s="130"/>
      <c r="AC63" s="130"/>
      <c r="AD63" s="130"/>
      <c r="AE63" s="130" t="s">
        <v>113</v>
      </c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</row>
    <row r="64" spans="1:60" outlineLevel="1" x14ac:dyDescent="0.2">
      <c r="A64" s="122"/>
      <c r="B64" s="122"/>
      <c r="C64" s="147" t="s">
        <v>167</v>
      </c>
      <c r="D64" s="148"/>
      <c r="E64" s="149">
        <v>1.8</v>
      </c>
      <c r="F64" s="127"/>
      <c r="G64" s="127"/>
      <c r="H64" s="127"/>
      <c r="I64" s="127"/>
      <c r="J64" s="127"/>
      <c r="K64" s="127"/>
      <c r="L64" s="127"/>
      <c r="M64" s="127"/>
      <c r="N64" s="128"/>
      <c r="O64" s="128"/>
      <c r="P64" s="128"/>
      <c r="Q64" s="128"/>
      <c r="R64" s="128"/>
      <c r="S64" s="128"/>
      <c r="T64" s="129"/>
      <c r="U64" s="128"/>
      <c r="V64" s="130"/>
      <c r="W64" s="130"/>
      <c r="X64" s="130"/>
      <c r="Y64" s="130"/>
      <c r="Z64" s="130"/>
      <c r="AA64" s="130"/>
      <c r="AB64" s="130"/>
      <c r="AC64" s="130"/>
      <c r="AD64" s="130"/>
      <c r="AE64" s="130" t="s">
        <v>115</v>
      </c>
      <c r="AF64" s="130">
        <v>0</v>
      </c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</row>
    <row r="65" spans="1:60" outlineLevel="1" x14ac:dyDescent="0.2">
      <c r="A65" s="122">
        <v>28</v>
      </c>
      <c r="B65" s="122" t="s">
        <v>168</v>
      </c>
      <c r="C65" s="123" t="s">
        <v>169</v>
      </c>
      <c r="D65" s="128" t="s">
        <v>112</v>
      </c>
      <c r="E65" s="125">
        <v>2.7</v>
      </c>
      <c r="F65" s="126"/>
      <c r="G65" s="127">
        <f>ROUND(E65*F65,2)</f>
        <v>0</v>
      </c>
      <c r="H65" s="127"/>
      <c r="I65" s="127">
        <f>ROUND(E65*H65,2)</f>
        <v>0</v>
      </c>
      <c r="J65" s="127"/>
      <c r="K65" s="127">
        <f>ROUND(E65*J65,2)</f>
        <v>0</v>
      </c>
      <c r="L65" s="127">
        <v>21</v>
      </c>
      <c r="M65" s="127">
        <f>G65*(1+L65/100)</f>
        <v>0</v>
      </c>
      <c r="N65" s="128">
        <v>1E-3</v>
      </c>
      <c r="O65" s="128">
        <f>ROUND(E65*N65,5)</f>
        <v>2.7000000000000001E-3</v>
      </c>
      <c r="P65" s="128">
        <v>3.492E-2</v>
      </c>
      <c r="Q65" s="128">
        <f>ROUND(E65*P65,5)</f>
        <v>9.4280000000000003E-2</v>
      </c>
      <c r="R65" s="128"/>
      <c r="S65" s="128"/>
      <c r="T65" s="129">
        <v>0.52100000000000002</v>
      </c>
      <c r="U65" s="128">
        <f>ROUND(E65*T65,2)</f>
        <v>1.41</v>
      </c>
      <c r="V65" s="130"/>
      <c r="W65" s="130"/>
      <c r="X65" s="130"/>
      <c r="Y65" s="130"/>
      <c r="Z65" s="130"/>
      <c r="AA65" s="130"/>
      <c r="AB65" s="130"/>
      <c r="AC65" s="130"/>
      <c r="AD65" s="130"/>
      <c r="AE65" s="130" t="s">
        <v>113</v>
      </c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</row>
    <row r="66" spans="1:60" outlineLevel="1" x14ac:dyDescent="0.2">
      <c r="A66" s="122"/>
      <c r="B66" s="122"/>
      <c r="C66" s="147" t="s">
        <v>170</v>
      </c>
      <c r="D66" s="148"/>
      <c r="E66" s="149">
        <v>2.7</v>
      </c>
      <c r="F66" s="127"/>
      <c r="G66" s="127"/>
      <c r="H66" s="127"/>
      <c r="I66" s="127"/>
      <c r="J66" s="127"/>
      <c r="K66" s="127"/>
      <c r="L66" s="127"/>
      <c r="M66" s="127"/>
      <c r="N66" s="128"/>
      <c r="O66" s="128"/>
      <c r="P66" s="128"/>
      <c r="Q66" s="128"/>
      <c r="R66" s="128"/>
      <c r="S66" s="128"/>
      <c r="T66" s="129"/>
      <c r="U66" s="128"/>
      <c r="V66" s="130"/>
      <c r="W66" s="130"/>
      <c r="X66" s="130"/>
      <c r="Y66" s="130"/>
      <c r="Z66" s="130"/>
      <c r="AA66" s="130"/>
      <c r="AB66" s="130"/>
      <c r="AC66" s="130"/>
      <c r="AD66" s="130"/>
      <c r="AE66" s="130" t="s">
        <v>115</v>
      </c>
      <c r="AF66" s="130">
        <v>0</v>
      </c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</row>
    <row r="67" spans="1:60" outlineLevel="1" x14ac:dyDescent="0.2">
      <c r="A67" s="122">
        <v>29</v>
      </c>
      <c r="B67" s="122" t="s">
        <v>171</v>
      </c>
      <c r="C67" s="123" t="s">
        <v>172</v>
      </c>
      <c r="D67" s="128" t="s">
        <v>173</v>
      </c>
      <c r="E67" s="125">
        <v>1.8</v>
      </c>
      <c r="F67" s="126"/>
      <c r="G67" s="127">
        <f>ROUND(E67*F67,2)</f>
        <v>0</v>
      </c>
      <c r="H67" s="127"/>
      <c r="I67" s="127">
        <f>ROUND(E67*H67,2)</f>
        <v>0</v>
      </c>
      <c r="J67" s="127"/>
      <c r="K67" s="127">
        <f>ROUND(E67*J67,2)</f>
        <v>0</v>
      </c>
      <c r="L67" s="127">
        <v>21</v>
      </c>
      <c r="M67" s="127">
        <f>G67*(1+L67/100)</f>
        <v>0</v>
      </c>
      <c r="N67" s="128">
        <v>0</v>
      </c>
      <c r="O67" s="128">
        <f>ROUND(E67*N67,5)</f>
        <v>0</v>
      </c>
      <c r="P67" s="128">
        <v>1.383E-2</v>
      </c>
      <c r="Q67" s="128">
        <f>ROUND(E67*P67,5)</f>
        <v>2.4889999999999999E-2</v>
      </c>
      <c r="R67" s="128"/>
      <c r="S67" s="128"/>
      <c r="T67" s="129">
        <v>0.12</v>
      </c>
      <c r="U67" s="128">
        <f>ROUND(E67*T67,2)</f>
        <v>0.22</v>
      </c>
      <c r="V67" s="130"/>
      <c r="W67" s="130"/>
      <c r="X67" s="130"/>
      <c r="Y67" s="130"/>
      <c r="Z67" s="130"/>
      <c r="AA67" s="130"/>
      <c r="AB67" s="130"/>
      <c r="AC67" s="130"/>
      <c r="AD67" s="130"/>
      <c r="AE67" s="130" t="s">
        <v>113</v>
      </c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</row>
    <row r="68" spans="1:60" outlineLevel="1" x14ac:dyDescent="0.2">
      <c r="A68" s="122"/>
      <c r="B68" s="122"/>
      <c r="C68" s="147" t="s">
        <v>174</v>
      </c>
      <c r="D68" s="148"/>
      <c r="E68" s="149">
        <v>1.8</v>
      </c>
      <c r="F68" s="127"/>
      <c r="G68" s="127"/>
      <c r="H68" s="127"/>
      <c r="I68" s="127"/>
      <c r="J68" s="127"/>
      <c r="K68" s="127"/>
      <c r="L68" s="127"/>
      <c r="M68" s="127"/>
      <c r="N68" s="128"/>
      <c r="O68" s="128"/>
      <c r="P68" s="128"/>
      <c r="Q68" s="128"/>
      <c r="R68" s="128"/>
      <c r="S68" s="128"/>
      <c r="T68" s="129"/>
      <c r="U68" s="128"/>
      <c r="V68" s="130"/>
      <c r="W68" s="130"/>
      <c r="X68" s="130"/>
      <c r="Y68" s="130"/>
      <c r="Z68" s="130"/>
      <c r="AA68" s="130"/>
      <c r="AB68" s="130"/>
      <c r="AC68" s="130"/>
      <c r="AD68" s="130"/>
      <c r="AE68" s="130" t="s">
        <v>115</v>
      </c>
      <c r="AF68" s="130">
        <v>0</v>
      </c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</row>
    <row r="69" spans="1:60" x14ac:dyDescent="0.2">
      <c r="A69" s="150" t="s">
        <v>76</v>
      </c>
      <c r="B69" s="150" t="s">
        <v>175</v>
      </c>
      <c r="C69" s="151" t="s">
        <v>176</v>
      </c>
      <c r="D69" s="152"/>
      <c r="E69" s="153"/>
      <c r="F69" s="154"/>
      <c r="G69" s="154">
        <f>SUMIF(AE70:AE84,"&lt;&gt;NOR",G70:G84)</f>
        <v>0</v>
      </c>
      <c r="H69" s="154"/>
      <c r="I69" s="154">
        <f>SUM(I70:I84)</f>
        <v>0</v>
      </c>
      <c r="J69" s="154"/>
      <c r="K69" s="154">
        <f>SUM(K70:K84)</f>
        <v>0</v>
      </c>
      <c r="L69" s="154"/>
      <c r="M69" s="154">
        <f>SUM(M70:M84)</f>
        <v>0</v>
      </c>
      <c r="N69" s="152"/>
      <c r="O69" s="152">
        <f>SUM(O70:O84)</f>
        <v>8.5999999999999998E-4</v>
      </c>
      <c r="P69" s="152"/>
      <c r="Q69" s="152">
        <f>SUM(Q70:Q84)</f>
        <v>3.6852099999999997</v>
      </c>
      <c r="R69" s="152"/>
      <c r="S69" s="152"/>
      <c r="T69" s="155"/>
      <c r="U69" s="152">
        <f>SUM(U70:U84)</f>
        <v>17.39</v>
      </c>
      <c r="AE69" t="s">
        <v>79</v>
      </c>
    </row>
    <row r="70" spans="1:60" outlineLevel="1" x14ac:dyDescent="0.2">
      <c r="A70" s="122">
        <v>30</v>
      </c>
      <c r="B70" s="122" t="s">
        <v>177</v>
      </c>
      <c r="C70" s="123" t="s">
        <v>178</v>
      </c>
      <c r="D70" s="128" t="s">
        <v>112</v>
      </c>
      <c r="E70" s="125">
        <v>1.6950000000000001</v>
      </c>
      <c r="F70" s="126"/>
      <c r="G70" s="127">
        <f>ROUND(E70*F70,2)</f>
        <v>0</v>
      </c>
      <c r="H70" s="127"/>
      <c r="I70" s="127">
        <f>ROUND(E70*H70,2)</f>
        <v>0</v>
      </c>
      <c r="J70" s="127"/>
      <c r="K70" s="127">
        <f>ROUND(E70*J70,2)</f>
        <v>0</v>
      </c>
      <c r="L70" s="127">
        <v>21</v>
      </c>
      <c r="M70" s="127">
        <f>G70*(1+L70/100)</f>
        <v>0</v>
      </c>
      <c r="N70" s="128">
        <v>0</v>
      </c>
      <c r="O70" s="128">
        <f>ROUND(E70*N70,5)</f>
        <v>0</v>
      </c>
      <c r="P70" s="128">
        <v>5.5E-2</v>
      </c>
      <c r="Q70" s="128">
        <f>ROUND(E70*P70,5)</f>
        <v>9.3229999999999993E-2</v>
      </c>
      <c r="R70" s="128"/>
      <c r="S70" s="128"/>
      <c r="T70" s="129">
        <v>0.42499999999999999</v>
      </c>
      <c r="U70" s="128">
        <f>ROUND(E70*T70,2)</f>
        <v>0.72</v>
      </c>
      <c r="V70" s="130"/>
      <c r="W70" s="130"/>
      <c r="X70" s="130"/>
      <c r="Y70" s="130"/>
      <c r="Z70" s="130"/>
      <c r="AA70" s="130"/>
      <c r="AB70" s="130"/>
      <c r="AC70" s="130"/>
      <c r="AD70" s="130"/>
      <c r="AE70" s="130" t="s">
        <v>113</v>
      </c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</row>
    <row r="71" spans="1:60" outlineLevel="1" x14ac:dyDescent="0.2">
      <c r="A71" s="122"/>
      <c r="B71" s="122"/>
      <c r="C71" s="147" t="s">
        <v>179</v>
      </c>
      <c r="D71" s="148"/>
      <c r="E71" s="149">
        <v>1.6950000000000001</v>
      </c>
      <c r="F71" s="127"/>
      <c r="G71" s="127"/>
      <c r="H71" s="127"/>
      <c r="I71" s="127"/>
      <c r="J71" s="127"/>
      <c r="K71" s="127"/>
      <c r="L71" s="127"/>
      <c r="M71" s="127"/>
      <c r="N71" s="128"/>
      <c r="O71" s="128"/>
      <c r="P71" s="128"/>
      <c r="Q71" s="128"/>
      <c r="R71" s="128"/>
      <c r="S71" s="128"/>
      <c r="T71" s="129"/>
      <c r="U71" s="128"/>
      <c r="V71" s="130"/>
      <c r="W71" s="130"/>
      <c r="X71" s="130"/>
      <c r="Y71" s="130"/>
      <c r="Z71" s="130"/>
      <c r="AA71" s="130"/>
      <c r="AB71" s="130"/>
      <c r="AC71" s="130"/>
      <c r="AD71" s="130"/>
      <c r="AE71" s="130" t="s">
        <v>115</v>
      </c>
      <c r="AF71" s="130">
        <v>0</v>
      </c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</row>
    <row r="72" spans="1:60" outlineLevel="1" x14ac:dyDescent="0.2">
      <c r="A72" s="122">
        <v>31</v>
      </c>
      <c r="B72" s="122" t="s">
        <v>180</v>
      </c>
      <c r="C72" s="123" t="s">
        <v>181</v>
      </c>
      <c r="D72" s="128" t="s">
        <v>182</v>
      </c>
      <c r="E72" s="125">
        <v>0.47249999999999998</v>
      </c>
      <c r="F72" s="126"/>
      <c r="G72" s="127">
        <f>ROUND(E72*F72,2)</f>
        <v>0</v>
      </c>
      <c r="H72" s="127"/>
      <c r="I72" s="127">
        <f>ROUND(E72*H72,2)</f>
        <v>0</v>
      </c>
      <c r="J72" s="127"/>
      <c r="K72" s="127">
        <f>ROUND(E72*J72,2)</f>
        <v>0</v>
      </c>
      <c r="L72" s="127">
        <v>21</v>
      </c>
      <c r="M72" s="127">
        <f>G72*(1+L72/100)</f>
        <v>0</v>
      </c>
      <c r="N72" s="128">
        <v>1.82E-3</v>
      </c>
      <c r="O72" s="128">
        <f>ROUND(E72*N72,5)</f>
        <v>8.5999999999999998E-4</v>
      </c>
      <c r="P72" s="128">
        <v>1.8</v>
      </c>
      <c r="Q72" s="128">
        <f>ROUND(E72*P72,5)</f>
        <v>0.85050000000000003</v>
      </c>
      <c r="R72" s="128"/>
      <c r="S72" s="128"/>
      <c r="T72" s="129">
        <v>5.7960000000000003</v>
      </c>
      <c r="U72" s="128">
        <f>ROUND(E72*T72,2)</f>
        <v>2.74</v>
      </c>
      <c r="V72" s="130"/>
      <c r="W72" s="130"/>
      <c r="X72" s="130"/>
      <c r="Y72" s="130"/>
      <c r="Z72" s="130"/>
      <c r="AA72" s="130"/>
      <c r="AB72" s="130"/>
      <c r="AC72" s="130"/>
      <c r="AD72" s="130"/>
      <c r="AE72" s="130" t="s">
        <v>113</v>
      </c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</row>
    <row r="73" spans="1:60" outlineLevel="1" x14ac:dyDescent="0.2">
      <c r="A73" s="122"/>
      <c r="B73" s="122"/>
      <c r="C73" s="147" t="s">
        <v>183</v>
      </c>
      <c r="D73" s="148"/>
      <c r="E73" s="149">
        <v>0.47249999999999998</v>
      </c>
      <c r="F73" s="127"/>
      <c r="G73" s="127"/>
      <c r="H73" s="127"/>
      <c r="I73" s="127"/>
      <c r="J73" s="127"/>
      <c r="K73" s="127"/>
      <c r="L73" s="127"/>
      <c r="M73" s="127"/>
      <c r="N73" s="128"/>
      <c r="O73" s="128"/>
      <c r="P73" s="128"/>
      <c r="Q73" s="128"/>
      <c r="R73" s="128"/>
      <c r="S73" s="128"/>
      <c r="T73" s="129"/>
      <c r="U73" s="128"/>
      <c r="V73" s="130"/>
      <c r="W73" s="130"/>
      <c r="X73" s="130"/>
      <c r="Y73" s="130"/>
      <c r="Z73" s="130"/>
      <c r="AA73" s="130"/>
      <c r="AB73" s="130"/>
      <c r="AC73" s="130"/>
      <c r="AD73" s="130"/>
      <c r="AE73" s="130" t="s">
        <v>115</v>
      </c>
      <c r="AF73" s="130">
        <v>0</v>
      </c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</row>
    <row r="74" spans="1:60" outlineLevel="1" x14ac:dyDescent="0.2">
      <c r="A74" s="122">
        <v>32</v>
      </c>
      <c r="B74" s="122" t="s">
        <v>184</v>
      </c>
      <c r="C74" s="123" t="s">
        <v>185</v>
      </c>
      <c r="D74" s="128" t="s">
        <v>112</v>
      </c>
      <c r="E74" s="125">
        <v>19.447500000000002</v>
      </c>
      <c r="F74" s="126"/>
      <c r="G74" s="127">
        <f>ROUND(E74*F74,2)</f>
        <v>0</v>
      </c>
      <c r="H74" s="127"/>
      <c r="I74" s="127">
        <f>ROUND(E74*H74,2)</f>
        <v>0</v>
      </c>
      <c r="J74" s="127"/>
      <c r="K74" s="127">
        <f>ROUND(E74*J74,2)</f>
        <v>0</v>
      </c>
      <c r="L74" s="127">
        <v>21</v>
      </c>
      <c r="M74" s="127">
        <f>G74*(1+L74/100)</f>
        <v>0</v>
      </c>
      <c r="N74" s="128">
        <v>0</v>
      </c>
      <c r="O74" s="128">
        <f>ROUND(E74*N74,5)</f>
        <v>0</v>
      </c>
      <c r="P74" s="128">
        <v>4.1999999999999997E-3</v>
      </c>
      <c r="Q74" s="128">
        <f>ROUND(E74*P74,5)</f>
        <v>8.1680000000000003E-2</v>
      </c>
      <c r="R74" s="128"/>
      <c r="S74" s="128"/>
      <c r="T74" s="129">
        <v>0.105</v>
      </c>
      <c r="U74" s="128">
        <f>ROUND(E74*T74,2)</f>
        <v>2.04</v>
      </c>
      <c r="V74" s="130"/>
      <c r="W74" s="130"/>
      <c r="X74" s="130"/>
      <c r="Y74" s="130"/>
      <c r="Z74" s="130"/>
      <c r="AA74" s="130"/>
      <c r="AB74" s="130"/>
      <c r="AC74" s="130"/>
      <c r="AD74" s="130"/>
      <c r="AE74" s="130" t="s">
        <v>113</v>
      </c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</row>
    <row r="75" spans="1:60" outlineLevel="1" x14ac:dyDescent="0.2">
      <c r="A75" s="122"/>
      <c r="B75" s="122"/>
      <c r="C75" s="147" t="s">
        <v>186</v>
      </c>
      <c r="D75" s="148"/>
      <c r="E75" s="149"/>
      <c r="F75" s="127"/>
      <c r="G75" s="127"/>
      <c r="H75" s="127"/>
      <c r="I75" s="127"/>
      <c r="J75" s="127"/>
      <c r="K75" s="127"/>
      <c r="L75" s="127"/>
      <c r="M75" s="127"/>
      <c r="N75" s="128"/>
      <c r="O75" s="128"/>
      <c r="P75" s="128"/>
      <c r="Q75" s="128"/>
      <c r="R75" s="128"/>
      <c r="S75" s="128"/>
      <c r="T75" s="129"/>
      <c r="U75" s="128"/>
      <c r="V75" s="130"/>
      <c r="W75" s="130"/>
      <c r="X75" s="130"/>
      <c r="Y75" s="130"/>
      <c r="Z75" s="130"/>
      <c r="AA75" s="130"/>
      <c r="AB75" s="130"/>
      <c r="AC75" s="130"/>
      <c r="AD75" s="130"/>
      <c r="AE75" s="130" t="s">
        <v>115</v>
      </c>
      <c r="AF75" s="130">
        <v>0</v>
      </c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</row>
    <row r="76" spans="1:60" outlineLevel="1" x14ac:dyDescent="0.2">
      <c r="A76" s="122"/>
      <c r="B76" s="122"/>
      <c r="C76" s="147" t="s">
        <v>187</v>
      </c>
      <c r="D76" s="148"/>
      <c r="E76" s="149">
        <v>3.0474999999999999</v>
      </c>
      <c r="F76" s="127"/>
      <c r="G76" s="127"/>
      <c r="H76" s="127"/>
      <c r="I76" s="127"/>
      <c r="J76" s="127"/>
      <c r="K76" s="127"/>
      <c r="L76" s="127"/>
      <c r="M76" s="127"/>
      <c r="N76" s="128"/>
      <c r="O76" s="128"/>
      <c r="P76" s="128"/>
      <c r="Q76" s="128"/>
      <c r="R76" s="128"/>
      <c r="S76" s="128"/>
      <c r="T76" s="129"/>
      <c r="U76" s="128"/>
      <c r="V76" s="130"/>
      <c r="W76" s="130"/>
      <c r="X76" s="130"/>
      <c r="Y76" s="130"/>
      <c r="Z76" s="130"/>
      <c r="AA76" s="130"/>
      <c r="AB76" s="130"/>
      <c r="AC76" s="130"/>
      <c r="AD76" s="130"/>
      <c r="AE76" s="130" t="s">
        <v>115</v>
      </c>
      <c r="AF76" s="130">
        <v>0</v>
      </c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</row>
    <row r="77" spans="1:60" outlineLevel="1" x14ac:dyDescent="0.2">
      <c r="A77" s="122"/>
      <c r="B77" s="122"/>
      <c r="C77" s="147" t="s">
        <v>188</v>
      </c>
      <c r="D77" s="148"/>
      <c r="E77" s="149">
        <v>3.9750000000000001</v>
      </c>
      <c r="F77" s="127"/>
      <c r="G77" s="127"/>
      <c r="H77" s="127"/>
      <c r="I77" s="127"/>
      <c r="J77" s="127"/>
      <c r="K77" s="127"/>
      <c r="L77" s="127"/>
      <c r="M77" s="127"/>
      <c r="N77" s="128"/>
      <c r="O77" s="128"/>
      <c r="P77" s="128"/>
      <c r="Q77" s="128"/>
      <c r="R77" s="128"/>
      <c r="S77" s="128"/>
      <c r="T77" s="129"/>
      <c r="U77" s="128"/>
      <c r="V77" s="130"/>
      <c r="W77" s="130"/>
      <c r="X77" s="130"/>
      <c r="Y77" s="130"/>
      <c r="Z77" s="130"/>
      <c r="AA77" s="130"/>
      <c r="AB77" s="130"/>
      <c r="AC77" s="130"/>
      <c r="AD77" s="130"/>
      <c r="AE77" s="130" t="s">
        <v>115</v>
      </c>
      <c r="AF77" s="130">
        <v>0</v>
      </c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</row>
    <row r="78" spans="1:60" outlineLevel="1" x14ac:dyDescent="0.2">
      <c r="A78" s="122"/>
      <c r="B78" s="122"/>
      <c r="C78" s="147" t="s">
        <v>189</v>
      </c>
      <c r="D78" s="148"/>
      <c r="E78" s="149">
        <v>6.16</v>
      </c>
      <c r="F78" s="127"/>
      <c r="G78" s="127"/>
      <c r="H78" s="127"/>
      <c r="I78" s="127"/>
      <c r="J78" s="127"/>
      <c r="K78" s="127"/>
      <c r="L78" s="127"/>
      <c r="M78" s="127"/>
      <c r="N78" s="128"/>
      <c r="O78" s="128"/>
      <c r="P78" s="128"/>
      <c r="Q78" s="128"/>
      <c r="R78" s="128"/>
      <c r="S78" s="128"/>
      <c r="T78" s="129"/>
      <c r="U78" s="128"/>
      <c r="V78" s="130"/>
      <c r="W78" s="130"/>
      <c r="X78" s="130"/>
      <c r="Y78" s="130"/>
      <c r="Z78" s="130"/>
      <c r="AA78" s="130"/>
      <c r="AB78" s="130"/>
      <c r="AC78" s="130"/>
      <c r="AD78" s="130"/>
      <c r="AE78" s="130" t="s">
        <v>115</v>
      </c>
      <c r="AF78" s="130">
        <v>0</v>
      </c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</row>
    <row r="79" spans="1:60" outlineLevel="1" x14ac:dyDescent="0.2">
      <c r="A79" s="122"/>
      <c r="B79" s="122"/>
      <c r="C79" s="147" t="s">
        <v>190</v>
      </c>
      <c r="D79" s="148"/>
      <c r="E79" s="149">
        <v>4.0149999999999997</v>
      </c>
      <c r="F79" s="127"/>
      <c r="G79" s="127"/>
      <c r="H79" s="127"/>
      <c r="I79" s="127"/>
      <c r="J79" s="127"/>
      <c r="K79" s="127"/>
      <c r="L79" s="127"/>
      <c r="M79" s="127"/>
      <c r="N79" s="128"/>
      <c r="O79" s="128"/>
      <c r="P79" s="128"/>
      <c r="Q79" s="128"/>
      <c r="R79" s="128"/>
      <c r="S79" s="128"/>
      <c r="T79" s="129"/>
      <c r="U79" s="128"/>
      <c r="V79" s="130"/>
      <c r="W79" s="130"/>
      <c r="X79" s="130"/>
      <c r="Y79" s="130"/>
      <c r="Z79" s="130"/>
      <c r="AA79" s="130"/>
      <c r="AB79" s="130"/>
      <c r="AC79" s="130"/>
      <c r="AD79" s="130"/>
      <c r="AE79" s="130" t="s">
        <v>115</v>
      </c>
      <c r="AF79" s="130">
        <v>0</v>
      </c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</row>
    <row r="80" spans="1:60" outlineLevel="1" x14ac:dyDescent="0.2">
      <c r="A80" s="122"/>
      <c r="B80" s="122"/>
      <c r="C80" s="147" t="s">
        <v>191</v>
      </c>
      <c r="D80" s="148"/>
      <c r="E80" s="149">
        <v>2.25</v>
      </c>
      <c r="F80" s="127"/>
      <c r="G80" s="127"/>
      <c r="H80" s="127"/>
      <c r="I80" s="127"/>
      <c r="J80" s="127"/>
      <c r="K80" s="127"/>
      <c r="L80" s="127"/>
      <c r="M80" s="127"/>
      <c r="N80" s="128"/>
      <c r="O80" s="128"/>
      <c r="P80" s="128"/>
      <c r="Q80" s="128"/>
      <c r="R80" s="128"/>
      <c r="S80" s="128"/>
      <c r="T80" s="129"/>
      <c r="U80" s="128"/>
      <c r="V80" s="130"/>
      <c r="W80" s="130"/>
      <c r="X80" s="130"/>
      <c r="Y80" s="130"/>
      <c r="Z80" s="130"/>
      <c r="AA80" s="130"/>
      <c r="AB80" s="130"/>
      <c r="AC80" s="130"/>
      <c r="AD80" s="130"/>
      <c r="AE80" s="130" t="s">
        <v>115</v>
      </c>
      <c r="AF80" s="130">
        <v>0</v>
      </c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</row>
    <row r="81" spans="1:60" outlineLevel="1" x14ac:dyDescent="0.2">
      <c r="A81" s="122">
        <v>33</v>
      </c>
      <c r="B81" s="122" t="s">
        <v>192</v>
      </c>
      <c r="C81" s="123" t="s">
        <v>193</v>
      </c>
      <c r="D81" s="128" t="s">
        <v>112</v>
      </c>
      <c r="E81" s="125">
        <v>38.85</v>
      </c>
      <c r="F81" s="126"/>
      <c r="G81" s="127">
        <f>ROUND(E81*F81,2)</f>
        <v>0</v>
      </c>
      <c r="H81" s="127"/>
      <c r="I81" s="127">
        <f>ROUND(E81*H81,2)</f>
        <v>0</v>
      </c>
      <c r="J81" s="127"/>
      <c r="K81" s="127">
        <f>ROUND(E81*J81,2)</f>
        <v>0</v>
      </c>
      <c r="L81" s="127">
        <v>21</v>
      </c>
      <c r="M81" s="127">
        <f>G81*(1+L81/100)</f>
        <v>0</v>
      </c>
      <c r="N81" s="128">
        <v>0</v>
      </c>
      <c r="O81" s="128">
        <f>ROUND(E81*N81,5)</f>
        <v>0</v>
      </c>
      <c r="P81" s="128">
        <v>6.8000000000000005E-2</v>
      </c>
      <c r="Q81" s="128">
        <f>ROUND(E81*P81,5)</f>
        <v>2.6417999999999999</v>
      </c>
      <c r="R81" s="128"/>
      <c r="S81" s="128"/>
      <c r="T81" s="129">
        <v>0.3</v>
      </c>
      <c r="U81" s="128">
        <f>ROUND(E81*T81,2)</f>
        <v>11.66</v>
      </c>
      <c r="V81" s="130"/>
      <c r="W81" s="130"/>
      <c r="X81" s="130"/>
      <c r="Y81" s="130"/>
      <c r="Z81" s="130"/>
      <c r="AA81" s="130"/>
      <c r="AB81" s="130"/>
      <c r="AC81" s="130"/>
      <c r="AD81" s="130"/>
      <c r="AE81" s="130" t="s">
        <v>113</v>
      </c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</row>
    <row r="82" spans="1:60" outlineLevel="1" x14ac:dyDescent="0.2">
      <c r="A82" s="122"/>
      <c r="B82" s="122"/>
      <c r="C82" s="147" t="s">
        <v>194</v>
      </c>
      <c r="D82" s="148"/>
      <c r="E82" s="149">
        <v>23.52</v>
      </c>
      <c r="F82" s="127"/>
      <c r="G82" s="127"/>
      <c r="H82" s="127"/>
      <c r="I82" s="127"/>
      <c r="J82" s="127"/>
      <c r="K82" s="127"/>
      <c r="L82" s="127"/>
      <c r="M82" s="127"/>
      <c r="N82" s="128"/>
      <c r="O82" s="128"/>
      <c r="P82" s="128"/>
      <c r="Q82" s="128"/>
      <c r="R82" s="128"/>
      <c r="S82" s="128"/>
      <c r="T82" s="129"/>
      <c r="U82" s="128"/>
      <c r="V82" s="130"/>
      <c r="W82" s="130"/>
      <c r="X82" s="130"/>
      <c r="Y82" s="130"/>
      <c r="Z82" s="130"/>
      <c r="AA82" s="130"/>
      <c r="AB82" s="130"/>
      <c r="AC82" s="130"/>
      <c r="AD82" s="130"/>
      <c r="AE82" s="130" t="s">
        <v>115</v>
      </c>
      <c r="AF82" s="130">
        <v>0</v>
      </c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</row>
    <row r="83" spans="1:60" outlineLevel="1" x14ac:dyDescent="0.2">
      <c r="A83" s="122"/>
      <c r="B83" s="122"/>
      <c r="C83" s="147" t="s">
        <v>195</v>
      </c>
      <c r="D83" s="148"/>
      <c r="E83" s="149">
        <v>15.33</v>
      </c>
      <c r="F83" s="127"/>
      <c r="G83" s="127"/>
      <c r="H83" s="127"/>
      <c r="I83" s="127"/>
      <c r="J83" s="127"/>
      <c r="K83" s="127"/>
      <c r="L83" s="127"/>
      <c r="M83" s="127"/>
      <c r="N83" s="128"/>
      <c r="O83" s="128"/>
      <c r="P83" s="128"/>
      <c r="Q83" s="128"/>
      <c r="R83" s="128"/>
      <c r="S83" s="128"/>
      <c r="T83" s="129"/>
      <c r="U83" s="128"/>
      <c r="V83" s="130"/>
      <c r="W83" s="130"/>
      <c r="X83" s="130"/>
      <c r="Y83" s="130"/>
      <c r="Z83" s="130"/>
      <c r="AA83" s="130"/>
      <c r="AB83" s="130"/>
      <c r="AC83" s="130"/>
      <c r="AD83" s="130"/>
      <c r="AE83" s="130" t="s">
        <v>115</v>
      </c>
      <c r="AF83" s="130">
        <v>0</v>
      </c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</row>
    <row r="84" spans="1:60" outlineLevel="1" x14ac:dyDescent="0.2">
      <c r="A84" s="122">
        <v>34</v>
      </c>
      <c r="B84" s="122" t="s">
        <v>196</v>
      </c>
      <c r="C84" s="123" t="s">
        <v>197</v>
      </c>
      <c r="D84" s="128" t="s">
        <v>121</v>
      </c>
      <c r="E84" s="125">
        <v>2</v>
      </c>
      <c r="F84" s="126"/>
      <c r="G84" s="127">
        <f>ROUND(E84*F84,2)</f>
        <v>0</v>
      </c>
      <c r="H84" s="127"/>
      <c r="I84" s="127">
        <f>ROUND(E84*H84,2)</f>
        <v>0</v>
      </c>
      <c r="J84" s="127"/>
      <c r="K84" s="127">
        <f>ROUND(E84*J84,2)</f>
        <v>0</v>
      </c>
      <c r="L84" s="127">
        <v>21</v>
      </c>
      <c r="M84" s="127">
        <f>G84*(1+L84/100)</f>
        <v>0</v>
      </c>
      <c r="N84" s="128">
        <v>0</v>
      </c>
      <c r="O84" s="128">
        <f>ROUND(E84*N84,5)</f>
        <v>0</v>
      </c>
      <c r="P84" s="128">
        <v>8.9999999999999993E-3</v>
      </c>
      <c r="Q84" s="128">
        <f>ROUND(E84*P84,5)</f>
        <v>1.7999999999999999E-2</v>
      </c>
      <c r="R84" s="128"/>
      <c r="S84" s="128"/>
      <c r="T84" s="129">
        <v>0.11700000000000001</v>
      </c>
      <c r="U84" s="128">
        <f>ROUND(E84*T84,2)</f>
        <v>0.23</v>
      </c>
      <c r="V84" s="130"/>
      <c r="W84" s="130"/>
      <c r="X84" s="130"/>
      <c r="Y84" s="130"/>
      <c r="Z84" s="130"/>
      <c r="AA84" s="130"/>
      <c r="AB84" s="130"/>
      <c r="AC84" s="130"/>
      <c r="AD84" s="130"/>
      <c r="AE84" s="130" t="s">
        <v>113</v>
      </c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</row>
    <row r="85" spans="1:60" x14ac:dyDescent="0.2">
      <c r="A85" s="150" t="s">
        <v>76</v>
      </c>
      <c r="B85" s="150" t="s">
        <v>198</v>
      </c>
      <c r="C85" s="151" t="s">
        <v>199</v>
      </c>
      <c r="D85" s="152"/>
      <c r="E85" s="153"/>
      <c r="F85" s="154"/>
      <c r="G85" s="154">
        <f>SUMIF(AE86:AE91,"&lt;&gt;NOR",G86:G91)</f>
        <v>0</v>
      </c>
      <c r="H85" s="154"/>
      <c r="I85" s="154">
        <f>SUM(I86:I91)</f>
        <v>0</v>
      </c>
      <c r="J85" s="154"/>
      <c r="K85" s="154">
        <f>SUM(K86:K91)</f>
        <v>0</v>
      </c>
      <c r="L85" s="154"/>
      <c r="M85" s="154">
        <f>SUM(M86:M91)</f>
        <v>0</v>
      </c>
      <c r="N85" s="152"/>
      <c r="O85" s="152">
        <f>SUM(O86:O91)</f>
        <v>0</v>
      </c>
      <c r="P85" s="152"/>
      <c r="Q85" s="152">
        <f>SUM(Q86:Q91)</f>
        <v>0</v>
      </c>
      <c r="R85" s="152"/>
      <c r="S85" s="152"/>
      <c r="T85" s="155"/>
      <c r="U85" s="152">
        <f>SUM(U86:U91)</f>
        <v>18.57</v>
      </c>
      <c r="AE85" t="s">
        <v>79</v>
      </c>
    </row>
    <row r="86" spans="1:60" outlineLevel="1" x14ac:dyDescent="0.2">
      <c r="A86" s="122">
        <v>35</v>
      </c>
      <c r="B86" s="122" t="s">
        <v>200</v>
      </c>
      <c r="C86" s="123" t="s">
        <v>201</v>
      </c>
      <c r="D86" s="128" t="s">
        <v>202</v>
      </c>
      <c r="E86" s="125">
        <v>4</v>
      </c>
      <c r="F86" s="126"/>
      <c r="G86" s="127">
        <f>ROUND(E86*F86,2)</f>
        <v>0</v>
      </c>
      <c r="H86" s="127"/>
      <c r="I86" s="127">
        <f>ROUND(E86*H86,2)</f>
        <v>0</v>
      </c>
      <c r="J86" s="127"/>
      <c r="K86" s="127">
        <f>ROUND(E86*J86,2)</f>
        <v>0</v>
      </c>
      <c r="L86" s="127">
        <v>21</v>
      </c>
      <c r="M86" s="127">
        <f>G86*(1+L86/100)</f>
        <v>0</v>
      </c>
      <c r="N86" s="128">
        <v>0</v>
      </c>
      <c r="O86" s="128">
        <f>ROUND(E86*N86,5)</f>
        <v>0</v>
      </c>
      <c r="P86" s="128">
        <v>0</v>
      </c>
      <c r="Q86" s="128">
        <f>ROUND(E86*P86,5)</f>
        <v>0</v>
      </c>
      <c r="R86" s="128"/>
      <c r="S86" s="128"/>
      <c r="T86" s="129">
        <v>0.9385</v>
      </c>
      <c r="U86" s="128">
        <f>ROUND(E86*T86,2)</f>
        <v>3.75</v>
      </c>
      <c r="V86" s="130"/>
      <c r="W86" s="130"/>
      <c r="X86" s="130"/>
      <c r="Y86" s="130"/>
      <c r="Z86" s="130"/>
      <c r="AA86" s="130"/>
      <c r="AB86" s="130"/>
      <c r="AC86" s="130"/>
      <c r="AD86" s="130"/>
      <c r="AE86" s="130" t="s">
        <v>113</v>
      </c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</row>
    <row r="87" spans="1:60" outlineLevel="1" x14ac:dyDescent="0.2">
      <c r="A87" s="122">
        <v>36</v>
      </c>
      <c r="B87" s="122" t="s">
        <v>203</v>
      </c>
      <c r="C87" s="123" t="s">
        <v>204</v>
      </c>
      <c r="D87" s="128" t="s">
        <v>202</v>
      </c>
      <c r="E87" s="125">
        <v>6</v>
      </c>
      <c r="F87" s="126"/>
      <c r="G87" s="127">
        <f>ROUND(E87*F87,2)</f>
        <v>0</v>
      </c>
      <c r="H87" s="127"/>
      <c r="I87" s="127">
        <f>ROUND(E87*H87,2)</f>
        <v>0</v>
      </c>
      <c r="J87" s="127"/>
      <c r="K87" s="127">
        <f>ROUND(E87*J87,2)</f>
        <v>0</v>
      </c>
      <c r="L87" s="127">
        <v>21</v>
      </c>
      <c r="M87" s="127">
        <f>G87*(1+L87/100)</f>
        <v>0</v>
      </c>
      <c r="N87" s="128">
        <v>0</v>
      </c>
      <c r="O87" s="128">
        <f>ROUND(E87*N87,5)</f>
        <v>0</v>
      </c>
      <c r="P87" s="128">
        <v>0</v>
      </c>
      <c r="Q87" s="128">
        <f>ROUND(E87*P87,5)</f>
        <v>0</v>
      </c>
      <c r="R87" s="128"/>
      <c r="S87" s="128"/>
      <c r="T87" s="129">
        <v>2.4700000000000002</v>
      </c>
      <c r="U87" s="128">
        <f>ROUND(E87*T87,2)</f>
        <v>14.82</v>
      </c>
      <c r="V87" s="130"/>
      <c r="W87" s="130"/>
      <c r="X87" s="130"/>
      <c r="Y87" s="130"/>
      <c r="Z87" s="130"/>
      <c r="AA87" s="130"/>
      <c r="AB87" s="130"/>
      <c r="AC87" s="130"/>
      <c r="AD87" s="130"/>
      <c r="AE87" s="130" t="s">
        <v>205</v>
      </c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</row>
    <row r="88" spans="1:60" outlineLevel="1" x14ac:dyDescent="0.2">
      <c r="A88" s="122"/>
      <c r="B88" s="122"/>
      <c r="C88" s="147" t="s">
        <v>206</v>
      </c>
      <c r="D88" s="148"/>
      <c r="E88" s="149">
        <v>5.5</v>
      </c>
      <c r="F88" s="127"/>
      <c r="G88" s="127"/>
      <c r="H88" s="127"/>
      <c r="I88" s="127"/>
      <c r="J88" s="127"/>
      <c r="K88" s="127"/>
      <c r="L88" s="127"/>
      <c r="M88" s="127"/>
      <c r="N88" s="128"/>
      <c r="O88" s="128"/>
      <c r="P88" s="128"/>
      <c r="Q88" s="128"/>
      <c r="R88" s="128"/>
      <c r="S88" s="128"/>
      <c r="T88" s="129"/>
      <c r="U88" s="128"/>
      <c r="V88" s="130"/>
      <c r="W88" s="130"/>
      <c r="X88" s="130"/>
      <c r="Y88" s="130"/>
      <c r="Z88" s="130"/>
      <c r="AA88" s="130"/>
      <c r="AB88" s="130"/>
      <c r="AC88" s="130"/>
      <c r="AD88" s="130"/>
      <c r="AE88" s="130" t="s">
        <v>115</v>
      </c>
      <c r="AF88" s="130">
        <v>0</v>
      </c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</row>
    <row r="89" spans="1:60" outlineLevel="1" x14ac:dyDescent="0.2">
      <c r="A89" s="122"/>
      <c r="B89" s="122"/>
      <c r="C89" s="147" t="s">
        <v>207</v>
      </c>
      <c r="D89" s="148"/>
      <c r="E89" s="149">
        <v>0.5</v>
      </c>
      <c r="F89" s="127"/>
      <c r="G89" s="127"/>
      <c r="H89" s="127"/>
      <c r="I89" s="127"/>
      <c r="J89" s="127"/>
      <c r="K89" s="127"/>
      <c r="L89" s="127"/>
      <c r="M89" s="127"/>
      <c r="N89" s="128"/>
      <c r="O89" s="128"/>
      <c r="P89" s="128"/>
      <c r="Q89" s="128"/>
      <c r="R89" s="128"/>
      <c r="S89" s="128"/>
      <c r="T89" s="129"/>
      <c r="U89" s="128"/>
      <c r="V89" s="130"/>
      <c r="W89" s="130"/>
      <c r="X89" s="130"/>
      <c r="Y89" s="130"/>
      <c r="Z89" s="130"/>
      <c r="AA89" s="130"/>
      <c r="AB89" s="130"/>
      <c r="AC89" s="130"/>
      <c r="AD89" s="130"/>
      <c r="AE89" s="130" t="s">
        <v>115</v>
      </c>
      <c r="AF89" s="130">
        <v>0</v>
      </c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</row>
    <row r="90" spans="1:60" ht="22.5" outlineLevel="1" x14ac:dyDescent="0.2">
      <c r="A90" s="122">
        <v>37</v>
      </c>
      <c r="B90" s="122" t="s">
        <v>208</v>
      </c>
      <c r="C90" s="123" t="s">
        <v>209</v>
      </c>
      <c r="D90" s="128" t="s">
        <v>202</v>
      </c>
      <c r="E90" s="125">
        <v>5.5</v>
      </c>
      <c r="F90" s="126"/>
      <c r="G90" s="127">
        <f>ROUND(E90*F90,2)</f>
        <v>0</v>
      </c>
      <c r="H90" s="127"/>
      <c r="I90" s="127">
        <f>ROUND(E90*H90,2)</f>
        <v>0</v>
      </c>
      <c r="J90" s="127"/>
      <c r="K90" s="127">
        <f>ROUND(E90*J90,2)</f>
        <v>0</v>
      </c>
      <c r="L90" s="127">
        <v>21</v>
      </c>
      <c r="M90" s="127">
        <f>G90*(1+L90/100)</f>
        <v>0</v>
      </c>
      <c r="N90" s="128">
        <v>0</v>
      </c>
      <c r="O90" s="128">
        <f>ROUND(E90*N90,5)</f>
        <v>0</v>
      </c>
      <c r="P90" s="128">
        <v>0</v>
      </c>
      <c r="Q90" s="128">
        <f>ROUND(E90*P90,5)</f>
        <v>0</v>
      </c>
      <c r="R90" s="128"/>
      <c r="S90" s="128"/>
      <c r="T90" s="129">
        <v>0</v>
      </c>
      <c r="U90" s="128">
        <f>ROUND(E90*T90,2)</f>
        <v>0</v>
      </c>
      <c r="V90" s="130"/>
      <c r="W90" s="130"/>
      <c r="X90" s="130"/>
      <c r="Y90" s="130"/>
      <c r="Z90" s="130"/>
      <c r="AA90" s="130"/>
      <c r="AB90" s="130"/>
      <c r="AC90" s="130"/>
      <c r="AD90" s="130"/>
      <c r="AE90" s="130" t="s">
        <v>113</v>
      </c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</row>
    <row r="91" spans="1:60" ht="22.5" outlineLevel="1" x14ac:dyDescent="0.2">
      <c r="A91" s="122">
        <v>38</v>
      </c>
      <c r="B91" s="122" t="s">
        <v>210</v>
      </c>
      <c r="C91" s="123" t="s">
        <v>211</v>
      </c>
      <c r="D91" s="128" t="s">
        <v>202</v>
      </c>
      <c r="E91" s="125">
        <v>0.5</v>
      </c>
      <c r="F91" s="126"/>
      <c r="G91" s="127">
        <f>ROUND(E91*F91,2)</f>
        <v>0</v>
      </c>
      <c r="H91" s="127"/>
      <c r="I91" s="127">
        <f>ROUND(E91*H91,2)</f>
        <v>0</v>
      </c>
      <c r="J91" s="127"/>
      <c r="K91" s="127">
        <f>ROUND(E91*J91,2)</f>
        <v>0</v>
      </c>
      <c r="L91" s="127">
        <v>21</v>
      </c>
      <c r="M91" s="127">
        <f>G91*(1+L91/100)</f>
        <v>0</v>
      </c>
      <c r="N91" s="128">
        <v>0</v>
      </c>
      <c r="O91" s="128">
        <f>ROUND(E91*N91,5)</f>
        <v>0</v>
      </c>
      <c r="P91" s="128">
        <v>0</v>
      </c>
      <c r="Q91" s="128">
        <f>ROUND(E91*P91,5)</f>
        <v>0</v>
      </c>
      <c r="R91" s="128"/>
      <c r="S91" s="128"/>
      <c r="T91" s="129">
        <v>0</v>
      </c>
      <c r="U91" s="128">
        <f>ROUND(E91*T91,2)</f>
        <v>0</v>
      </c>
      <c r="V91" s="130"/>
      <c r="W91" s="130"/>
      <c r="X91" s="130"/>
      <c r="Y91" s="130"/>
      <c r="Z91" s="130"/>
      <c r="AA91" s="130"/>
      <c r="AB91" s="130"/>
      <c r="AC91" s="130"/>
      <c r="AD91" s="130"/>
      <c r="AE91" s="130" t="s">
        <v>113</v>
      </c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</row>
    <row r="92" spans="1:60" x14ac:dyDescent="0.2">
      <c r="A92" s="150" t="s">
        <v>76</v>
      </c>
      <c r="B92" s="150" t="s">
        <v>212</v>
      </c>
      <c r="C92" s="151" t="s">
        <v>213</v>
      </c>
      <c r="D92" s="152"/>
      <c r="E92" s="153"/>
      <c r="F92" s="154"/>
      <c r="G92" s="154">
        <f>SUMIF(AE93:AE109,"&lt;&gt;NOR",G93:G109)</f>
        <v>0</v>
      </c>
      <c r="H92" s="154"/>
      <c r="I92" s="154">
        <f>SUM(I93:I109)</f>
        <v>0</v>
      </c>
      <c r="J92" s="154"/>
      <c r="K92" s="154">
        <f>SUM(K93:K109)</f>
        <v>0</v>
      </c>
      <c r="L92" s="154"/>
      <c r="M92" s="154">
        <f>SUM(M93:M109)</f>
        <v>0</v>
      </c>
      <c r="N92" s="152"/>
      <c r="O92" s="152">
        <f>SUM(O93:O109)</f>
        <v>1.8420000000000002E-2</v>
      </c>
      <c r="P92" s="152"/>
      <c r="Q92" s="152">
        <f>SUM(Q93:Q109)</f>
        <v>0</v>
      </c>
      <c r="R92" s="152"/>
      <c r="S92" s="152"/>
      <c r="T92" s="155"/>
      <c r="U92" s="152">
        <f>SUM(U93:U109)</f>
        <v>14.329999999999998</v>
      </c>
      <c r="AE92" t="s">
        <v>79</v>
      </c>
    </row>
    <row r="93" spans="1:60" outlineLevel="1" x14ac:dyDescent="0.2">
      <c r="A93" s="122">
        <v>39</v>
      </c>
      <c r="B93" s="122" t="s">
        <v>214</v>
      </c>
      <c r="C93" s="123" t="s">
        <v>215</v>
      </c>
      <c r="D93" s="128" t="s">
        <v>112</v>
      </c>
      <c r="E93" s="125">
        <v>21.48</v>
      </c>
      <c r="F93" s="126"/>
      <c r="G93" s="127">
        <f>ROUND(E93*F93,2)</f>
        <v>0</v>
      </c>
      <c r="H93" s="127"/>
      <c r="I93" s="127">
        <f>ROUND(E93*H93,2)</f>
        <v>0</v>
      </c>
      <c r="J93" s="127"/>
      <c r="K93" s="127">
        <f>ROUND(E93*J93,2)</f>
        <v>0</v>
      </c>
      <c r="L93" s="127">
        <v>21</v>
      </c>
      <c r="M93" s="127">
        <f>G93*(1+L93/100)</f>
        <v>0</v>
      </c>
      <c r="N93" s="128">
        <v>0</v>
      </c>
      <c r="O93" s="128">
        <f>ROUND(E93*N93,5)</f>
        <v>0</v>
      </c>
      <c r="P93" s="128">
        <v>0</v>
      </c>
      <c r="Q93" s="128">
        <f>ROUND(E93*P93,5)</f>
        <v>0</v>
      </c>
      <c r="R93" s="128"/>
      <c r="S93" s="128"/>
      <c r="T93" s="129">
        <v>0.38500000000000001</v>
      </c>
      <c r="U93" s="128">
        <f>ROUND(E93*T93,2)</f>
        <v>8.27</v>
      </c>
      <c r="V93" s="130"/>
      <c r="W93" s="130"/>
      <c r="X93" s="130"/>
      <c r="Y93" s="130"/>
      <c r="Z93" s="130"/>
      <c r="AA93" s="130"/>
      <c r="AB93" s="130"/>
      <c r="AC93" s="130"/>
      <c r="AD93" s="130"/>
      <c r="AE93" s="130" t="s">
        <v>113</v>
      </c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</row>
    <row r="94" spans="1:60" outlineLevel="1" x14ac:dyDescent="0.2">
      <c r="A94" s="122"/>
      <c r="B94" s="122"/>
      <c r="C94" s="147" t="s">
        <v>1007</v>
      </c>
      <c r="D94" s="148"/>
      <c r="E94" s="149">
        <v>15.12</v>
      </c>
      <c r="F94" s="127"/>
      <c r="G94" s="127"/>
      <c r="H94" s="127"/>
      <c r="I94" s="127"/>
      <c r="J94" s="127"/>
      <c r="K94" s="127"/>
      <c r="L94" s="127"/>
      <c r="M94" s="127"/>
      <c r="N94" s="128"/>
      <c r="O94" s="128"/>
      <c r="P94" s="128"/>
      <c r="Q94" s="128"/>
      <c r="R94" s="128"/>
      <c r="S94" s="128"/>
      <c r="T94" s="129"/>
      <c r="U94" s="128"/>
      <c r="V94" s="130"/>
      <c r="W94" s="130"/>
      <c r="X94" s="130"/>
      <c r="Y94" s="130"/>
      <c r="Z94" s="130"/>
      <c r="AA94" s="130"/>
      <c r="AB94" s="130"/>
      <c r="AC94" s="130"/>
      <c r="AD94" s="130"/>
      <c r="AE94" s="130" t="s">
        <v>115</v>
      </c>
      <c r="AF94" s="130">
        <v>0</v>
      </c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</row>
    <row r="95" spans="1:60" outlineLevel="1" x14ac:dyDescent="0.2">
      <c r="A95" s="122"/>
      <c r="B95" s="122"/>
      <c r="C95" s="147" t="s">
        <v>1008</v>
      </c>
      <c r="D95" s="148"/>
      <c r="E95" s="149">
        <v>6.36</v>
      </c>
      <c r="F95" s="127"/>
      <c r="G95" s="127"/>
      <c r="H95" s="127"/>
      <c r="I95" s="127"/>
      <c r="J95" s="127"/>
      <c r="K95" s="127"/>
      <c r="L95" s="127"/>
      <c r="M95" s="127"/>
      <c r="N95" s="128"/>
      <c r="O95" s="128"/>
      <c r="P95" s="128"/>
      <c r="Q95" s="128"/>
      <c r="R95" s="128"/>
      <c r="S95" s="128"/>
      <c r="T95" s="129"/>
      <c r="U95" s="128"/>
      <c r="V95" s="130"/>
      <c r="W95" s="130"/>
      <c r="X95" s="130"/>
      <c r="Y95" s="130"/>
      <c r="Z95" s="130"/>
      <c r="AA95" s="130"/>
      <c r="AB95" s="130"/>
      <c r="AC95" s="130"/>
      <c r="AD95" s="130"/>
      <c r="AE95" s="130" t="s">
        <v>115</v>
      </c>
      <c r="AF95" s="130">
        <v>0</v>
      </c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</row>
    <row r="96" spans="1:60" ht="22.5" outlineLevel="1" x14ac:dyDescent="0.2">
      <c r="A96" s="122">
        <v>40</v>
      </c>
      <c r="B96" s="122" t="s">
        <v>216</v>
      </c>
      <c r="C96" s="123" t="s">
        <v>217</v>
      </c>
      <c r="D96" s="128" t="s">
        <v>112</v>
      </c>
      <c r="E96" s="125">
        <v>21.48</v>
      </c>
      <c r="F96" s="126"/>
      <c r="G96" s="127">
        <f>ROUND(E96*F96,2)</f>
        <v>0</v>
      </c>
      <c r="H96" s="127"/>
      <c r="I96" s="127">
        <f>ROUND(E96*H96,2)</f>
        <v>0</v>
      </c>
      <c r="J96" s="127"/>
      <c r="K96" s="127">
        <f>ROUND(E96*J96,2)</f>
        <v>0</v>
      </c>
      <c r="L96" s="127">
        <v>21</v>
      </c>
      <c r="M96" s="127">
        <f>G96*(1+L96/100)</f>
        <v>0</v>
      </c>
      <c r="N96" s="128">
        <v>0</v>
      </c>
      <c r="O96" s="128">
        <f>ROUND(E96*N96,5)</f>
        <v>0</v>
      </c>
      <c r="P96" s="128">
        <v>0</v>
      </c>
      <c r="Q96" s="128">
        <f>ROUND(E96*P96,5)</f>
        <v>0</v>
      </c>
      <c r="R96" s="128"/>
      <c r="S96" s="128"/>
      <c r="T96" s="129">
        <v>9.5000000000000001E-2</v>
      </c>
      <c r="U96" s="128">
        <f>ROUND(E96*T96,2)</f>
        <v>2.04</v>
      </c>
      <c r="V96" s="130"/>
      <c r="W96" s="130"/>
      <c r="X96" s="130"/>
      <c r="Y96" s="130"/>
      <c r="Z96" s="130"/>
      <c r="AA96" s="130"/>
      <c r="AB96" s="130"/>
      <c r="AC96" s="130"/>
      <c r="AD96" s="130"/>
      <c r="AE96" s="130" t="s">
        <v>113</v>
      </c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</row>
    <row r="97" spans="1:60" outlineLevel="1" x14ac:dyDescent="0.2">
      <c r="A97" s="122">
        <v>41</v>
      </c>
      <c r="B97" s="122" t="s">
        <v>218</v>
      </c>
      <c r="C97" s="123" t="s">
        <v>219</v>
      </c>
      <c r="D97" s="128" t="s">
        <v>173</v>
      </c>
      <c r="E97" s="125">
        <v>19.100000000000001</v>
      </c>
      <c r="F97" s="126"/>
      <c r="G97" s="127">
        <f>ROUND(E97*F97,2)</f>
        <v>0</v>
      </c>
      <c r="H97" s="127"/>
      <c r="I97" s="127">
        <f>ROUND(E97*H97,2)</f>
        <v>0</v>
      </c>
      <c r="J97" s="127"/>
      <c r="K97" s="127">
        <f>ROUND(E97*J97,2)</f>
        <v>0</v>
      </c>
      <c r="L97" s="127">
        <v>21</v>
      </c>
      <c r="M97" s="127">
        <f>G97*(1+L97/100)</f>
        <v>0</v>
      </c>
      <c r="N97" s="128">
        <v>3.2000000000000003E-4</v>
      </c>
      <c r="O97" s="128">
        <f>ROUND(E97*N97,5)</f>
        <v>6.11E-3</v>
      </c>
      <c r="P97" s="128">
        <v>0</v>
      </c>
      <c r="Q97" s="128">
        <f>ROUND(E97*P97,5)</f>
        <v>0</v>
      </c>
      <c r="R97" s="128"/>
      <c r="S97" s="128"/>
      <c r="T97" s="129">
        <v>0.11</v>
      </c>
      <c r="U97" s="128">
        <f>ROUND(E97*T97,2)</f>
        <v>2.1</v>
      </c>
      <c r="V97" s="130"/>
      <c r="W97" s="130"/>
      <c r="X97" s="130"/>
      <c r="Y97" s="130"/>
      <c r="Z97" s="130"/>
      <c r="AA97" s="130"/>
      <c r="AB97" s="130"/>
      <c r="AC97" s="130"/>
      <c r="AD97" s="130"/>
      <c r="AE97" s="130" t="s">
        <v>113</v>
      </c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</row>
    <row r="98" spans="1:60" outlineLevel="1" x14ac:dyDescent="0.2">
      <c r="A98" s="122"/>
      <c r="B98" s="122"/>
      <c r="C98" s="147" t="s">
        <v>220</v>
      </c>
      <c r="D98" s="148"/>
      <c r="E98" s="149">
        <v>11.2</v>
      </c>
      <c r="F98" s="127"/>
      <c r="G98" s="127"/>
      <c r="H98" s="127"/>
      <c r="I98" s="127"/>
      <c r="J98" s="127"/>
      <c r="K98" s="127"/>
      <c r="L98" s="127"/>
      <c r="M98" s="127"/>
      <c r="N98" s="128"/>
      <c r="O98" s="128"/>
      <c r="P98" s="128"/>
      <c r="Q98" s="128"/>
      <c r="R98" s="128"/>
      <c r="S98" s="128"/>
      <c r="T98" s="129"/>
      <c r="U98" s="128"/>
      <c r="V98" s="130"/>
      <c r="W98" s="130"/>
      <c r="X98" s="130"/>
      <c r="Y98" s="130"/>
      <c r="Z98" s="130"/>
      <c r="AA98" s="130"/>
      <c r="AB98" s="130"/>
      <c r="AC98" s="130"/>
      <c r="AD98" s="130"/>
      <c r="AE98" s="130" t="s">
        <v>115</v>
      </c>
      <c r="AF98" s="130">
        <v>0</v>
      </c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</row>
    <row r="99" spans="1:60" outlineLevel="1" x14ac:dyDescent="0.2">
      <c r="A99" s="122"/>
      <c r="B99" s="122"/>
      <c r="C99" s="147" t="s">
        <v>1009</v>
      </c>
      <c r="D99" s="148"/>
      <c r="E99" s="149">
        <v>7.9</v>
      </c>
      <c r="F99" s="127"/>
      <c r="G99" s="127"/>
      <c r="H99" s="127"/>
      <c r="I99" s="127"/>
      <c r="J99" s="127"/>
      <c r="K99" s="127"/>
      <c r="L99" s="127"/>
      <c r="M99" s="127"/>
      <c r="N99" s="128"/>
      <c r="O99" s="128"/>
      <c r="P99" s="128"/>
      <c r="Q99" s="128"/>
      <c r="R99" s="128"/>
      <c r="S99" s="128"/>
      <c r="T99" s="129"/>
      <c r="U99" s="128"/>
      <c r="V99" s="130"/>
      <c r="W99" s="130"/>
      <c r="X99" s="130"/>
      <c r="Y99" s="130"/>
      <c r="Z99" s="130"/>
      <c r="AA99" s="130"/>
      <c r="AB99" s="130"/>
      <c r="AC99" s="130"/>
      <c r="AD99" s="130"/>
      <c r="AE99" s="130" t="s">
        <v>115</v>
      </c>
      <c r="AF99" s="130">
        <v>0</v>
      </c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</row>
    <row r="100" spans="1:60" outlineLevel="1" x14ac:dyDescent="0.2">
      <c r="A100" s="122">
        <v>42</v>
      </c>
      <c r="B100" s="122" t="s">
        <v>221</v>
      </c>
      <c r="C100" s="123" t="s">
        <v>222</v>
      </c>
      <c r="D100" s="128" t="s">
        <v>173</v>
      </c>
      <c r="E100" s="125">
        <v>7.2</v>
      </c>
      <c r="F100" s="126"/>
      <c r="G100" s="127">
        <f>ROUND(E100*F100,2)</f>
        <v>0</v>
      </c>
      <c r="H100" s="127"/>
      <c r="I100" s="127">
        <f>ROUND(E100*H100,2)</f>
        <v>0</v>
      </c>
      <c r="J100" s="127"/>
      <c r="K100" s="127">
        <f>ROUND(E100*J100,2)</f>
        <v>0</v>
      </c>
      <c r="L100" s="127">
        <v>21</v>
      </c>
      <c r="M100" s="127">
        <f>G100*(1+L100/100)</f>
        <v>0</v>
      </c>
      <c r="N100" s="128">
        <v>3.2000000000000003E-4</v>
      </c>
      <c r="O100" s="128">
        <f>ROUND(E100*N100,5)</f>
        <v>2.3E-3</v>
      </c>
      <c r="P100" s="128">
        <v>0</v>
      </c>
      <c r="Q100" s="128">
        <f>ROUND(E100*P100,5)</f>
        <v>0</v>
      </c>
      <c r="R100" s="128"/>
      <c r="S100" s="128"/>
      <c r="T100" s="129">
        <v>0.14000000000000001</v>
      </c>
      <c r="U100" s="128">
        <f>ROUND(E100*T100,2)</f>
        <v>1.01</v>
      </c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 t="s">
        <v>113</v>
      </c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</row>
    <row r="101" spans="1:60" outlineLevel="1" x14ac:dyDescent="0.2">
      <c r="A101" s="122"/>
      <c r="B101" s="122"/>
      <c r="C101" s="147" t="s">
        <v>1010</v>
      </c>
      <c r="D101" s="148"/>
      <c r="E101" s="149">
        <v>4.5</v>
      </c>
      <c r="F101" s="127"/>
      <c r="G101" s="127"/>
      <c r="H101" s="127"/>
      <c r="I101" s="127"/>
      <c r="J101" s="127"/>
      <c r="K101" s="127"/>
      <c r="L101" s="127"/>
      <c r="M101" s="127"/>
      <c r="N101" s="128"/>
      <c r="O101" s="128"/>
      <c r="P101" s="128"/>
      <c r="Q101" s="128"/>
      <c r="R101" s="128"/>
      <c r="S101" s="128"/>
      <c r="T101" s="129"/>
      <c r="U101" s="128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 t="s">
        <v>115</v>
      </c>
      <c r="AF101" s="130">
        <v>0</v>
      </c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</row>
    <row r="102" spans="1:60" outlineLevel="1" x14ac:dyDescent="0.2">
      <c r="A102" s="122"/>
      <c r="B102" s="122"/>
      <c r="C102" s="147" t="s">
        <v>1011</v>
      </c>
      <c r="D102" s="148"/>
      <c r="E102" s="149">
        <v>2.7</v>
      </c>
      <c r="F102" s="127"/>
      <c r="G102" s="127"/>
      <c r="H102" s="127"/>
      <c r="I102" s="127"/>
      <c r="J102" s="127"/>
      <c r="K102" s="127"/>
      <c r="L102" s="127"/>
      <c r="M102" s="127"/>
      <c r="N102" s="128"/>
      <c r="O102" s="128"/>
      <c r="P102" s="128"/>
      <c r="Q102" s="128"/>
      <c r="R102" s="128"/>
      <c r="S102" s="128"/>
      <c r="T102" s="129"/>
      <c r="U102" s="128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 t="s">
        <v>115</v>
      </c>
      <c r="AF102" s="130">
        <v>0</v>
      </c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</row>
    <row r="103" spans="1:60" ht="22.5" outlineLevel="1" x14ac:dyDescent="0.2">
      <c r="A103" s="122">
        <v>43</v>
      </c>
      <c r="B103" s="122" t="s">
        <v>223</v>
      </c>
      <c r="C103" s="123" t="s">
        <v>224</v>
      </c>
      <c r="D103" s="128" t="s">
        <v>121</v>
      </c>
      <c r="E103" s="125">
        <v>8</v>
      </c>
      <c r="F103" s="126"/>
      <c r="G103" s="127">
        <f>ROUND(E103*F103,2)</f>
        <v>0</v>
      </c>
      <c r="H103" s="127"/>
      <c r="I103" s="127">
        <f>ROUND(E103*H103,2)</f>
        <v>0</v>
      </c>
      <c r="J103" s="127"/>
      <c r="K103" s="127">
        <f>ROUND(E103*J103,2)</f>
        <v>0</v>
      </c>
      <c r="L103" s="127">
        <v>21</v>
      </c>
      <c r="M103" s="127">
        <f>G103*(1+L103/100)</f>
        <v>0</v>
      </c>
      <c r="N103" s="128">
        <v>3.4000000000000002E-4</v>
      </c>
      <c r="O103" s="128">
        <f>ROUND(E103*N103,5)</f>
        <v>2.7200000000000002E-3</v>
      </c>
      <c r="P103" s="128">
        <v>0</v>
      </c>
      <c r="Q103" s="128">
        <f>ROUND(E103*P103,5)</f>
        <v>0</v>
      </c>
      <c r="R103" s="128"/>
      <c r="S103" s="128"/>
      <c r="T103" s="129">
        <v>0.09</v>
      </c>
      <c r="U103" s="128">
        <f>ROUND(E103*T103,2)</f>
        <v>0.72</v>
      </c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 t="s">
        <v>113</v>
      </c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</row>
    <row r="104" spans="1:60" outlineLevel="1" x14ac:dyDescent="0.2">
      <c r="A104" s="122"/>
      <c r="B104" s="122"/>
      <c r="C104" s="147" t="s">
        <v>1012</v>
      </c>
      <c r="D104" s="148"/>
      <c r="E104" s="149">
        <v>5</v>
      </c>
      <c r="F104" s="127"/>
      <c r="G104" s="127"/>
      <c r="H104" s="127"/>
      <c r="I104" s="127"/>
      <c r="J104" s="127"/>
      <c r="K104" s="127"/>
      <c r="L104" s="127"/>
      <c r="M104" s="127"/>
      <c r="N104" s="128"/>
      <c r="O104" s="128"/>
      <c r="P104" s="128"/>
      <c r="Q104" s="128"/>
      <c r="R104" s="128"/>
      <c r="S104" s="128"/>
      <c r="T104" s="129"/>
      <c r="U104" s="128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 t="s">
        <v>115</v>
      </c>
      <c r="AF104" s="130">
        <v>0</v>
      </c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</row>
    <row r="105" spans="1:60" outlineLevel="1" x14ac:dyDescent="0.2">
      <c r="A105" s="122"/>
      <c r="B105" s="122"/>
      <c r="C105" s="147" t="s">
        <v>1013</v>
      </c>
      <c r="D105" s="148"/>
      <c r="E105" s="149">
        <v>3</v>
      </c>
      <c r="F105" s="127"/>
      <c r="G105" s="127"/>
      <c r="H105" s="127"/>
      <c r="I105" s="127"/>
      <c r="J105" s="127"/>
      <c r="K105" s="127"/>
      <c r="L105" s="127"/>
      <c r="M105" s="127"/>
      <c r="N105" s="128"/>
      <c r="O105" s="128"/>
      <c r="P105" s="128"/>
      <c r="Q105" s="128"/>
      <c r="R105" s="128"/>
      <c r="S105" s="128"/>
      <c r="T105" s="129"/>
      <c r="U105" s="128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 t="s">
        <v>115</v>
      </c>
      <c r="AF105" s="130">
        <v>0</v>
      </c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</row>
    <row r="106" spans="1:60" ht="33.75" outlineLevel="1" x14ac:dyDescent="0.2">
      <c r="A106" s="122">
        <v>44</v>
      </c>
      <c r="B106" s="122" t="s">
        <v>1014</v>
      </c>
      <c r="C106" s="123" t="s">
        <v>1015</v>
      </c>
      <c r="D106" s="128" t="s">
        <v>112</v>
      </c>
      <c r="E106" s="125">
        <v>0.72</v>
      </c>
      <c r="F106" s="126"/>
      <c r="G106" s="127">
        <f>ROUND(E106*F106,2)</f>
        <v>0</v>
      </c>
      <c r="H106" s="127"/>
      <c r="I106" s="127">
        <f>ROUND(E106*H106,2)</f>
        <v>0</v>
      </c>
      <c r="J106" s="127"/>
      <c r="K106" s="127">
        <f>ROUND(E106*J106,2)</f>
        <v>0</v>
      </c>
      <c r="L106" s="127">
        <v>21</v>
      </c>
      <c r="M106" s="127">
        <f>G106*(1+L106/100)</f>
        <v>0</v>
      </c>
      <c r="N106" s="128">
        <v>4.0999999999999999E-4</v>
      </c>
      <c r="O106" s="128">
        <f>ROUND(E106*N106,5)</f>
        <v>2.9999999999999997E-4</v>
      </c>
      <c r="P106" s="128">
        <v>0</v>
      </c>
      <c r="Q106" s="128">
        <f>ROUND(E106*P106,5)</f>
        <v>0</v>
      </c>
      <c r="R106" s="128"/>
      <c r="S106" s="128"/>
      <c r="T106" s="129">
        <v>0.22991</v>
      </c>
      <c r="U106" s="128">
        <f>ROUND(E106*T106,2)</f>
        <v>0.17</v>
      </c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 t="s">
        <v>113</v>
      </c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</row>
    <row r="107" spans="1:60" ht="33.75" outlineLevel="1" x14ac:dyDescent="0.2">
      <c r="A107" s="122">
        <v>45</v>
      </c>
      <c r="B107" s="122" t="s">
        <v>1016</v>
      </c>
      <c r="C107" s="123" t="s">
        <v>1017</v>
      </c>
      <c r="D107" s="128" t="s">
        <v>112</v>
      </c>
      <c r="E107" s="125">
        <v>0.72</v>
      </c>
      <c r="F107" s="126"/>
      <c r="G107" s="127">
        <f>ROUND(E107*F107,2)</f>
        <v>0</v>
      </c>
      <c r="H107" s="127"/>
      <c r="I107" s="127">
        <f>ROUND(E107*H107,2)</f>
        <v>0</v>
      </c>
      <c r="J107" s="127"/>
      <c r="K107" s="127">
        <f>ROUND(E107*J107,2)</f>
        <v>0</v>
      </c>
      <c r="L107" s="127">
        <v>21</v>
      </c>
      <c r="M107" s="127">
        <f>G107*(1+L107/100)</f>
        <v>0</v>
      </c>
      <c r="N107" s="128">
        <v>3.3E-4</v>
      </c>
      <c r="O107" s="128">
        <f>ROUND(E107*N107,5)</f>
        <v>2.4000000000000001E-4</v>
      </c>
      <c r="P107" s="128">
        <v>0</v>
      </c>
      <c r="Q107" s="128">
        <f>ROUND(E107*P107,5)</f>
        <v>0</v>
      </c>
      <c r="R107" s="128"/>
      <c r="S107" s="128"/>
      <c r="T107" s="129">
        <v>2.75E-2</v>
      </c>
      <c r="U107" s="128">
        <f>ROUND(E107*T107,2)</f>
        <v>0.02</v>
      </c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 t="s">
        <v>113</v>
      </c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</row>
    <row r="108" spans="1:60" outlineLevel="1" x14ac:dyDescent="0.2">
      <c r="A108" s="122"/>
      <c r="B108" s="122"/>
      <c r="C108" s="147" t="s">
        <v>1018</v>
      </c>
      <c r="D108" s="148"/>
      <c r="E108" s="149">
        <v>0.72</v>
      </c>
      <c r="F108" s="127"/>
      <c r="G108" s="127"/>
      <c r="H108" s="127"/>
      <c r="I108" s="127"/>
      <c r="J108" s="127"/>
      <c r="K108" s="127"/>
      <c r="L108" s="127"/>
      <c r="M108" s="127"/>
      <c r="N108" s="128"/>
      <c r="O108" s="128"/>
      <c r="P108" s="128"/>
      <c r="Q108" s="128"/>
      <c r="R108" s="128"/>
      <c r="S108" s="128"/>
      <c r="T108" s="129"/>
      <c r="U108" s="128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 t="s">
        <v>115</v>
      </c>
      <c r="AF108" s="130">
        <v>0</v>
      </c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</row>
    <row r="109" spans="1:60" ht="22.5" outlineLevel="1" x14ac:dyDescent="0.2">
      <c r="A109" s="122">
        <v>46</v>
      </c>
      <c r="B109" s="122" t="s">
        <v>1019</v>
      </c>
      <c r="C109" s="123" t="s">
        <v>1020</v>
      </c>
      <c r="D109" s="128" t="s">
        <v>112</v>
      </c>
      <c r="E109" s="125">
        <v>1.5</v>
      </c>
      <c r="F109" s="126"/>
      <c r="G109" s="127">
        <f>ROUND(E109*F109,2)</f>
        <v>0</v>
      </c>
      <c r="H109" s="127"/>
      <c r="I109" s="127">
        <f>ROUND(E109*H109,2)</f>
        <v>0</v>
      </c>
      <c r="J109" s="127"/>
      <c r="K109" s="127">
        <f>ROUND(E109*J109,2)</f>
        <v>0</v>
      </c>
      <c r="L109" s="127">
        <v>21</v>
      </c>
      <c r="M109" s="127">
        <f>G109*(1+L109/100)</f>
        <v>0</v>
      </c>
      <c r="N109" s="128">
        <v>4.4999999999999997E-3</v>
      </c>
      <c r="O109" s="128">
        <f>ROUND(E109*N109,5)</f>
        <v>6.7499999999999999E-3</v>
      </c>
      <c r="P109" s="128">
        <v>0</v>
      </c>
      <c r="Q109" s="128">
        <f>ROUND(E109*P109,5)</f>
        <v>0</v>
      </c>
      <c r="R109" s="128"/>
      <c r="S109" s="128"/>
      <c r="T109" s="129">
        <v>0</v>
      </c>
      <c r="U109" s="128">
        <f>ROUND(E109*T109,2)</f>
        <v>0</v>
      </c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 t="s">
        <v>148</v>
      </c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</row>
    <row r="110" spans="1:60" x14ac:dyDescent="0.2">
      <c r="A110" s="150" t="s">
        <v>76</v>
      </c>
      <c r="B110" s="150" t="s">
        <v>225</v>
      </c>
      <c r="C110" s="151" t="s">
        <v>226</v>
      </c>
      <c r="D110" s="152"/>
      <c r="E110" s="153"/>
      <c r="F110" s="154"/>
      <c r="G110" s="154">
        <f>SUMIF(AE111:AE115,"&lt;&gt;NOR",G111:G115)</f>
        <v>0</v>
      </c>
      <c r="H110" s="154"/>
      <c r="I110" s="154">
        <f>SUM(I111:I115)</f>
        <v>0</v>
      </c>
      <c r="J110" s="154"/>
      <c r="K110" s="154">
        <f>SUM(K111:K115)</f>
        <v>0</v>
      </c>
      <c r="L110" s="154"/>
      <c r="M110" s="154">
        <f>SUM(M111:M115)</f>
        <v>0</v>
      </c>
      <c r="N110" s="152"/>
      <c r="O110" s="152">
        <f>SUM(O111:O115)</f>
        <v>0</v>
      </c>
      <c r="P110" s="152"/>
      <c r="Q110" s="152">
        <f>SUM(Q111:Q115)</f>
        <v>0</v>
      </c>
      <c r="R110" s="152"/>
      <c r="S110" s="152"/>
      <c r="T110" s="155"/>
      <c r="U110" s="152">
        <f>SUM(U111:U115)</f>
        <v>0.4</v>
      </c>
      <c r="AE110" t="s">
        <v>79</v>
      </c>
    </row>
    <row r="111" spans="1:60" outlineLevel="1" x14ac:dyDescent="0.2">
      <c r="A111" s="122">
        <v>47</v>
      </c>
      <c r="B111" s="122" t="s">
        <v>227</v>
      </c>
      <c r="C111" s="123" t="s">
        <v>228</v>
      </c>
      <c r="D111" s="128" t="s">
        <v>229</v>
      </c>
      <c r="E111" s="125">
        <v>1</v>
      </c>
      <c r="F111" s="126"/>
      <c r="G111" s="127">
        <f>ROUND(E111*F111,2)</f>
        <v>0</v>
      </c>
      <c r="H111" s="127"/>
      <c r="I111" s="127">
        <f>ROUND(E111*H111,2)</f>
        <v>0</v>
      </c>
      <c r="J111" s="127"/>
      <c r="K111" s="127">
        <f>ROUND(E111*J111,2)</f>
        <v>0</v>
      </c>
      <c r="L111" s="127">
        <v>21</v>
      </c>
      <c r="M111" s="127">
        <f>G111*(1+L111/100)</f>
        <v>0</v>
      </c>
      <c r="N111" s="128">
        <v>0</v>
      </c>
      <c r="O111" s="128">
        <f>ROUND(E111*N111,5)</f>
        <v>0</v>
      </c>
      <c r="P111" s="128">
        <v>0</v>
      </c>
      <c r="Q111" s="128">
        <f>ROUND(E111*P111,5)</f>
        <v>0</v>
      </c>
      <c r="R111" s="128"/>
      <c r="S111" s="128"/>
      <c r="T111" s="129">
        <v>0.40100000000000002</v>
      </c>
      <c r="U111" s="128">
        <f>ROUND(E111*T111,2)</f>
        <v>0.4</v>
      </c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 t="s">
        <v>113</v>
      </c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</row>
    <row r="112" spans="1:60" outlineLevel="1" x14ac:dyDescent="0.2">
      <c r="A112" s="122"/>
      <c r="B112" s="122"/>
      <c r="C112" s="156" t="s">
        <v>230</v>
      </c>
      <c r="D112" s="157"/>
      <c r="E112" s="158"/>
      <c r="F112" s="159"/>
      <c r="G112" s="160"/>
      <c r="H112" s="127"/>
      <c r="I112" s="127"/>
      <c r="J112" s="127"/>
      <c r="K112" s="127"/>
      <c r="L112" s="127"/>
      <c r="M112" s="127"/>
      <c r="N112" s="128"/>
      <c r="O112" s="128"/>
      <c r="P112" s="128"/>
      <c r="Q112" s="128"/>
      <c r="R112" s="128"/>
      <c r="S112" s="128"/>
      <c r="T112" s="129"/>
      <c r="U112" s="128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 t="s">
        <v>231</v>
      </c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61" t="str">
        <f>C112</f>
        <v>Pro vodu drážky v podlaze a ve zdivu a průrazy.</v>
      </c>
      <c r="BB112" s="130"/>
      <c r="BC112" s="130"/>
      <c r="BD112" s="130"/>
      <c r="BE112" s="130"/>
      <c r="BF112" s="130"/>
      <c r="BG112" s="130"/>
      <c r="BH112" s="130"/>
    </row>
    <row r="113" spans="1:60" outlineLevel="1" x14ac:dyDescent="0.2">
      <c r="A113" s="122"/>
      <c r="B113" s="122"/>
      <c r="C113" s="156" t="s">
        <v>232</v>
      </c>
      <c r="D113" s="157"/>
      <c r="E113" s="158"/>
      <c r="F113" s="159"/>
      <c r="G113" s="160"/>
      <c r="H113" s="127"/>
      <c r="I113" s="127"/>
      <c r="J113" s="127"/>
      <c r="K113" s="127"/>
      <c r="L113" s="127"/>
      <c r="M113" s="127"/>
      <c r="N113" s="128"/>
      <c r="O113" s="128"/>
      <c r="P113" s="128"/>
      <c r="Q113" s="128"/>
      <c r="R113" s="128"/>
      <c r="S113" s="128"/>
      <c r="T113" s="129"/>
      <c r="U113" s="128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 t="s">
        <v>231</v>
      </c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61" t="str">
        <f>C113</f>
        <v>Pro přípojku kanalizace drářžky ve zdivu a průrazy.</v>
      </c>
      <c r="BB113" s="130"/>
      <c r="BC113" s="130"/>
      <c r="BD113" s="130"/>
      <c r="BE113" s="130"/>
      <c r="BF113" s="130"/>
      <c r="BG113" s="130"/>
      <c r="BH113" s="130"/>
    </row>
    <row r="114" spans="1:60" ht="22.5" outlineLevel="1" x14ac:dyDescent="0.2">
      <c r="A114" s="122"/>
      <c r="B114" s="122"/>
      <c r="C114" s="156" t="s">
        <v>233</v>
      </c>
      <c r="D114" s="157"/>
      <c r="E114" s="158"/>
      <c r="F114" s="159"/>
      <c r="G114" s="160"/>
      <c r="H114" s="127"/>
      <c r="I114" s="127"/>
      <c r="J114" s="127"/>
      <c r="K114" s="127"/>
      <c r="L114" s="127"/>
      <c r="M114" s="127"/>
      <c r="N114" s="128"/>
      <c r="O114" s="128"/>
      <c r="P114" s="128"/>
      <c r="Q114" s="128"/>
      <c r="R114" s="128"/>
      <c r="S114" s="128"/>
      <c r="T114" s="129"/>
      <c r="U114" s="128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 t="s">
        <v>231</v>
      </c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61" t="str">
        <f>C114</f>
        <v>Pro napojení WC prostup skrz podkladní desky a výkop zeminy,</v>
      </c>
      <c r="BB114" s="130"/>
      <c r="BC114" s="130"/>
      <c r="BD114" s="130"/>
      <c r="BE114" s="130"/>
      <c r="BF114" s="130"/>
      <c r="BG114" s="130"/>
      <c r="BH114" s="130"/>
    </row>
    <row r="115" spans="1:60" outlineLevel="1" x14ac:dyDescent="0.2">
      <c r="A115" s="122"/>
      <c r="B115" s="122"/>
      <c r="C115" s="156" t="s">
        <v>234</v>
      </c>
      <c r="D115" s="157"/>
      <c r="E115" s="158"/>
      <c r="F115" s="159"/>
      <c r="G115" s="160"/>
      <c r="H115" s="127"/>
      <c r="I115" s="127"/>
      <c r="J115" s="127"/>
      <c r="K115" s="127"/>
      <c r="L115" s="127"/>
      <c r="M115" s="127"/>
      <c r="N115" s="128"/>
      <c r="O115" s="128"/>
      <c r="P115" s="128"/>
      <c r="Q115" s="128"/>
      <c r="R115" s="128"/>
      <c r="S115" s="128"/>
      <c r="T115" s="129"/>
      <c r="U115" s="128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 t="s">
        <v>231</v>
      </c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61" t="str">
        <f>C115</f>
        <v>zpětné začištění včetně oprvy protiradonové izolace</v>
      </c>
      <c r="BB115" s="130"/>
      <c r="BC115" s="130"/>
      <c r="BD115" s="130"/>
      <c r="BE115" s="130"/>
      <c r="BF115" s="130"/>
      <c r="BG115" s="130"/>
      <c r="BH115" s="130"/>
    </row>
    <row r="116" spans="1:60" x14ac:dyDescent="0.2">
      <c r="A116" s="150" t="s">
        <v>76</v>
      </c>
      <c r="B116" s="150" t="s">
        <v>235</v>
      </c>
      <c r="C116" s="151" t="s">
        <v>236</v>
      </c>
      <c r="D116" s="152"/>
      <c r="E116" s="153"/>
      <c r="F116" s="154"/>
      <c r="G116" s="154">
        <f>SUMIF(AE117:AE120,"&lt;&gt;NOR",G117:G120)</f>
        <v>0</v>
      </c>
      <c r="H116" s="154"/>
      <c r="I116" s="154">
        <f>SUM(I117:I120)</f>
        <v>0</v>
      </c>
      <c r="J116" s="154"/>
      <c r="K116" s="154">
        <f>SUM(K117:K120)</f>
        <v>0</v>
      </c>
      <c r="L116" s="154"/>
      <c r="M116" s="154">
        <f>SUM(M117:M120)</f>
        <v>0</v>
      </c>
      <c r="N116" s="152"/>
      <c r="O116" s="152">
        <f>SUM(O117:O120)</f>
        <v>1.4400000000000001E-3</v>
      </c>
      <c r="P116" s="152"/>
      <c r="Q116" s="152">
        <f>SUM(Q117:Q120)</f>
        <v>2.5000000000000001E-3</v>
      </c>
      <c r="R116" s="152"/>
      <c r="S116" s="152"/>
      <c r="T116" s="155"/>
      <c r="U116" s="152">
        <f>SUM(U117:U120)</f>
        <v>0.4</v>
      </c>
      <c r="AE116" t="s">
        <v>79</v>
      </c>
    </row>
    <row r="117" spans="1:60" ht="22.5" outlineLevel="1" x14ac:dyDescent="0.2">
      <c r="A117" s="122">
        <v>48</v>
      </c>
      <c r="B117" s="122" t="s">
        <v>237</v>
      </c>
      <c r="C117" s="123" t="s">
        <v>238</v>
      </c>
      <c r="D117" s="128" t="s">
        <v>173</v>
      </c>
      <c r="E117" s="125">
        <v>1.85</v>
      </c>
      <c r="F117" s="126"/>
      <c r="G117" s="127">
        <f>ROUND(E117*F117,2)</f>
        <v>0</v>
      </c>
      <c r="H117" s="127"/>
      <c r="I117" s="127">
        <f>ROUND(E117*H117,2)</f>
        <v>0</v>
      </c>
      <c r="J117" s="127"/>
      <c r="K117" s="127">
        <f>ROUND(E117*J117,2)</f>
        <v>0</v>
      </c>
      <c r="L117" s="127">
        <v>21</v>
      </c>
      <c r="M117" s="127">
        <f>G117*(1+L117/100)</f>
        <v>0</v>
      </c>
      <c r="N117" s="128">
        <v>0</v>
      </c>
      <c r="O117" s="128">
        <f>ROUND(E117*N117,5)</f>
        <v>0</v>
      </c>
      <c r="P117" s="128">
        <v>1.3500000000000001E-3</v>
      </c>
      <c r="Q117" s="128">
        <f>ROUND(E117*P117,5)</f>
        <v>2.5000000000000001E-3</v>
      </c>
      <c r="R117" s="128"/>
      <c r="S117" s="128"/>
      <c r="T117" s="129">
        <v>9.1999999999999998E-2</v>
      </c>
      <c r="U117" s="128">
        <f>ROUND(E117*T117,2)</f>
        <v>0.17</v>
      </c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 t="s">
        <v>113</v>
      </c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</row>
    <row r="118" spans="1:60" outlineLevel="1" x14ac:dyDescent="0.2">
      <c r="A118" s="122"/>
      <c r="B118" s="122"/>
      <c r="C118" s="147" t="s">
        <v>239</v>
      </c>
      <c r="D118" s="148"/>
      <c r="E118" s="149">
        <v>1.85</v>
      </c>
      <c r="F118" s="127"/>
      <c r="G118" s="127"/>
      <c r="H118" s="127"/>
      <c r="I118" s="127"/>
      <c r="J118" s="127"/>
      <c r="K118" s="127"/>
      <c r="L118" s="127"/>
      <c r="M118" s="127"/>
      <c r="N118" s="128"/>
      <c r="O118" s="128"/>
      <c r="P118" s="128"/>
      <c r="Q118" s="128"/>
      <c r="R118" s="128"/>
      <c r="S118" s="128"/>
      <c r="T118" s="129"/>
      <c r="U118" s="128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 t="s">
        <v>115</v>
      </c>
      <c r="AF118" s="130">
        <v>0</v>
      </c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</row>
    <row r="119" spans="1:60" outlineLevel="1" x14ac:dyDescent="0.2">
      <c r="A119" s="122">
        <v>49</v>
      </c>
      <c r="B119" s="122" t="s">
        <v>240</v>
      </c>
      <c r="C119" s="123" t="s">
        <v>241</v>
      </c>
      <c r="D119" s="128" t="s">
        <v>173</v>
      </c>
      <c r="E119" s="125">
        <v>0.75</v>
      </c>
      <c r="F119" s="126"/>
      <c r="G119" s="127">
        <f>ROUND(E119*F119,2)</f>
        <v>0</v>
      </c>
      <c r="H119" s="127"/>
      <c r="I119" s="127">
        <f>ROUND(E119*H119,2)</f>
        <v>0</v>
      </c>
      <c r="J119" s="127"/>
      <c r="K119" s="127">
        <f>ROUND(E119*J119,2)</f>
        <v>0</v>
      </c>
      <c r="L119" s="127">
        <v>21</v>
      </c>
      <c r="M119" s="127">
        <f>G119*(1+L119/100)</f>
        <v>0</v>
      </c>
      <c r="N119" s="128">
        <v>1.92E-3</v>
      </c>
      <c r="O119" s="128">
        <f>ROUND(E119*N119,5)</f>
        <v>1.4400000000000001E-3</v>
      </c>
      <c r="P119" s="128">
        <v>0</v>
      </c>
      <c r="Q119" s="128">
        <f>ROUND(E119*P119,5)</f>
        <v>0</v>
      </c>
      <c r="R119" s="128"/>
      <c r="S119" s="128"/>
      <c r="T119" s="129">
        <v>0.28039999999999998</v>
      </c>
      <c r="U119" s="128">
        <f>ROUND(E119*T119,2)</f>
        <v>0.21</v>
      </c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 t="s">
        <v>113</v>
      </c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</row>
    <row r="120" spans="1:60" outlineLevel="1" x14ac:dyDescent="0.2">
      <c r="A120" s="122">
        <v>50</v>
      </c>
      <c r="B120" s="122" t="s">
        <v>242</v>
      </c>
      <c r="C120" s="123" t="s">
        <v>243</v>
      </c>
      <c r="D120" s="128" t="s">
        <v>244</v>
      </c>
      <c r="E120" s="125">
        <v>1</v>
      </c>
      <c r="F120" s="126"/>
      <c r="G120" s="127">
        <f>ROUND(E120*F120,2)</f>
        <v>0</v>
      </c>
      <c r="H120" s="127"/>
      <c r="I120" s="127">
        <f>ROUND(E120*H120,2)</f>
        <v>0</v>
      </c>
      <c r="J120" s="127"/>
      <c r="K120" s="127">
        <f>ROUND(E120*J120,2)</f>
        <v>0</v>
      </c>
      <c r="L120" s="127">
        <v>21</v>
      </c>
      <c r="M120" s="127">
        <f>G120*(1+L120/100)</f>
        <v>0</v>
      </c>
      <c r="N120" s="128">
        <v>0</v>
      </c>
      <c r="O120" s="128">
        <f>ROUND(E120*N120,5)</f>
        <v>0</v>
      </c>
      <c r="P120" s="128">
        <v>0</v>
      </c>
      <c r="Q120" s="128">
        <f>ROUND(E120*P120,5)</f>
        <v>0</v>
      </c>
      <c r="R120" s="128"/>
      <c r="S120" s="128"/>
      <c r="T120" s="129">
        <v>0.02</v>
      </c>
      <c r="U120" s="128">
        <f>ROUND(E120*T120,2)</f>
        <v>0.02</v>
      </c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 t="s">
        <v>113</v>
      </c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</row>
    <row r="121" spans="1:60" x14ac:dyDescent="0.2">
      <c r="A121" s="150" t="s">
        <v>76</v>
      </c>
      <c r="B121" s="150" t="s">
        <v>245</v>
      </c>
      <c r="C121" s="151" t="s">
        <v>246</v>
      </c>
      <c r="D121" s="152"/>
      <c r="E121" s="153"/>
      <c r="F121" s="154"/>
      <c r="G121" s="154">
        <f>SUMIF(AE122:AE132,"&lt;&gt;NOR",G122:G132)</f>
        <v>0</v>
      </c>
      <c r="H121" s="154"/>
      <c r="I121" s="154">
        <f>SUM(I122:I132)</f>
        <v>0</v>
      </c>
      <c r="J121" s="154"/>
      <c r="K121" s="154">
        <f>SUM(K122:K132)</f>
        <v>0</v>
      </c>
      <c r="L121" s="154"/>
      <c r="M121" s="154">
        <f>SUM(M122:M132)</f>
        <v>0</v>
      </c>
      <c r="N121" s="152"/>
      <c r="O121" s="152">
        <f>SUM(O122:O132)</f>
        <v>0.10990000000000001</v>
      </c>
      <c r="P121" s="152"/>
      <c r="Q121" s="152">
        <f>SUM(Q122:Q132)</f>
        <v>0</v>
      </c>
      <c r="R121" s="152"/>
      <c r="S121" s="152"/>
      <c r="T121" s="155"/>
      <c r="U121" s="152">
        <f>SUM(U122:U132)</f>
        <v>9.7700000000000014</v>
      </c>
      <c r="AE121" t="s">
        <v>79</v>
      </c>
    </row>
    <row r="122" spans="1:60" outlineLevel="1" x14ac:dyDescent="0.2">
      <c r="A122" s="122">
        <v>51</v>
      </c>
      <c r="B122" s="122" t="s">
        <v>247</v>
      </c>
      <c r="C122" s="123" t="s">
        <v>248</v>
      </c>
      <c r="D122" s="128" t="s">
        <v>121</v>
      </c>
      <c r="E122" s="125">
        <v>1</v>
      </c>
      <c r="F122" s="126"/>
      <c r="G122" s="127">
        <f t="shared" ref="G122:G132" si="0">ROUND(E122*F122,2)</f>
        <v>0</v>
      </c>
      <c r="H122" s="127"/>
      <c r="I122" s="127">
        <f t="shared" ref="I122:I132" si="1">ROUND(E122*H122,2)</f>
        <v>0</v>
      </c>
      <c r="J122" s="127"/>
      <c r="K122" s="127">
        <f t="shared" ref="K122:K132" si="2">ROUND(E122*J122,2)</f>
        <v>0</v>
      </c>
      <c r="L122" s="127">
        <v>21</v>
      </c>
      <c r="M122" s="127">
        <f t="shared" ref="M122:M132" si="3">G122*(1+L122/100)</f>
        <v>0</v>
      </c>
      <c r="N122" s="128">
        <v>0.05</v>
      </c>
      <c r="O122" s="128">
        <f t="shared" ref="O122:O132" si="4">ROUND(E122*N122,5)</f>
        <v>0.05</v>
      </c>
      <c r="P122" s="128">
        <v>0</v>
      </c>
      <c r="Q122" s="128">
        <f t="shared" ref="Q122:Q132" si="5">ROUND(E122*P122,5)</f>
        <v>0</v>
      </c>
      <c r="R122" s="128"/>
      <c r="S122" s="128"/>
      <c r="T122" s="129">
        <v>3.1</v>
      </c>
      <c r="U122" s="128">
        <f t="shared" ref="U122:U132" si="6">ROUND(E122*T122,2)</f>
        <v>3.1</v>
      </c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 t="s">
        <v>113</v>
      </c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</row>
    <row r="123" spans="1:60" outlineLevel="1" x14ac:dyDescent="0.2">
      <c r="A123" s="122">
        <v>52</v>
      </c>
      <c r="B123" s="122" t="s">
        <v>249</v>
      </c>
      <c r="C123" s="123" t="s">
        <v>250</v>
      </c>
      <c r="D123" s="128" t="s">
        <v>121</v>
      </c>
      <c r="E123" s="125">
        <v>1</v>
      </c>
      <c r="F123" s="126"/>
      <c r="G123" s="127">
        <f t="shared" si="0"/>
        <v>0</v>
      </c>
      <c r="H123" s="127"/>
      <c r="I123" s="127">
        <f t="shared" si="1"/>
        <v>0</v>
      </c>
      <c r="J123" s="127"/>
      <c r="K123" s="127">
        <f t="shared" si="2"/>
        <v>0</v>
      </c>
      <c r="L123" s="127">
        <v>21</v>
      </c>
      <c r="M123" s="127">
        <f t="shared" si="3"/>
        <v>0</v>
      </c>
      <c r="N123" s="128">
        <v>0.02</v>
      </c>
      <c r="O123" s="128">
        <f t="shared" si="4"/>
        <v>0.02</v>
      </c>
      <c r="P123" s="128">
        <v>0</v>
      </c>
      <c r="Q123" s="128">
        <f t="shared" si="5"/>
        <v>0</v>
      </c>
      <c r="R123" s="128"/>
      <c r="S123" s="128"/>
      <c r="T123" s="129">
        <v>3.1</v>
      </c>
      <c r="U123" s="128">
        <f t="shared" si="6"/>
        <v>3.1</v>
      </c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 t="s">
        <v>113</v>
      </c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</row>
    <row r="124" spans="1:60" ht="22.5" outlineLevel="1" x14ac:dyDescent="0.2">
      <c r="A124" s="122">
        <v>53</v>
      </c>
      <c r="B124" s="122" t="s">
        <v>251</v>
      </c>
      <c r="C124" s="123" t="s">
        <v>252</v>
      </c>
      <c r="D124" s="128" t="s">
        <v>173</v>
      </c>
      <c r="E124" s="125">
        <v>0.8</v>
      </c>
      <c r="F124" s="126"/>
      <c r="G124" s="127">
        <f t="shared" si="0"/>
        <v>0</v>
      </c>
      <c r="H124" s="127"/>
      <c r="I124" s="127">
        <f t="shared" si="1"/>
        <v>0</v>
      </c>
      <c r="J124" s="127"/>
      <c r="K124" s="127">
        <f t="shared" si="2"/>
        <v>0</v>
      </c>
      <c r="L124" s="127">
        <v>21</v>
      </c>
      <c r="M124" s="127">
        <f t="shared" si="3"/>
        <v>0</v>
      </c>
      <c r="N124" s="128">
        <v>3.7200000000000002E-3</v>
      </c>
      <c r="O124" s="128">
        <f t="shared" si="4"/>
        <v>2.98E-3</v>
      </c>
      <c r="P124" s="128">
        <v>0</v>
      </c>
      <c r="Q124" s="128">
        <f t="shared" si="5"/>
        <v>0</v>
      </c>
      <c r="R124" s="128"/>
      <c r="S124" s="128"/>
      <c r="T124" s="129">
        <v>0.56137999999999999</v>
      </c>
      <c r="U124" s="128">
        <f t="shared" si="6"/>
        <v>0.45</v>
      </c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 t="s">
        <v>205</v>
      </c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</row>
    <row r="125" spans="1:60" outlineLevel="1" x14ac:dyDescent="0.2">
      <c r="A125" s="122">
        <v>54</v>
      </c>
      <c r="B125" s="122" t="s">
        <v>253</v>
      </c>
      <c r="C125" s="123" t="s">
        <v>254</v>
      </c>
      <c r="D125" s="128" t="s">
        <v>121</v>
      </c>
      <c r="E125" s="125">
        <v>1</v>
      </c>
      <c r="F125" s="126"/>
      <c r="G125" s="127">
        <f t="shared" si="0"/>
        <v>0</v>
      </c>
      <c r="H125" s="127"/>
      <c r="I125" s="127">
        <f t="shared" si="1"/>
        <v>0</v>
      </c>
      <c r="J125" s="127"/>
      <c r="K125" s="127">
        <f t="shared" si="2"/>
        <v>0</v>
      </c>
      <c r="L125" s="127">
        <v>21</v>
      </c>
      <c r="M125" s="127">
        <f t="shared" si="3"/>
        <v>0</v>
      </c>
      <c r="N125" s="128">
        <v>0</v>
      </c>
      <c r="O125" s="128">
        <f t="shared" si="4"/>
        <v>0</v>
      </c>
      <c r="P125" s="128">
        <v>0</v>
      </c>
      <c r="Q125" s="128">
        <f t="shared" si="5"/>
        <v>0</v>
      </c>
      <c r="R125" s="128"/>
      <c r="S125" s="128"/>
      <c r="T125" s="129">
        <v>1.63</v>
      </c>
      <c r="U125" s="128">
        <f t="shared" si="6"/>
        <v>1.63</v>
      </c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 t="s">
        <v>113</v>
      </c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</row>
    <row r="126" spans="1:60" ht="22.5" outlineLevel="1" x14ac:dyDescent="0.2">
      <c r="A126" s="122">
        <v>55</v>
      </c>
      <c r="B126" s="122" t="s">
        <v>255</v>
      </c>
      <c r="C126" s="123" t="s">
        <v>256</v>
      </c>
      <c r="D126" s="128" t="s">
        <v>121</v>
      </c>
      <c r="E126" s="125">
        <v>1</v>
      </c>
      <c r="F126" s="126"/>
      <c r="G126" s="127">
        <f t="shared" si="0"/>
        <v>0</v>
      </c>
      <c r="H126" s="127"/>
      <c r="I126" s="127">
        <f t="shared" si="1"/>
        <v>0</v>
      </c>
      <c r="J126" s="127"/>
      <c r="K126" s="127">
        <f t="shared" si="2"/>
        <v>0</v>
      </c>
      <c r="L126" s="127">
        <v>21</v>
      </c>
      <c r="M126" s="127">
        <f t="shared" si="3"/>
        <v>0</v>
      </c>
      <c r="N126" s="128">
        <v>3.3000000000000002E-2</v>
      </c>
      <c r="O126" s="128">
        <f t="shared" si="4"/>
        <v>3.3000000000000002E-2</v>
      </c>
      <c r="P126" s="128">
        <v>0</v>
      </c>
      <c r="Q126" s="128">
        <f t="shared" si="5"/>
        <v>0</v>
      </c>
      <c r="R126" s="128"/>
      <c r="S126" s="128"/>
      <c r="T126" s="129">
        <v>0</v>
      </c>
      <c r="U126" s="128">
        <f t="shared" si="6"/>
        <v>0</v>
      </c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 t="s">
        <v>148</v>
      </c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</row>
    <row r="127" spans="1:60" outlineLevel="1" x14ac:dyDescent="0.2">
      <c r="A127" s="122">
        <v>56</v>
      </c>
      <c r="B127" s="122" t="s">
        <v>257</v>
      </c>
      <c r="C127" s="123" t="s">
        <v>258</v>
      </c>
      <c r="D127" s="128" t="s">
        <v>121</v>
      </c>
      <c r="E127" s="125">
        <v>1</v>
      </c>
      <c r="F127" s="126"/>
      <c r="G127" s="127">
        <f t="shared" si="0"/>
        <v>0</v>
      </c>
      <c r="H127" s="127"/>
      <c r="I127" s="127">
        <f t="shared" si="1"/>
        <v>0</v>
      </c>
      <c r="J127" s="127"/>
      <c r="K127" s="127">
        <f t="shared" si="2"/>
        <v>0</v>
      </c>
      <c r="L127" s="127">
        <v>21</v>
      </c>
      <c r="M127" s="127">
        <f t="shared" si="3"/>
        <v>0</v>
      </c>
      <c r="N127" s="128">
        <v>0</v>
      </c>
      <c r="O127" s="128">
        <f t="shared" si="4"/>
        <v>0</v>
      </c>
      <c r="P127" s="128">
        <v>0</v>
      </c>
      <c r="Q127" s="128">
        <f t="shared" si="5"/>
        <v>0</v>
      </c>
      <c r="R127" s="128"/>
      <c r="S127" s="128"/>
      <c r="T127" s="129">
        <v>0.77500000000000002</v>
      </c>
      <c r="U127" s="128">
        <f t="shared" si="6"/>
        <v>0.78</v>
      </c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 t="s">
        <v>113</v>
      </c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</row>
    <row r="128" spans="1:60" outlineLevel="1" x14ac:dyDescent="0.2">
      <c r="A128" s="122">
        <v>57</v>
      </c>
      <c r="B128" s="122" t="s">
        <v>259</v>
      </c>
      <c r="C128" s="123" t="s">
        <v>260</v>
      </c>
      <c r="D128" s="128" t="s">
        <v>121</v>
      </c>
      <c r="E128" s="125">
        <v>1</v>
      </c>
      <c r="F128" s="126"/>
      <c r="G128" s="127">
        <f t="shared" si="0"/>
        <v>0</v>
      </c>
      <c r="H128" s="127"/>
      <c r="I128" s="127">
        <f t="shared" si="1"/>
        <v>0</v>
      </c>
      <c r="J128" s="127"/>
      <c r="K128" s="127">
        <f t="shared" si="2"/>
        <v>0</v>
      </c>
      <c r="L128" s="127">
        <v>21</v>
      </c>
      <c r="M128" s="127">
        <f t="shared" si="3"/>
        <v>0</v>
      </c>
      <c r="N128" s="128">
        <v>7.5000000000000002E-4</v>
      </c>
      <c r="O128" s="128">
        <f t="shared" si="4"/>
        <v>7.5000000000000002E-4</v>
      </c>
      <c r="P128" s="128">
        <v>0</v>
      </c>
      <c r="Q128" s="128">
        <f t="shared" si="5"/>
        <v>0</v>
      </c>
      <c r="R128" s="128"/>
      <c r="S128" s="128"/>
      <c r="T128" s="129">
        <v>0</v>
      </c>
      <c r="U128" s="128">
        <f t="shared" si="6"/>
        <v>0</v>
      </c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 t="s">
        <v>148</v>
      </c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</row>
    <row r="129" spans="1:60" outlineLevel="1" x14ac:dyDescent="0.2">
      <c r="A129" s="122">
        <v>58</v>
      </c>
      <c r="B129" s="122" t="s">
        <v>261</v>
      </c>
      <c r="C129" s="123" t="s">
        <v>262</v>
      </c>
      <c r="D129" s="128" t="s">
        <v>121</v>
      </c>
      <c r="E129" s="125">
        <v>1</v>
      </c>
      <c r="F129" s="126"/>
      <c r="G129" s="127">
        <f t="shared" si="0"/>
        <v>0</v>
      </c>
      <c r="H129" s="127"/>
      <c r="I129" s="127">
        <f t="shared" si="1"/>
        <v>0</v>
      </c>
      <c r="J129" s="127"/>
      <c r="K129" s="127">
        <f t="shared" si="2"/>
        <v>0</v>
      </c>
      <c r="L129" s="127">
        <v>21</v>
      </c>
      <c r="M129" s="127">
        <f t="shared" si="3"/>
        <v>0</v>
      </c>
      <c r="N129" s="128">
        <v>0</v>
      </c>
      <c r="O129" s="128">
        <f t="shared" si="4"/>
        <v>0</v>
      </c>
      <c r="P129" s="128">
        <v>0</v>
      </c>
      <c r="Q129" s="128">
        <f t="shared" si="5"/>
        <v>0</v>
      </c>
      <c r="R129" s="128"/>
      <c r="S129" s="128"/>
      <c r="T129" s="129">
        <v>0.15</v>
      </c>
      <c r="U129" s="128">
        <f t="shared" si="6"/>
        <v>0.15</v>
      </c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 t="s">
        <v>113</v>
      </c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</row>
    <row r="130" spans="1:60" outlineLevel="1" x14ac:dyDescent="0.2">
      <c r="A130" s="122">
        <v>59</v>
      </c>
      <c r="B130" s="122" t="s">
        <v>263</v>
      </c>
      <c r="C130" s="123" t="s">
        <v>264</v>
      </c>
      <c r="D130" s="128" t="s">
        <v>121</v>
      </c>
      <c r="E130" s="125">
        <v>1</v>
      </c>
      <c r="F130" s="126"/>
      <c r="G130" s="127">
        <f t="shared" si="0"/>
        <v>0</v>
      </c>
      <c r="H130" s="127"/>
      <c r="I130" s="127">
        <f t="shared" si="1"/>
        <v>0</v>
      </c>
      <c r="J130" s="127"/>
      <c r="K130" s="127">
        <f t="shared" si="2"/>
        <v>0</v>
      </c>
      <c r="L130" s="127">
        <v>21</v>
      </c>
      <c r="M130" s="127">
        <f t="shared" si="3"/>
        <v>0</v>
      </c>
      <c r="N130" s="128">
        <v>1E-4</v>
      </c>
      <c r="O130" s="128">
        <f t="shared" si="4"/>
        <v>1E-4</v>
      </c>
      <c r="P130" s="128">
        <v>0</v>
      </c>
      <c r="Q130" s="128">
        <f t="shared" si="5"/>
        <v>0</v>
      </c>
      <c r="R130" s="128"/>
      <c r="S130" s="128"/>
      <c r="T130" s="129">
        <v>0</v>
      </c>
      <c r="U130" s="128">
        <f t="shared" si="6"/>
        <v>0</v>
      </c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 t="s">
        <v>148</v>
      </c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</row>
    <row r="131" spans="1:60" outlineLevel="1" x14ac:dyDescent="0.2">
      <c r="A131" s="122">
        <v>60</v>
      </c>
      <c r="B131" s="122" t="s">
        <v>265</v>
      </c>
      <c r="C131" s="123" t="s">
        <v>266</v>
      </c>
      <c r="D131" s="128" t="s">
        <v>121</v>
      </c>
      <c r="E131" s="125">
        <v>1</v>
      </c>
      <c r="F131" s="126"/>
      <c r="G131" s="127">
        <f t="shared" si="0"/>
        <v>0</v>
      </c>
      <c r="H131" s="127"/>
      <c r="I131" s="127">
        <f t="shared" si="1"/>
        <v>0</v>
      </c>
      <c r="J131" s="127"/>
      <c r="K131" s="127">
        <f t="shared" si="2"/>
        <v>0</v>
      </c>
      <c r="L131" s="127">
        <v>21</v>
      </c>
      <c r="M131" s="127">
        <f t="shared" si="3"/>
        <v>0</v>
      </c>
      <c r="N131" s="128">
        <v>0</v>
      </c>
      <c r="O131" s="128">
        <f t="shared" si="4"/>
        <v>0</v>
      </c>
      <c r="P131" s="128">
        <v>0</v>
      </c>
      <c r="Q131" s="128">
        <f t="shared" si="5"/>
        <v>0</v>
      </c>
      <c r="R131" s="128"/>
      <c r="S131" s="128"/>
      <c r="T131" s="129">
        <v>0.55500000000000005</v>
      </c>
      <c r="U131" s="128">
        <f t="shared" si="6"/>
        <v>0.56000000000000005</v>
      </c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 t="s">
        <v>113</v>
      </c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</row>
    <row r="132" spans="1:60" outlineLevel="1" x14ac:dyDescent="0.2">
      <c r="A132" s="122">
        <v>61</v>
      </c>
      <c r="B132" s="122" t="s">
        <v>267</v>
      </c>
      <c r="C132" s="123" t="s">
        <v>268</v>
      </c>
      <c r="D132" s="128" t="s">
        <v>121</v>
      </c>
      <c r="E132" s="125">
        <v>1</v>
      </c>
      <c r="F132" s="126"/>
      <c r="G132" s="127">
        <f t="shared" si="0"/>
        <v>0</v>
      </c>
      <c r="H132" s="127"/>
      <c r="I132" s="127">
        <f t="shared" si="1"/>
        <v>0</v>
      </c>
      <c r="J132" s="127"/>
      <c r="K132" s="127">
        <f t="shared" si="2"/>
        <v>0</v>
      </c>
      <c r="L132" s="127">
        <v>21</v>
      </c>
      <c r="M132" s="127">
        <f t="shared" si="3"/>
        <v>0</v>
      </c>
      <c r="N132" s="128">
        <v>3.0699999999999998E-3</v>
      </c>
      <c r="O132" s="128">
        <f t="shared" si="4"/>
        <v>3.0699999999999998E-3</v>
      </c>
      <c r="P132" s="128">
        <v>0</v>
      </c>
      <c r="Q132" s="128">
        <f t="shared" si="5"/>
        <v>0</v>
      </c>
      <c r="R132" s="128"/>
      <c r="S132" s="128"/>
      <c r="T132" s="129">
        <v>0</v>
      </c>
      <c r="U132" s="128">
        <f t="shared" si="6"/>
        <v>0</v>
      </c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 t="s">
        <v>148</v>
      </c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</row>
    <row r="133" spans="1:60" x14ac:dyDescent="0.2">
      <c r="A133" s="150" t="s">
        <v>76</v>
      </c>
      <c r="B133" s="150" t="s">
        <v>269</v>
      </c>
      <c r="C133" s="151" t="s">
        <v>270</v>
      </c>
      <c r="D133" s="152"/>
      <c r="E133" s="153"/>
      <c r="F133" s="154"/>
      <c r="G133" s="154">
        <f>SUMIF(AE134:AE148,"&lt;&gt;NOR",G134:G148)</f>
        <v>0</v>
      </c>
      <c r="H133" s="154"/>
      <c r="I133" s="154">
        <f>SUM(I134:I148)</f>
        <v>0</v>
      </c>
      <c r="J133" s="154"/>
      <c r="K133" s="154">
        <f>SUM(K134:K148)</f>
        <v>0</v>
      </c>
      <c r="L133" s="154"/>
      <c r="M133" s="154">
        <f>SUM(M134:M148)</f>
        <v>0</v>
      </c>
      <c r="N133" s="152"/>
      <c r="O133" s="152">
        <f>SUM(O134:O148)</f>
        <v>0.22078</v>
      </c>
      <c r="P133" s="152"/>
      <c r="Q133" s="152">
        <f>SUM(Q134:Q148)</f>
        <v>0</v>
      </c>
      <c r="R133" s="152"/>
      <c r="S133" s="152"/>
      <c r="T133" s="155"/>
      <c r="U133" s="152">
        <f>SUM(U134:U148)</f>
        <v>13.73</v>
      </c>
      <c r="AE133" t="s">
        <v>79</v>
      </c>
    </row>
    <row r="134" spans="1:60" ht="22.5" outlineLevel="1" x14ac:dyDescent="0.2">
      <c r="A134" s="122">
        <v>62</v>
      </c>
      <c r="B134" s="122" t="s">
        <v>271</v>
      </c>
      <c r="C134" s="123" t="s">
        <v>272</v>
      </c>
      <c r="D134" s="128" t="s">
        <v>112</v>
      </c>
      <c r="E134" s="125">
        <v>11.12</v>
      </c>
      <c r="F134" s="126"/>
      <c r="G134" s="127">
        <f>ROUND(E134*F134,2)</f>
        <v>0</v>
      </c>
      <c r="H134" s="127"/>
      <c r="I134" s="127">
        <f>ROUND(E134*H134,2)</f>
        <v>0</v>
      </c>
      <c r="J134" s="127"/>
      <c r="K134" s="127">
        <f>ROUND(E134*J134,2)</f>
        <v>0</v>
      </c>
      <c r="L134" s="127">
        <v>21</v>
      </c>
      <c r="M134" s="127">
        <f>G134*(1+L134/100)</f>
        <v>0</v>
      </c>
      <c r="N134" s="128">
        <v>0</v>
      </c>
      <c r="O134" s="128">
        <f>ROUND(E134*N134,5)</f>
        <v>0</v>
      </c>
      <c r="P134" s="128">
        <v>0</v>
      </c>
      <c r="Q134" s="128">
        <f>ROUND(E134*P134,5)</f>
        <v>0</v>
      </c>
      <c r="R134" s="128"/>
      <c r="S134" s="128"/>
      <c r="T134" s="129">
        <v>0.97799999999999998</v>
      </c>
      <c r="U134" s="128">
        <f>ROUND(E134*T134,2)</f>
        <v>10.88</v>
      </c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 t="s">
        <v>113</v>
      </c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</row>
    <row r="135" spans="1:60" outlineLevel="1" x14ac:dyDescent="0.2">
      <c r="A135" s="122"/>
      <c r="B135" s="122"/>
      <c r="C135" s="147" t="s">
        <v>273</v>
      </c>
      <c r="D135" s="148"/>
      <c r="E135" s="149">
        <v>10.4</v>
      </c>
      <c r="F135" s="127"/>
      <c r="G135" s="127"/>
      <c r="H135" s="127"/>
      <c r="I135" s="127"/>
      <c r="J135" s="127"/>
      <c r="K135" s="127"/>
      <c r="L135" s="127"/>
      <c r="M135" s="127"/>
      <c r="N135" s="128"/>
      <c r="O135" s="128"/>
      <c r="P135" s="128"/>
      <c r="Q135" s="128"/>
      <c r="R135" s="128"/>
      <c r="S135" s="128"/>
      <c r="T135" s="129"/>
      <c r="U135" s="128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 t="s">
        <v>115</v>
      </c>
      <c r="AF135" s="130">
        <v>0</v>
      </c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</row>
    <row r="136" spans="1:60" outlineLevel="1" x14ac:dyDescent="0.2">
      <c r="A136" s="122"/>
      <c r="B136" s="122"/>
      <c r="C136" s="147" t="s">
        <v>274</v>
      </c>
      <c r="D136" s="148"/>
      <c r="E136" s="149">
        <v>0.72</v>
      </c>
      <c r="F136" s="127"/>
      <c r="G136" s="127"/>
      <c r="H136" s="127"/>
      <c r="I136" s="127"/>
      <c r="J136" s="127"/>
      <c r="K136" s="127"/>
      <c r="L136" s="127"/>
      <c r="M136" s="127"/>
      <c r="N136" s="128"/>
      <c r="O136" s="128"/>
      <c r="P136" s="128"/>
      <c r="Q136" s="128"/>
      <c r="R136" s="128"/>
      <c r="S136" s="128"/>
      <c r="T136" s="129"/>
      <c r="U136" s="128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 t="s">
        <v>115</v>
      </c>
      <c r="AF136" s="130">
        <v>0</v>
      </c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</row>
    <row r="137" spans="1:60" outlineLevel="1" x14ac:dyDescent="0.2">
      <c r="A137" s="122">
        <v>63</v>
      </c>
      <c r="B137" s="122" t="s">
        <v>275</v>
      </c>
      <c r="C137" s="123" t="s">
        <v>276</v>
      </c>
      <c r="D137" s="128" t="s">
        <v>173</v>
      </c>
      <c r="E137" s="125">
        <v>22.65</v>
      </c>
      <c r="F137" s="126"/>
      <c r="G137" s="127">
        <f>ROUND(E137*F137,2)</f>
        <v>0</v>
      </c>
      <c r="H137" s="127"/>
      <c r="I137" s="127">
        <f>ROUND(E137*H137,2)</f>
        <v>0</v>
      </c>
      <c r="J137" s="127"/>
      <c r="K137" s="127">
        <f>ROUND(E137*J137,2)</f>
        <v>0</v>
      </c>
      <c r="L137" s="127">
        <v>21</v>
      </c>
      <c r="M137" s="127">
        <f>G137*(1+L137/100)</f>
        <v>0</v>
      </c>
      <c r="N137" s="128">
        <v>4.0000000000000003E-5</v>
      </c>
      <c r="O137" s="128">
        <f>ROUND(E137*N137,5)</f>
        <v>9.1E-4</v>
      </c>
      <c r="P137" s="128">
        <v>0</v>
      </c>
      <c r="Q137" s="128">
        <f>ROUND(E137*P137,5)</f>
        <v>0</v>
      </c>
      <c r="R137" s="128"/>
      <c r="S137" s="128"/>
      <c r="T137" s="129">
        <v>7.0000000000000007E-2</v>
      </c>
      <c r="U137" s="128">
        <f>ROUND(E137*T137,2)</f>
        <v>1.59</v>
      </c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 t="s">
        <v>113</v>
      </c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</row>
    <row r="138" spans="1:60" outlineLevel="1" x14ac:dyDescent="0.2">
      <c r="A138" s="122"/>
      <c r="B138" s="122"/>
      <c r="C138" s="147" t="s">
        <v>277</v>
      </c>
      <c r="D138" s="148"/>
      <c r="E138" s="149">
        <v>1.1499999999999999</v>
      </c>
      <c r="F138" s="127"/>
      <c r="G138" s="127"/>
      <c r="H138" s="127"/>
      <c r="I138" s="127"/>
      <c r="J138" s="127"/>
      <c r="K138" s="127"/>
      <c r="L138" s="127"/>
      <c r="M138" s="127"/>
      <c r="N138" s="128"/>
      <c r="O138" s="128"/>
      <c r="P138" s="128"/>
      <c r="Q138" s="128"/>
      <c r="R138" s="128"/>
      <c r="S138" s="128"/>
      <c r="T138" s="129"/>
      <c r="U138" s="128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 t="s">
        <v>115</v>
      </c>
      <c r="AF138" s="130">
        <v>0</v>
      </c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</row>
    <row r="139" spans="1:60" outlineLevel="1" x14ac:dyDescent="0.2">
      <c r="A139" s="122"/>
      <c r="B139" s="122"/>
      <c r="C139" s="147" t="s">
        <v>278</v>
      </c>
      <c r="D139" s="148"/>
      <c r="E139" s="149">
        <v>1.5</v>
      </c>
      <c r="F139" s="127"/>
      <c r="G139" s="127"/>
      <c r="H139" s="127"/>
      <c r="I139" s="127"/>
      <c r="J139" s="127"/>
      <c r="K139" s="127"/>
      <c r="L139" s="127"/>
      <c r="M139" s="127"/>
      <c r="N139" s="128"/>
      <c r="O139" s="128"/>
      <c r="P139" s="128"/>
      <c r="Q139" s="128"/>
      <c r="R139" s="128"/>
      <c r="S139" s="128"/>
      <c r="T139" s="129"/>
      <c r="U139" s="128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 t="s">
        <v>115</v>
      </c>
      <c r="AF139" s="130">
        <v>0</v>
      </c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</row>
    <row r="140" spans="1:60" outlineLevel="1" x14ac:dyDescent="0.2">
      <c r="A140" s="122"/>
      <c r="B140" s="122"/>
      <c r="C140" s="147" t="s">
        <v>279</v>
      </c>
      <c r="D140" s="148"/>
      <c r="E140" s="149">
        <v>11.2</v>
      </c>
      <c r="F140" s="127"/>
      <c r="G140" s="127"/>
      <c r="H140" s="127"/>
      <c r="I140" s="127"/>
      <c r="J140" s="127"/>
      <c r="K140" s="127"/>
      <c r="L140" s="127"/>
      <c r="M140" s="127"/>
      <c r="N140" s="128"/>
      <c r="O140" s="128"/>
      <c r="P140" s="128"/>
      <c r="Q140" s="128"/>
      <c r="R140" s="128"/>
      <c r="S140" s="128"/>
      <c r="T140" s="129"/>
      <c r="U140" s="128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 t="s">
        <v>115</v>
      </c>
      <c r="AF140" s="130">
        <v>0</v>
      </c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</row>
    <row r="141" spans="1:60" outlineLevel="1" x14ac:dyDescent="0.2">
      <c r="A141" s="122"/>
      <c r="B141" s="122"/>
      <c r="C141" s="147" t="s">
        <v>280</v>
      </c>
      <c r="D141" s="148"/>
      <c r="E141" s="149">
        <v>7.3</v>
      </c>
      <c r="F141" s="127"/>
      <c r="G141" s="127"/>
      <c r="H141" s="127"/>
      <c r="I141" s="127"/>
      <c r="J141" s="127"/>
      <c r="K141" s="127"/>
      <c r="L141" s="127"/>
      <c r="M141" s="127"/>
      <c r="N141" s="128"/>
      <c r="O141" s="128"/>
      <c r="P141" s="128"/>
      <c r="Q141" s="128"/>
      <c r="R141" s="128"/>
      <c r="S141" s="128"/>
      <c r="T141" s="129"/>
      <c r="U141" s="128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 t="s">
        <v>115</v>
      </c>
      <c r="AF141" s="130">
        <v>0</v>
      </c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</row>
    <row r="142" spans="1:60" outlineLevel="1" x14ac:dyDescent="0.2">
      <c r="A142" s="122"/>
      <c r="B142" s="122"/>
      <c r="C142" s="147" t="s">
        <v>281</v>
      </c>
      <c r="D142" s="148"/>
      <c r="E142" s="149">
        <v>1.5</v>
      </c>
      <c r="F142" s="127"/>
      <c r="G142" s="127"/>
      <c r="H142" s="127"/>
      <c r="I142" s="127"/>
      <c r="J142" s="127"/>
      <c r="K142" s="127"/>
      <c r="L142" s="127"/>
      <c r="M142" s="127"/>
      <c r="N142" s="128"/>
      <c r="O142" s="128"/>
      <c r="P142" s="128"/>
      <c r="Q142" s="128"/>
      <c r="R142" s="128"/>
      <c r="S142" s="128"/>
      <c r="T142" s="129"/>
      <c r="U142" s="128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 t="s">
        <v>115</v>
      </c>
      <c r="AF142" s="130">
        <v>0</v>
      </c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</row>
    <row r="143" spans="1:60" outlineLevel="1" x14ac:dyDescent="0.2">
      <c r="A143" s="122">
        <v>64</v>
      </c>
      <c r="B143" s="122" t="s">
        <v>282</v>
      </c>
      <c r="C143" s="123" t="s">
        <v>283</v>
      </c>
      <c r="D143" s="128" t="s">
        <v>112</v>
      </c>
      <c r="E143" s="125">
        <v>12.009600000000001</v>
      </c>
      <c r="F143" s="126">
        <v>0</v>
      </c>
      <c r="G143" s="127">
        <f>ROUND(E143*F143,2)</f>
        <v>0</v>
      </c>
      <c r="H143" s="127"/>
      <c r="I143" s="127">
        <f>ROUND(E143*H143,2)</f>
        <v>0</v>
      </c>
      <c r="J143" s="127"/>
      <c r="K143" s="127">
        <f>ROUND(E143*J143,2)</f>
        <v>0</v>
      </c>
      <c r="L143" s="127">
        <v>21</v>
      </c>
      <c r="M143" s="127">
        <f>G143*(1+L143/100)</f>
        <v>0</v>
      </c>
      <c r="N143" s="128">
        <v>1.7999999999999999E-2</v>
      </c>
      <c r="O143" s="128">
        <f>ROUND(E143*N143,5)</f>
        <v>0.21617</v>
      </c>
      <c r="P143" s="128">
        <v>0</v>
      </c>
      <c r="Q143" s="128">
        <f>ROUND(E143*P143,5)</f>
        <v>0</v>
      </c>
      <c r="R143" s="128"/>
      <c r="S143" s="128"/>
      <c r="T143" s="129">
        <v>0</v>
      </c>
      <c r="U143" s="128">
        <f>ROUND(E143*T143,2)</f>
        <v>0</v>
      </c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 t="s">
        <v>148</v>
      </c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</row>
    <row r="144" spans="1:60" outlineLevel="1" x14ac:dyDescent="0.2">
      <c r="A144" s="122"/>
      <c r="B144" s="122"/>
      <c r="C144" s="156" t="s">
        <v>284</v>
      </c>
      <c r="D144" s="157"/>
      <c r="E144" s="158"/>
      <c r="F144" s="159"/>
      <c r="G144" s="160"/>
      <c r="H144" s="127"/>
      <c r="I144" s="127"/>
      <c r="J144" s="127"/>
      <c r="K144" s="127"/>
      <c r="L144" s="127"/>
      <c r="M144" s="127"/>
      <c r="N144" s="128"/>
      <c r="O144" s="128"/>
      <c r="P144" s="128"/>
      <c r="Q144" s="128"/>
      <c r="R144" s="128"/>
      <c r="S144" s="128"/>
      <c r="T144" s="129"/>
      <c r="U144" s="128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 t="s">
        <v>231</v>
      </c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61" t="str">
        <f>C144</f>
        <v>Direktivní cena 600Kč</v>
      </c>
      <c r="BB144" s="130"/>
      <c r="BC144" s="130"/>
      <c r="BD144" s="130"/>
      <c r="BE144" s="130"/>
      <c r="BF144" s="130"/>
      <c r="BG144" s="130"/>
      <c r="BH144" s="130"/>
    </row>
    <row r="145" spans="1:60" outlineLevel="1" x14ac:dyDescent="0.2">
      <c r="A145" s="122"/>
      <c r="B145" s="122"/>
      <c r="C145" s="147" t="s">
        <v>285</v>
      </c>
      <c r="D145" s="148"/>
      <c r="E145" s="149">
        <v>11.12</v>
      </c>
      <c r="F145" s="127"/>
      <c r="G145" s="127"/>
      <c r="H145" s="127"/>
      <c r="I145" s="127"/>
      <c r="J145" s="127"/>
      <c r="K145" s="127"/>
      <c r="L145" s="127"/>
      <c r="M145" s="127"/>
      <c r="N145" s="128"/>
      <c r="O145" s="128"/>
      <c r="P145" s="128"/>
      <c r="Q145" s="128"/>
      <c r="R145" s="128"/>
      <c r="S145" s="128"/>
      <c r="T145" s="129"/>
      <c r="U145" s="128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 t="s">
        <v>115</v>
      </c>
      <c r="AF145" s="130">
        <v>0</v>
      </c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</row>
    <row r="146" spans="1:60" outlineLevel="1" x14ac:dyDescent="0.2">
      <c r="A146" s="122"/>
      <c r="B146" s="122"/>
      <c r="C146" s="162" t="s">
        <v>286</v>
      </c>
      <c r="D146" s="163"/>
      <c r="E146" s="164">
        <v>0.88959999999999995</v>
      </c>
      <c r="F146" s="127"/>
      <c r="G146" s="127"/>
      <c r="H146" s="127"/>
      <c r="I146" s="127"/>
      <c r="J146" s="127"/>
      <c r="K146" s="127"/>
      <c r="L146" s="127"/>
      <c r="M146" s="127"/>
      <c r="N146" s="128"/>
      <c r="O146" s="128"/>
      <c r="P146" s="128"/>
      <c r="Q146" s="128"/>
      <c r="R146" s="128"/>
      <c r="S146" s="128"/>
      <c r="T146" s="129"/>
      <c r="U146" s="128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 t="s">
        <v>115</v>
      </c>
      <c r="AF146" s="130">
        <v>4</v>
      </c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</row>
    <row r="147" spans="1:60" outlineLevel="1" x14ac:dyDescent="0.2">
      <c r="A147" s="122">
        <v>65</v>
      </c>
      <c r="B147" s="122" t="s">
        <v>287</v>
      </c>
      <c r="C147" s="123" t="s">
        <v>288</v>
      </c>
      <c r="D147" s="128" t="s">
        <v>173</v>
      </c>
      <c r="E147" s="125">
        <v>8.4</v>
      </c>
      <c r="F147" s="126"/>
      <c r="G147" s="127">
        <f>ROUND(E147*F147,2)</f>
        <v>0</v>
      </c>
      <c r="H147" s="127"/>
      <c r="I147" s="127">
        <f>ROUND(E147*H147,2)</f>
        <v>0</v>
      </c>
      <c r="J147" s="127"/>
      <c r="K147" s="127">
        <f>ROUND(E147*J147,2)</f>
        <v>0</v>
      </c>
      <c r="L147" s="127">
        <v>21</v>
      </c>
      <c r="M147" s="127">
        <f>G147*(1+L147/100)</f>
        <v>0</v>
      </c>
      <c r="N147" s="128">
        <v>4.4000000000000002E-4</v>
      </c>
      <c r="O147" s="128">
        <f>ROUND(E147*N147,5)</f>
        <v>3.7000000000000002E-3</v>
      </c>
      <c r="P147" s="128">
        <v>0</v>
      </c>
      <c r="Q147" s="128">
        <f>ROUND(E147*P147,5)</f>
        <v>0</v>
      </c>
      <c r="R147" s="128"/>
      <c r="S147" s="128"/>
      <c r="T147" s="129">
        <v>0.15</v>
      </c>
      <c r="U147" s="128">
        <f>ROUND(E147*T147,2)</f>
        <v>1.26</v>
      </c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 t="s">
        <v>113</v>
      </c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</row>
    <row r="148" spans="1:60" outlineLevel="1" x14ac:dyDescent="0.2">
      <c r="A148" s="122"/>
      <c r="B148" s="122"/>
      <c r="C148" s="147" t="s">
        <v>289</v>
      </c>
      <c r="D148" s="148"/>
      <c r="E148" s="149">
        <v>8.4</v>
      </c>
      <c r="F148" s="127"/>
      <c r="G148" s="127"/>
      <c r="H148" s="127"/>
      <c r="I148" s="127"/>
      <c r="J148" s="127"/>
      <c r="K148" s="127"/>
      <c r="L148" s="127"/>
      <c r="M148" s="127"/>
      <c r="N148" s="128"/>
      <c r="O148" s="128"/>
      <c r="P148" s="128"/>
      <c r="Q148" s="128"/>
      <c r="R148" s="128"/>
      <c r="S148" s="128"/>
      <c r="T148" s="129"/>
      <c r="U148" s="128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 t="s">
        <v>115</v>
      </c>
      <c r="AF148" s="130">
        <v>0</v>
      </c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</row>
    <row r="149" spans="1:60" x14ac:dyDescent="0.2">
      <c r="A149" s="150" t="s">
        <v>76</v>
      </c>
      <c r="B149" s="150" t="s">
        <v>290</v>
      </c>
      <c r="C149" s="151" t="s">
        <v>291</v>
      </c>
      <c r="D149" s="152"/>
      <c r="E149" s="153"/>
      <c r="F149" s="154"/>
      <c r="G149" s="154">
        <f>SUMIF(AE150:AE185,"&lt;&gt;NOR",G150:G185)</f>
        <v>0</v>
      </c>
      <c r="H149" s="154"/>
      <c r="I149" s="154">
        <f>SUM(I150:I185)</f>
        <v>0</v>
      </c>
      <c r="J149" s="154"/>
      <c r="K149" s="154">
        <f>SUM(K150:K185)</f>
        <v>0</v>
      </c>
      <c r="L149" s="154"/>
      <c r="M149" s="154">
        <f>SUM(M150:M185)</f>
        <v>0</v>
      </c>
      <c r="N149" s="152"/>
      <c r="O149" s="152">
        <f>SUM(O150:O185)</f>
        <v>0.29364999999999997</v>
      </c>
      <c r="P149" s="152"/>
      <c r="Q149" s="152">
        <f>SUM(Q150:Q185)</f>
        <v>0.36109000000000002</v>
      </c>
      <c r="R149" s="152"/>
      <c r="S149" s="152"/>
      <c r="T149" s="155"/>
      <c r="U149" s="152">
        <f>SUM(U150:U185)</f>
        <v>82.85</v>
      </c>
      <c r="AE149" t="s">
        <v>79</v>
      </c>
    </row>
    <row r="150" spans="1:60" outlineLevel="1" x14ac:dyDescent="0.2">
      <c r="A150" s="122">
        <v>66</v>
      </c>
      <c r="B150" s="122" t="s">
        <v>292</v>
      </c>
      <c r="C150" s="123" t="s">
        <v>293</v>
      </c>
      <c r="D150" s="128" t="s">
        <v>112</v>
      </c>
      <c r="E150" s="125">
        <v>100.5</v>
      </c>
      <c r="F150" s="126"/>
      <c r="G150" s="127">
        <f>ROUND(E150*F150,2)</f>
        <v>0</v>
      </c>
      <c r="H150" s="127"/>
      <c r="I150" s="127">
        <f>ROUND(E150*H150,2)</f>
        <v>0</v>
      </c>
      <c r="J150" s="127"/>
      <c r="K150" s="127">
        <f>ROUND(E150*J150,2)</f>
        <v>0</v>
      </c>
      <c r="L150" s="127">
        <v>21</v>
      </c>
      <c r="M150" s="127">
        <f>G150*(1+L150/100)</f>
        <v>0</v>
      </c>
      <c r="N150" s="128">
        <v>0</v>
      </c>
      <c r="O150" s="128">
        <f>ROUND(E150*N150,5)</f>
        <v>0</v>
      </c>
      <c r="P150" s="128">
        <v>3.5000000000000001E-3</v>
      </c>
      <c r="Q150" s="128">
        <f>ROUND(E150*P150,5)</f>
        <v>0.35175000000000001</v>
      </c>
      <c r="R150" s="128"/>
      <c r="S150" s="128"/>
      <c r="T150" s="129">
        <v>0.105</v>
      </c>
      <c r="U150" s="128">
        <f>ROUND(E150*T150,2)</f>
        <v>10.55</v>
      </c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 t="s">
        <v>113</v>
      </c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</row>
    <row r="151" spans="1:60" ht="22.5" outlineLevel="1" x14ac:dyDescent="0.2">
      <c r="A151" s="122"/>
      <c r="B151" s="122"/>
      <c r="C151" s="147" t="s">
        <v>294</v>
      </c>
      <c r="D151" s="148"/>
      <c r="E151" s="149">
        <v>100.5</v>
      </c>
      <c r="F151" s="127"/>
      <c r="G151" s="127"/>
      <c r="H151" s="127"/>
      <c r="I151" s="127"/>
      <c r="J151" s="127"/>
      <c r="K151" s="127"/>
      <c r="L151" s="127"/>
      <c r="M151" s="127"/>
      <c r="N151" s="128"/>
      <c r="O151" s="128"/>
      <c r="P151" s="128"/>
      <c r="Q151" s="128"/>
      <c r="R151" s="128"/>
      <c r="S151" s="128"/>
      <c r="T151" s="129"/>
      <c r="U151" s="128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 t="s">
        <v>115</v>
      </c>
      <c r="AF151" s="130">
        <v>0</v>
      </c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</row>
    <row r="152" spans="1:60" outlineLevel="1" x14ac:dyDescent="0.2">
      <c r="A152" s="122">
        <v>67</v>
      </c>
      <c r="B152" s="122" t="s">
        <v>295</v>
      </c>
      <c r="C152" s="123" t="s">
        <v>296</v>
      </c>
      <c r="D152" s="128" t="s">
        <v>173</v>
      </c>
      <c r="E152" s="125">
        <v>116.7</v>
      </c>
      <c r="F152" s="126"/>
      <c r="G152" s="127">
        <f>ROUND(E152*F152,2)</f>
        <v>0</v>
      </c>
      <c r="H152" s="127"/>
      <c r="I152" s="127">
        <f>ROUND(E152*H152,2)</f>
        <v>0</v>
      </c>
      <c r="J152" s="127"/>
      <c r="K152" s="127">
        <f>ROUND(E152*J152,2)</f>
        <v>0</v>
      </c>
      <c r="L152" s="127">
        <v>21</v>
      </c>
      <c r="M152" s="127">
        <f>G152*(1+L152/100)</f>
        <v>0</v>
      </c>
      <c r="N152" s="128">
        <v>0</v>
      </c>
      <c r="O152" s="128">
        <f>ROUND(E152*N152,5)</f>
        <v>0</v>
      </c>
      <c r="P152" s="128">
        <v>8.0000000000000007E-5</v>
      </c>
      <c r="Q152" s="128">
        <f>ROUND(E152*P152,5)</f>
        <v>9.3399999999999993E-3</v>
      </c>
      <c r="R152" s="128"/>
      <c r="S152" s="128"/>
      <c r="T152" s="129">
        <v>3.5000000000000003E-2</v>
      </c>
      <c r="U152" s="128">
        <f>ROUND(E152*T152,2)</f>
        <v>4.08</v>
      </c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 t="s">
        <v>113</v>
      </c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</row>
    <row r="153" spans="1:60" outlineLevel="1" x14ac:dyDescent="0.2">
      <c r="A153" s="122"/>
      <c r="B153" s="122"/>
      <c r="C153" s="147" t="s">
        <v>297</v>
      </c>
      <c r="D153" s="148"/>
      <c r="E153" s="149">
        <v>6.1</v>
      </c>
      <c r="F153" s="127"/>
      <c r="G153" s="127"/>
      <c r="H153" s="127"/>
      <c r="I153" s="127"/>
      <c r="J153" s="127"/>
      <c r="K153" s="127"/>
      <c r="L153" s="127"/>
      <c r="M153" s="127"/>
      <c r="N153" s="128"/>
      <c r="O153" s="128"/>
      <c r="P153" s="128"/>
      <c r="Q153" s="128"/>
      <c r="R153" s="128"/>
      <c r="S153" s="128"/>
      <c r="T153" s="129"/>
      <c r="U153" s="128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 t="s">
        <v>115</v>
      </c>
      <c r="AF153" s="130">
        <v>0</v>
      </c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</row>
    <row r="154" spans="1:60" outlineLevel="1" x14ac:dyDescent="0.2">
      <c r="A154" s="122"/>
      <c r="B154" s="122"/>
      <c r="C154" s="147" t="s">
        <v>298</v>
      </c>
      <c r="D154" s="148"/>
      <c r="E154" s="149">
        <v>14.9</v>
      </c>
      <c r="F154" s="127"/>
      <c r="G154" s="127"/>
      <c r="H154" s="127"/>
      <c r="I154" s="127"/>
      <c r="J154" s="127"/>
      <c r="K154" s="127"/>
      <c r="L154" s="127"/>
      <c r="M154" s="127"/>
      <c r="N154" s="128"/>
      <c r="O154" s="128"/>
      <c r="P154" s="128"/>
      <c r="Q154" s="128"/>
      <c r="R154" s="128"/>
      <c r="S154" s="128"/>
      <c r="T154" s="129"/>
      <c r="U154" s="128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 t="s">
        <v>115</v>
      </c>
      <c r="AF154" s="130">
        <v>0</v>
      </c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</row>
    <row r="155" spans="1:60" outlineLevel="1" x14ac:dyDescent="0.2">
      <c r="A155" s="122"/>
      <c r="B155" s="122"/>
      <c r="C155" s="147" t="s">
        <v>299</v>
      </c>
      <c r="D155" s="148"/>
      <c r="E155" s="149">
        <v>12</v>
      </c>
      <c r="F155" s="127"/>
      <c r="G155" s="127"/>
      <c r="H155" s="127"/>
      <c r="I155" s="127"/>
      <c r="J155" s="127"/>
      <c r="K155" s="127"/>
      <c r="L155" s="127"/>
      <c r="M155" s="127"/>
      <c r="N155" s="128"/>
      <c r="O155" s="128"/>
      <c r="P155" s="128"/>
      <c r="Q155" s="128"/>
      <c r="R155" s="128"/>
      <c r="S155" s="128"/>
      <c r="T155" s="129"/>
      <c r="U155" s="128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 t="s">
        <v>115</v>
      </c>
      <c r="AF155" s="130">
        <v>0</v>
      </c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</row>
    <row r="156" spans="1:60" outlineLevel="1" x14ac:dyDescent="0.2">
      <c r="A156" s="122"/>
      <c r="B156" s="122"/>
      <c r="C156" s="147" t="s">
        <v>300</v>
      </c>
      <c r="D156" s="148"/>
      <c r="E156" s="149">
        <v>15.9</v>
      </c>
      <c r="F156" s="127"/>
      <c r="G156" s="127"/>
      <c r="H156" s="127"/>
      <c r="I156" s="127"/>
      <c r="J156" s="127"/>
      <c r="K156" s="127"/>
      <c r="L156" s="127"/>
      <c r="M156" s="127"/>
      <c r="N156" s="128"/>
      <c r="O156" s="128"/>
      <c r="P156" s="128"/>
      <c r="Q156" s="128"/>
      <c r="R156" s="128"/>
      <c r="S156" s="128"/>
      <c r="T156" s="129"/>
      <c r="U156" s="128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 t="s">
        <v>115</v>
      </c>
      <c r="AF156" s="130">
        <v>0</v>
      </c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</row>
    <row r="157" spans="1:60" outlineLevel="1" x14ac:dyDescent="0.2">
      <c r="A157" s="122"/>
      <c r="B157" s="122"/>
      <c r="C157" s="147" t="s">
        <v>301</v>
      </c>
      <c r="D157" s="148"/>
      <c r="E157" s="149">
        <v>16</v>
      </c>
      <c r="F157" s="127"/>
      <c r="G157" s="127"/>
      <c r="H157" s="127"/>
      <c r="I157" s="127"/>
      <c r="J157" s="127"/>
      <c r="K157" s="127"/>
      <c r="L157" s="127"/>
      <c r="M157" s="127"/>
      <c r="N157" s="128"/>
      <c r="O157" s="128"/>
      <c r="P157" s="128"/>
      <c r="Q157" s="128"/>
      <c r="R157" s="128"/>
      <c r="S157" s="128"/>
      <c r="T157" s="129"/>
      <c r="U157" s="128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 t="s">
        <v>115</v>
      </c>
      <c r="AF157" s="130">
        <v>0</v>
      </c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</row>
    <row r="158" spans="1:60" outlineLevel="1" x14ac:dyDescent="0.2">
      <c r="A158" s="122"/>
      <c r="B158" s="122"/>
      <c r="C158" s="147" t="s">
        <v>302</v>
      </c>
      <c r="D158" s="148"/>
      <c r="E158" s="149">
        <v>16.600000000000001</v>
      </c>
      <c r="F158" s="127"/>
      <c r="G158" s="127"/>
      <c r="H158" s="127"/>
      <c r="I158" s="127"/>
      <c r="J158" s="127"/>
      <c r="K158" s="127"/>
      <c r="L158" s="127"/>
      <c r="M158" s="127"/>
      <c r="N158" s="128"/>
      <c r="O158" s="128"/>
      <c r="P158" s="128"/>
      <c r="Q158" s="128"/>
      <c r="R158" s="128"/>
      <c r="S158" s="128"/>
      <c r="T158" s="129"/>
      <c r="U158" s="128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 t="s">
        <v>115</v>
      </c>
      <c r="AF158" s="130">
        <v>0</v>
      </c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</row>
    <row r="159" spans="1:60" outlineLevel="1" x14ac:dyDescent="0.2">
      <c r="A159" s="122"/>
      <c r="B159" s="122"/>
      <c r="C159" s="147" t="s">
        <v>303</v>
      </c>
      <c r="D159" s="148"/>
      <c r="E159" s="149">
        <v>7</v>
      </c>
      <c r="F159" s="127"/>
      <c r="G159" s="127"/>
      <c r="H159" s="127"/>
      <c r="I159" s="127"/>
      <c r="J159" s="127"/>
      <c r="K159" s="127"/>
      <c r="L159" s="127"/>
      <c r="M159" s="127"/>
      <c r="N159" s="128"/>
      <c r="O159" s="128"/>
      <c r="P159" s="128"/>
      <c r="Q159" s="128"/>
      <c r="R159" s="128"/>
      <c r="S159" s="128"/>
      <c r="T159" s="129"/>
      <c r="U159" s="128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 t="s">
        <v>115</v>
      </c>
      <c r="AF159" s="130">
        <v>0</v>
      </c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</row>
    <row r="160" spans="1:60" outlineLevel="1" x14ac:dyDescent="0.2">
      <c r="A160" s="122"/>
      <c r="B160" s="122"/>
      <c r="C160" s="147" t="s">
        <v>304</v>
      </c>
      <c r="D160" s="148"/>
      <c r="E160" s="149">
        <v>8.4</v>
      </c>
      <c r="F160" s="127"/>
      <c r="G160" s="127"/>
      <c r="H160" s="127"/>
      <c r="I160" s="127"/>
      <c r="J160" s="127"/>
      <c r="K160" s="127"/>
      <c r="L160" s="127"/>
      <c r="M160" s="127"/>
      <c r="N160" s="128"/>
      <c r="O160" s="128"/>
      <c r="P160" s="128"/>
      <c r="Q160" s="128"/>
      <c r="R160" s="128"/>
      <c r="S160" s="128"/>
      <c r="T160" s="129"/>
      <c r="U160" s="128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 t="s">
        <v>115</v>
      </c>
      <c r="AF160" s="130">
        <v>0</v>
      </c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</row>
    <row r="161" spans="1:60" outlineLevel="1" x14ac:dyDescent="0.2">
      <c r="A161" s="122"/>
      <c r="B161" s="122"/>
      <c r="C161" s="147" t="s">
        <v>305</v>
      </c>
      <c r="D161" s="148"/>
      <c r="E161" s="149">
        <v>19.8</v>
      </c>
      <c r="F161" s="127"/>
      <c r="G161" s="127"/>
      <c r="H161" s="127"/>
      <c r="I161" s="127"/>
      <c r="J161" s="127"/>
      <c r="K161" s="127"/>
      <c r="L161" s="127"/>
      <c r="M161" s="127"/>
      <c r="N161" s="128"/>
      <c r="O161" s="128"/>
      <c r="P161" s="128"/>
      <c r="Q161" s="128"/>
      <c r="R161" s="128"/>
      <c r="S161" s="128"/>
      <c r="T161" s="129"/>
      <c r="U161" s="128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 t="s">
        <v>115</v>
      </c>
      <c r="AF161" s="130">
        <v>0</v>
      </c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</row>
    <row r="162" spans="1:60" ht="22.5" outlineLevel="1" x14ac:dyDescent="0.2">
      <c r="A162" s="122">
        <v>68</v>
      </c>
      <c r="B162" s="122" t="s">
        <v>306</v>
      </c>
      <c r="C162" s="123" t="s">
        <v>307</v>
      </c>
      <c r="D162" s="128" t="s">
        <v>173</v>
      </c>
      <c r="E162" s="125">
        <v>120.5</v>
      </c>
      <c r="F162" s="126"/>
      <c r="G162" s="127">
        <f>ROUND(E162*F162,2)</f>
        <v>0</v>
      </c>
      <c r="H162" s="127"/>
      <c r="I162" s="127">
        <f>ROUND(E162*H162,2)</f>
        <v>0</v>
      </c>
      <c r="J162" s="127"/>
      <c r="K162" s="127">
        <f>ROUND(E162*J162,2)</f>
        <v>0</v>
      </c>
      <c r="L162" s="127">
        <v>21</v>
      </c>
      <c r="M162" s="127">
        <f>G162*(1+L162/100)</f>
        <v>0</v>
      </c>
      <c r="N162" s="128">
        <v>8.0000000000000007E-5</v>
      </c>
      <c r="O162" s="128">
        <f>ROUND(E162*N162,5)</f>
        <v>9.6399999999999993E-3</v>
      </c>
      <c r="P162" s="128">
        <v>0</v>
      </c>
      <c r="Q162" s="128">
        <f>ROUND(E162*P162,5)</f>
        <v>0</v>
      </c>
      <c r="R162" s="128"/>
      <c r="S162" s="128"/>
      <c r="T162" s="129">
        <v>0.13719999999999999</v>
      </c>
      <c r="U162" s="128">
        <f>ROUND(E162*T162,2)</f>
        <v>16.53</v>
      </c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 t="s">
        <v>113</v>
      </c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</row>
    <row r="163" spans="1:60" outlineLevel="1" x14ac:dyDescent="0.2">
      <c r="A163" s="122"/>
      <c r="B163" s="122"/>
      <c r="C163" s="147" t="s">
        <v>297</v>
      </c>
      <c r="D163" s="148"/>
      <c r="E163" s="149">
        <v>6.1</v>
      </c>
      <c r="F163" s="127"/>
      <c r="G163" s="127"/>
      <c r="H163" s="127"/>
      <c r="I163" s="127"/>
      <c r="J163" s="127"/>
      <c r="K163" s="127"/>
      <c r="L163" s="127"/>
      <c r="M163" s="127"/>
      <c r="N163" s="128"/>
      <c r="O163" s="128"/>
      <c r="P163" s="128"/>
      <c r="Q163" s="128"/>
      <c r="R163" s="128"/>
      <c r="S163" s="128"/>
      <c r="T163" s="129"/>
      <c r="U163" s="128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 t="s">
        <v>115</v>
      </c>
      <c r="AF163" s="130">
        <v>0</v>
      </c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</row>
    <row r="164" spans="1:60" outlineLevel="1" x14ac:dyDescent="0.2">
      <c r="A164" s="122"/>
      <c r="B164" s="122"/>
      <c r="C164" s="147" t="s">
        <v>308</v>
      </c>
      <c r="D164" s="148"/>
      <c r="E164" s="149">
        <v>13.6</v>
      </c>
      <c r="F164" s="127"/>
      <c r="G164" s="127"/>
      <c r="H164" s="127"/>
      <c r="I164" s="127"/>
      <c r="J164" s="127"/>
      <c r="K164" s="127"/>
      <c r="L164" s="127"/>
      <c r="M164" s="127"/>
      <c r="N164" s="128"/>
      <c r="O164" s="128"/>
      <c r="P164" s="128"/>
      <c r="Q164" s="128"/>
      <c r="R164" s="128"/>
      <c r="S164" s="128"/>
      <c r="T164" s="129"/>
      <c r="U164" s="128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 t="s">
        <v>115</v>
      </c>
      <c r="AF164" s="130">
        <v>0</v>
      </c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</row>
    <row r="165" spans="1:60" outlineLevel="1" x14ac:dyDescent="0.2">
      <c r="A165" s="122"/>
      <c r="B165" s="122"/>
      <c r="C165" s="147" t="s">
        <v>309</v>
      </c>
      <c r="D165" s="148"/>
      <c r="E165" s="149">
        <v>9.1</v>
      </c>
      <c r="F165" s="127"/>
      <c r="G165" s="127"/>
      <c r="H165" s="127"/>
      <c r="I165" s="127"/>
      <c r="J165" s="127"/>
      <c r="K165" s="127"/>
      <c r="L165" s="127"/>
      <c r="M165" s="127"/>
      <c r="N165" s="128"/>
      <c r="O165" s="128"/>
      <c r="P165" s="128"/>
      <c r="Q165" s="128"/>
      <c r="R165" s="128"/>
      <c r="S165" s="128"/>
      <c r="T165" s="129"/>
      <c r="U165" s="128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 t="s">
        <v>115</v>
      </c>
      <c r="AF165" s="130">
        <v>0</v>
      </c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</row>
    <row r="166" spans="1:60" outlineLevel="1" x14ac:dyDescent="0.2">
      <c r="A166" s="122"/>
      <c r="B166" s="122"/>
      <c r="C166" s="147" t="s">
        <v>310</v>
      </c>
      <c r="D166" s="148"/>
      <c r="E166" s="149">
        <v>19.899999999999999</v>
      </c>
      <c r="F166" s="127"/>
      <c r="G166" s="127"/>
      <c r="H166" s="127"/>
      <c r="I166" s="127"/>
      <c r="J166" s="127"/>
      <c r="K166" s="127"/>
      <c r="L166" s="127"/>
      <c r="M166" s="127"/>
      <c r="N166" s="128"/>
      <c r="O166" s="128"/>
      <c r="P166" s="128"/>
      <c r="Q166" s="128"/>
      <c r="R166" s="128"/>
      <c r="S166" s="128"/>
      <c r="T166" s="129"/>
      <c r="U166" s="128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 t="s">
        <v>115</v>
      </c>
      <c r="AF166" s="130">
        <v>0</v>
      </c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</row>
    <row r="167" spans="1:60" outlineLevel="1" x14ac:dyDescent="0.2">
      <c r="A167" s="122"/>
      <c r="B167" s="122"/>
      <c r="C167" s="147" t="s">
        <v>311</v>
      </c>
      <c r="D167" s="148"/>
      <c r="E167" s="149">
        <v>14</v>
      </c>
      <c r="F167" s="127"/>
      <c r="G167" s="127"/>
      <c r="H167" s="127"/>
      <c r="I167" s="127"/>
      <c r="J167" s="127"/>
      <c r="K167" s="127"/>
      <c r="L167" s="127"/>
      <c r="M167" s="127"/>
      <c r="N167" s="128"/>
      <c r="O167" s="128"/>
      <c r="P167" s="128"/>
      <c r="Q167" s="128"/>
      <c r="R167" s="128"/>
      <c r="S167" s="128"/>
      <c r="T167" s="129"/>
      <c r="U167" s="128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 t="s">
        <v>115</v>
      </c>
      <c r="AF167" s="130">
        <v>0</v>
      </c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</row>
    <row r="168" spans="1:60" outlineLevel="1" x14ac:dyDescent="0.2">
      <c r="A168" s="122"/>
      <c r="B168" s="122"/>
      <c r="C168" s="147" t="s">
        <v>312</v>
      </c>
      <c r="D168" s="148"/>
      <c r="E168" s="149">
        <v>22.6</v>
      </c>
      <c r="F168" s="127"/>
      <c r="G168" s="127"/>
      <c r="H168" s="127"/>
      <c r="I168" s="127"/>
      <c r="J168" s="127"/>
      <c r="K168" s="127"/>
      <c r="L168" s="127"/>
      <c r="M168" s="127"/>
      <c r="N168" s="128"/>
      <c r="O168" s="128"/>
      <c r="P168" s="128"/>
      <c r="Q168" s="128"/>
      <c r="R168" s="128"/>
      <c r="S168" s="128"/>
      <c r="T168" s="129"/>
      <c r="U168" s="128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 t="s">
        <v>115</v>
      </c>
      <c r="AF168" s="130">
        <v>0</v>
      </c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</row>
    <row r="169" spans="1:60" outlineLevel="1" x14ac:dyDescent="0.2">
      <c r="A169" s="122"/>
      <c r="B169" s="122"/>
      <c r="C169" s="147" t="s">
        <v>303</v>
      </c>
      <c r="D169" s="148"/>
      <c r="E169" s="149">
        <v>7</v>
      </c>
      <c r="F169" s="127"/>
      <c r="G169" s="127"/>
      <c r="H169" s="127"/>
      <c r="I169" s="127"/>
      <c r="J169" s="127"/>
      <c r="K169" s="127"/>
      <c r="L169" s="127"/>
      <c r="M169" s="127"/>
      <c r="N169" s="128"/>
      <c r="O169" s="128"/>
      <c r="P169" s="128"/>
      <c r="Q169" s="128"/>
      <c r="R169" s="128"/>
      <c r="S169" s="128"/>
      <c r="T169" s="129"/>
      <c r="U169" s="128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 t="s">
        <v>115</v>
      </c>
      <c r="AF169" s="130">
        <v>0</v>
      </c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</row>
    <row r="170" spans="1:60" outlineLevel="1" x14ac:dyDescent="0.2">
      <c r="A170" s="122"/>
      <c r="B170" s="122"/>
      <c r="C170" s="147" t="s">
        <v>304</v>
      </c>
      <c r="D170" s="148"/>
      <c r="E170" s="149">
        <v>8.4</v>
      </c>
      <c r="F170" s="127"/>
      <c r="G170" s="127"/>
      <c r="H170" s="127"/>
      <c r="I170" s="127"/>
      <c r="J170" s="127"/>
      <c r="K170" s="127"/>
      <c r="L170" s="127"/>
      <c r="M170" s="127"/>
      <c r="N170" s="128"/>
      <c r="O170" s="128"/>
      <c r="P170" s="128"/>
      <c r="Q170" s="128"/>
      <c r="R170" s="128"/>
      <c r="S170" s="128"/>
      <c r="T170" s="129"/>
      <c r="U170" s="128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 t="s">
        <v>115</v>
      </c>
      <c r="AF170" s="130">
        <v>0</v>
      </c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</row>
    <row r="171" spans="1:60" outlineLevel="1" x14ac:dyDescent="0.2">
      <c r="A171" s="122"/>
      <c r="B171" s="122"/>
      <c r="C171" s="147" t="s">
        <v>305</v>
      </c>
      <c r="D171" s="148"/>
      <c r="E171" s="149">
        <v>19.8</v>
      </c>
      <c r="F171" s="127"/>
      <c r="G171" s="127"/>
      <c r="H171" s="127"/>
      <c r="I171" s="127"/>
      <c r="J171" s="127"/>
      <c r="K171" s="127"/>
      <c r="L171" s="127"/>
      <c r="M171" s="127"/>
      <c r="N171" s="128"/>
      <c r="O171" s="128"/>
      <c r="P171" s="128"/>
      <c r="Q171" s="128"/>
      <c r="R171" s="128"/>
      <c r="S171" s="128"/>
      <c r="T171" s="129"/>
      <c r="U171" s="128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 t="s">
        <v>115</v>
      </c>
      <c r="AF171" s="130">
        <v>0</v>
      </c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</row>
    <row r="172" spans="1:60" ht="22.5" outlineLevel="1" x14ac:dyDescent="0.2">
      <c r="A172" s="122">
        <v>69</v>
      </c>
      <c r="B172" s="122" t="s">
        <v>313</v>
      </c>
      <c r="C172" s="123" t="s">
        <v>314</v>
      </c>
      <c r="D172" s="128" t="s">
        <v>112</v>
      </c>
      <c r="E172" s="125">
        <v>65.45</v>
      </c>
      <c r="F172" s="126"/>
      <c r="G172" s="127">
        <f>ROUND(E172*F172,2)</f>
        <v>0</v>
      </c>
      <c r="H172" s="127"/>
      <c r="I172" s="127">
        <f>ROUND(E172*H172,2)</f>
        <v>0</v>
      </c>
      <c r="J172" s="127"/>
      <c r="K172" s="127">
        <f>ROUND(E172*J172,2)</f>
        <v>0</v>
      </c>
      <c r="L172" s="127">
        <v>21</v>
      </c>
      <c r="M172" s="127">
        <f>G172*(1+L172/100)</f>
        <v>0</v>
      </c>
      <c r="N172" s="128">
        <v>2.3000000000000001E-4</v>
      </c>
      <c r="O172" s="128">
        <f>ROUND(E172*N172,5)</f>
        <v>1.5049999999999999E-2</v>
      </c>
      <c r="P172" s="128">
        <v>0</v>
      </c>
      <c r="Q172" s="128">
        <f>ROUND(E172*P172,5)</f>
        <v>0</v>
      </c>
      <c r="R172" s="128"/>
      <c r="S172" s="128"/>
      <c r="T172" s="129">
        <v>0.38</v>
      </c>
      <c r="U172" s="128">
        <f>ROUND(E172*T172,2)</f>
        <v>24.87</v>
      </c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 t="s">
        <v>113</v>
      </c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</row>
    <row r="173" spans="1:60" outlineLevel="1" x14ac:dyDescent="0.2">
      <c r="A173" s="122"/>
      <c r="B173" s="122"/>
      <c r="C173" s="147" t="s">
        <v>315</v>
      </c>
      <c r="D173" s="148"/>
      <c r="E173" s="149">
        <v>62.6</v>
      </c>
      <c r="F173" s="127"/>
      <c r="G173" s="127"/>
      <c r="H173" s="127"/>
      <c r="I173" s="127"/>
      <c r="J173" s="127"/>
      <c r="K173" s="127"/>
      <c r="L173" s="127"/>
      <c r="M173" s="127"/>
      <c r="N173" s="128"/>
      <c r="O173" s="128"/>
      <c r="P173" s="128"/>
      <c r="Q173" s="128"/>
      <c r="R173" s="128"/>
      <c r="S173" s="128"/>
      <c r="T173" s="129"/>
      <c r="U173" s="128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 t="s">
        <v>115</v>
      </c>
      <c r="AF173" s="130">
        <v>0</v>
      </c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</row>
    <row r="174" spans="1:60" ht="22.5" outlineLevel="1" x14ac:dyDescent="0.2">
      <c r="A174" s="122"/>
      <c r="B174" s="122"/>
      <c r="C174" s="147" t="s">
        <v>316</v>
      </c>
      <c r="D174" s="148"/>
      <c r="E174" s="149">
        <v>2.85</v>
      </c>
      <c r="F174" s="127"/>
      <c r="G174" s="127"/>
      <c r="H174" s="127"/>
      <c r="I174" s="127"/>
      <c r="J174" s="127"/>
      <c r="K174" s="127"/>
      <c r="L174" s="127"/>
      <c r="M174" s="127"/>
      <c r="N174" s="128"/>
      <c r="O174" s="128"/>
      <c r="P174" s="128"/>
      <c r="Q174" s="128"/>
      <c r="R174" s="128"/>
      <c r="S174" s="128"/>
      <c r="T174" s="129"/>
      <c r="U174" s="128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 t="s">
        <v>115</v>
      </c>
      <c r="AF174" s="130">
        <v>0</v>
      </c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</row>
    <row r="175" spans="1:60" outlineLevel="1" x14ac:dyDescent="0.2">
      <c r="A175" s="122">
        <v>70</v>
      </c>
      <c r="B175" s="122" t="s">
        <v>317</v>
      </c>
      <c r="C175" s="123" t="s">
        <v>318</v>
      </c>
      <c r="D175" s="128" t="s">
        <v>112</v>
      </c>
      <c r="E175" s="125">
        <v>68.722499999999997</v>
      </c>
      <c r="F175" s="126">
        <v>0</v>
      </c>
      <c r="G175" s="127">
        <f>ROUND(E175*F175,2)</f>
        <v>0</v>
      </c>
      <c r="H175" s="127"/>
      <c r="I175" s="127">
        <f>ROUND(E175*H175,2)</f>
        <v>0</v>
      </c>
      <c r="J175" s="127"/>
      <c r="K175" s="127">
        <f>ROUND(E175*J175,2)</f>
        <v>0</v>
      </c>
      <c r="L175" s="127">
        <v>21</v>
      </c>
      <c r="M175" s="127">
        <f>G175*(1+L175/100)</f>
        <v>0</v>
      </c>
      <c r="N175" s="128">
        <v>2.3E-3</v>
      </c>
      <c r="O175" s="128">
        <f>ROUND(E175*N175,5)</f>
        <v>0.15806000000000001</v>
      </c>
      <c r="P175" s="128">
        <v>0</v>
      </c>
      <c r="Q175" s="128">
        <f>ROUND(E175*P175,5)</f>
        <v>0</v>
      </c>
      <c r="R175" s="128"/>
      <c r="S175" s="128"/>
      <c r="T175" s="129">
        <v>0</v>
      </c>
      <c r="U175" s="128">
        <f>ROUND(E175*T175,2)</f>
        <v>0</v>
      </c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 t="s">
        <v>148</v>
      </c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</row>
    <row r="176" spans="1:60" outlineLevel="1" x14ac:dyDescent="0.2">
      <c r="A176" s="122"/>
      <c r="B176" s="122"/>
      <c r="C176" s="156" t="s">
        <v>319</v>
      </c>
      <c r="D176" s="157"/>
      <c r="E176" s="158"/>
      <c r="F176" s="159"/>
      <c r="G176" s="160"/>
      <c r="H176" s="127"/>
      <c r="I176" s="127"/>
      <c r="J176" s="127"/>
      <c r="K176" s="127"/>
      <c r="L176" s="127"/>
      <c r="M176" s="127"/>
      <c r="N176" s="128"/>
      <c r="O176" s="128"/>
      <c r="P176" s="128"/>
      <c r="Q176" s="128"/>
      <c r="R176" s="128"/>
      <c r="S176" s="128"/>
      <c r="T176" s="129"/>
      <c r="U176" s="128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 t="s">
        <v>231</v>
      </c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61" t="str">
        <f>C176</f>
        <v>Direktivní cena 400Kč</v>
      </c>
      <c r="BB176" s="130"/>
      <c r="BC176" s="130"/>
      <c r="BD176" s="130"/>
      <c r="BE176" s="130"/>
      <c r="BF176" s="130"/>
      <c r="BG176" s="130"/>
      <c r="BH176" s="130"/>
    </row>
    <row r="177" spans="1:60" outlineLevel="1" x14ac:dyDescent="0.2">
      <c r="A177" s="122"/>
      <c r="B177" s="122"/>
      <c r="C177" s="147" t="s">
        <v>320</v>
      </c>
      <c r="D177" s="148"/>
      <c r="E177" s="149">
        <v>65.45</v>
      </c>
      <c r="F177" s="127"/>
      <c r="G177" s="127"/>
      <c r="H177" s="127"/>
      <c r="I177" s="127"/>
      <c r="J177" s="127"/>
      <c r="K177" s="127"/>
      <c r="L177" s="127"/>
      <c r="M177" s="127"/>
      <c r="N177" s="128"/>
      <c r="O177" s="128"/>
      <c r="P177" s="128"/>
      <c r="Q177" s="128"/>
      <c r="R177" s="128"/>
      <c r="S177" s="128"/>
      <c r="T177" s="129"/>
      <c r="U177" s="128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 t="s">
        <v>115</v>
      </c>
      <c r="AF177" s="130">
        <v>0</v>
      </c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</row>
    <row r="178" spans="1:60" outlineLevel="1" x14ac:dyDescent="0.2">
      <c r="A178" s="122"/>
      <c r="B178" s="122"/>
      <c r="C178" s="162" t="s">
        <v>321</v>
      </c>
      <c r="D178" s="163"/>
      <c r="E178" s="164">
        <v>3.2725</v>
      </c>
      <c r="F178" s="127"/>
      <c r="G178" s="127"/>
      <c r="H178" s="127"/>
      <c r="I178" s="127"/>
      <c r="J178" s="127"/>
      <c r="K178" s="127"/>
      <c r="L178" s="127"/>
      <c r="M178" s="127"/>
      <c r="N178" s="128"/>
      <c r="O178" s="128"/>
      <c r="P178" s="128"/>
      <c r="Q178" s="128"/>
      <c r="R178" s="128"/>
      <c r="S178" s="128"/>
      <c r="T178" s="129"/>
      <c r="U178" s="128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 t="s">
        <v>115</v>
      </c>
      <c r="AF178" s="130">
        <v>4</v>
      </c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</row>
    <row r="179" spans="1:60" outlineLevel="1" x14ac:dyDescent="0.2">
      <c r="A179" s="122">
        <v>71</v>
      </c>
      <c r="B179" s="122" t="s">
        <v>322</v>
      </c>
      <c r="C179" s="123" t="s">
        <v>323</v>
      </c>
      <c r="D179" s="128" t="s">
        <v>112</v>
      </c>
      <c r="E179" s="125">
        <v>39.44</v>
      </c>
      <c r="F179" s="126"/>
      <c r="G179" s="127">
        <f>ROUND(E179*F179,2)</f>
        <v>0</v>
      </c>
      <c r="H179" s="127"/>
      <c r="I179" s="127">
        <f>ROUND(E179*H179,2)</f>
        <v>0</v>
      </c>
      <c r="J179" s="127"/>
      <c r="K179" s="127">
        <f>ROUND(E179*J179,2)</f>
        <v>0</v>
      </c>
      <c r="L179" s="127">
        <v>21</v>
      </c>
      <c r="M179" s="127">
        <f>G179*(1+L179/100)</f>
        <v>0</v>
      </c>
      <c r="N179" s="128">
        <v>4.2000000000000002E-4</v>
      </c>
      <c r="O179" s="128">
        <f>ROUND(E179*N179,5)</f>
        <v>1.6559999999999998E-2</v>
      </c>
      <c r="P179" s="128">
        <v>0</v>
      </c>
      <c r="Q179" s="128">
        <f>ROUND(E179*P179,5)</f>
        <v>0</v>
      </c>
      <c r="R179" s="128"/>
      <c r="S179" s="128"/>
      <c r="T179" s="129">
        <v>0.68</v>
      </c>
      <c r="U179" s="128">
        <f>ROUND(E179*T179,2)</f>
        <v>26.82</v>
      </c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 t="s">
        <v>113</v>
      </c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</row>
    <row r="180" spans="1:60" outlineLevel="1" x14ac:dyDescent="0.2">
      <c r="A180" s="122"/>
      <c r="B180" s="122"/>
      <c r="C180" s="147" t="s">
        <v>324</v>
      </c>
      <c r="D180" s="148"/>
      <c r="E180" s="149">
        <v>37.9</v>
      </c>
      <c r="F180" s="127"/>
      <c r="G180" s="127"/>
      <c r="H180" s="127"/>
      <c r="I180" s="127"/>
      <c r="J180" s="127"/>
      <c r="K180" s="127"/>
      <c r="L180" s="127"/>
      <c r="M180" s="127"/>
      <c r="N180" s="128"/>
      <c r="O180" s="128"/>
      <c r="P180" s="128"/>
      <c r="Q180" s="128"/>
      <c r="R180" s="128"/>
      <c r="S180" s="128"/>
      <c r="T180" s="129"/>
      <c r="U180" s="128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 t="s">
        <v>115</v>
      </c>
      <c r="AF180" s="130">
        <v>0</v>
      </c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</row>
    <row r="181" spans="1:60" outlineLevel="1" x14ac:dyDescent="0.2">
      <c r="A181" s="122"/>
      <c r="B181" s="122"/>
      <c r="C181" s="147" t="s">
        <v>325</v>
      </c>
      <c r="D181" s="148"/>
      <c r="E181" s="149">
        <v>1.54</v>
      </c>
      <c r="F181" s="127"/>
      <c r="G181" s="127"/>
      <c r="H181" s="127"/>
      <c r="I181" s="127"/>
      <c r="J181" s="127"/>
      <c r="K181" s="127"/>
      <c r="L181" s="127"/>
      <c r="M181" s="127"/>
      <c r="N181" s="128"/>
      <c r="O181" s="128"/>
      <c r="P181" s="128"/>
      <c r="Q181" s="128"/>
      <c r="R181" s="128"/>
      <c r="S181" s="128"/>
      <c r="T181" s="129"/>
      <c r="U181" s="128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 t="s">
        <v>115</v>
      </c>
      <c r="AF181" s="130">
        <v>0</v>
      </c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</row>
    <row r="182" spans="1:60" outlineLevel="1" x14ac:dyDescent="0.2">
      <c r="A182" s="122">
        <v>72</v>
      </c>
      <c r="B182" s="122" t="s">
        <v>326</v>
      </c>
      <c r="C182" s="123" t="s">
        <v>327</v>
      </c>
      <c r="D182" s="128" t="s">
        <v>112</v>
      </c>
      <c r="E182" s="125">
        <v>41.017600000000002</v>
      </c>
      <c r="F182" s="126">
        <v>0</v>
      </c>
      <c r="G182" s="127">
        <f>ROUND(E182*F182,2)</f>
        <v>0</v>
      </c>
      <c r="H182" s="127"/>
      <c r="I182" s="127">
        <f>ROUND(E182*H182,2)</f>
        <v>0</v>
      </c>
      <c r="J182" s="127"/>
      <c r="K182" s="127">
        <f>ROUND(E182*J182,2)</f>
        <v>0</v>
      </c>
      <c r="L182" s="127">
        <v>21</v>
      </c>
      <c r="M182" s="127">
        <f>G182*(1+L182/100)</f>
        <v>0</v>
      </c>
      <c r="N182" s="128">
        <v>2.3E-3</v>
      </c>
      <c r="O182" s="128">
        <f>ROUND(E182*N182,5)</f>
        <v>9.4339999999999993E-2</v>
      </c>
      <c r="P182" s="128">
        <v>0</v>
      </c>
      <c r="Q182" s="128">
        <f>ROUND(E182*P182,5)</f>
        <v>0</v>
      </c>
      <c r="R182" s="128"/>
      <c r="S182" s="128"/>
      <c r="T182" s="129">
        <v>0</v>
      </c>
      <c r="U182" s="128">
        <f>ROUND(E182*T182,2)</f>
        <v>0</v>
      </c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 t="s">
        <v>148</v>
      </c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</row>
    <row r="183" spans="1:60" outlineLevel="1" x14ac:dyDescent="0.2">
      <c r="A183" s="122"/>
      <c r="B183" s="122"/>
      <c r="C183" s="156" t="s">
        <v>328</v>
      </c>
      <c r="D183" s="157"/>
      <c r="E183" s="158"/>
      <c r="F183" s="159"/>
      <c r="G183" s="160"/>
      <c r="H183" s="127"/>
      <c r="I183" s="127"/>
      <c r="J183" s="127"/>
      <c r="K183" s="127"/>
      <c r="L183" s="127"/>
      <c r="M183" s="127"/>
      <c r="N183" s="128"/>
      <c r="O183" s="128"/>
      <c r="P183" s="128"/>
      <c r="Q183" s="128"/>
      <c r="R183" s="128"/>
      <c r="S183" s="128"/>
      <c r="T183" s="129"/>
      <c r="U183" s="128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 t="s">
        <v>231</v>
      </c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61" t="str">
        <f>C183</f>
        <v>Direktivní cena 700Kč</v>
      </c>
      <c r="BB183" s="130"/>
      <c r="BC183" s="130"/>
      <c r="BD183" s="130"/>
      <c r="BE183" s="130"/>
      <c r="BF183" s="130"/>
      <c r="BG183" s="130"/>
      <c r="BH183" s="130"/>
    </row>
    <row r="184" spans="1:60" outlineLevel="1" x14ac:dyDescent="0.2">
      <c r="A184" s="122"/>
      <c r="B184" s="122"/>
      <c r="C184" s="147" t="s">
        <v>329</v>
      </c>
      <c r="D184" s="148"/>
      <c r="E184" s="149">
        <v>39.44</v>
      </c>
      <c r="F184" s="127"/>
      <c r="G184" s="127"/>
      <c r="H184" s="127"/>
      <c r="I184" s="127"/>
      <c r="J184" s="127"/>
      <c r="K184" s="127"/>
      <c r="L184" s="127"/>
      <c r="M184" s="127"/>
      <c r="N184" s="128"/>
      <c r="O184" s="128"/>
      <c r="P184" s="128"/>
      <c r="Q184" s="128"/>
      <c r="R184" s="128"/>
      <c r="S184" s="128"/>
      <c r="T184" s="129"/>
      <c r="U184" s="128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 t="s">
        <v>115</v>
      </c>
      <c r="AF184" s="130">
        <v>0</v>
      </c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</row>
    <row r="185" spans="1:60" outlineLevel="1" x14ac:dyDescent="0.2">
      <c r="A185" s="122"/>
      <c r="B185" s="122"/>
      <c r="C185" s="162" t="s">
        <v>330</v>
      </c>
      <c r="D185" s="163"/>
      <c r="E185" s="164">
        <v>1.5775999999999999</v>
      </c>
      <c r="F185" s="127"/>
      <c r="G185" s="127"/>
      <c r="H185" s="127"/>
      <c r="I185" s="127"/>
      <c r="J185" s="127"/>
      <c r="K185" s="127"/>
      <c r="L185" s="127"/>
      <c r="M185" s="127"/>
      <c r="N185" s="128"/>
      <c r="O185" s="128"/>
      <c r="P185" s="128"/>
      <c r="Q185" s="128"/>
      <c r="R185" s="128"/>
      <c r="S185" s="128"/>
      <c r="T185" s="129"/>
      <c r="U185" s="128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 t="s">
        <v>115</v>
      </c>
      <c r="AF185" s="130">
        <v>4</v>
      </c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</row>
    <row r="186" spans="1:60" x14ac:dyDescent="0.2">
      <c r="A186" s="150" t="s">
        <v>76</v>
      </c>
      <c r="B186" s="150" t="s">
        <v>331</v>
      </c>
      <c r="C186" s="151" t="s">
        <v>332</v>
      </c>
      <c r="D186" s="152"/>
      <c r="E186" s="153"/>
      <c r="F186" s="154"/>
      <c r="G186" s="154">
        <f>SUMIF(AE187:AE204,"&lt;&gt;NOR",G187:G204)</f>
        <v>0</v>
      </c>
      <c r="H186" s="154"/>
      <c r="I186" s="154">
        <f>SUM(I187:I204)</f>
        <v>0</v>
      </c>
      <c r="J186" s="154"/>
      <c r="K186" s="154">
        <f>SUM(K187:K204)</f>
        <v>0</v>
      </c>
      <c r="L186" s="154"/>
      <c r="M186" s="154">
        <f>SUM(M187:M204)</f>
        <v>0</v>
      </c>
      <c r="N186" s="152"/>
      <c r="O186" s="152">
        <f>SUM(O187:O204)</f>
        <v>1.19357</v>
      </c>
      <c r="P186" s="152"/>
      <c r="Q186" s="152">
        <f>SUM(Q187:Q204)</f>
        <v>0</v>
      </c>
      <c r="R186" s="152"/>
      <c r="S186" s="152"/>
      <c r="T186" s="155"/>
      <c r="U186" s="152">
        <f>SUM(U187:U204)</f>
        <v>98.27</v>
      </c>
      <c r="AE186" t="s">
        <v>79</v>
      </c>
    </row>
    <row r="187" spans="1:60" outlineLevel="1" x14ac:dyDescent="0.2">
      <c r="A187" s="122">
        <v>73</v>
      </c>
      <c r="B187" s="122" t="s">
        <v>333</v>
      </c>
      <c r="C187" s="123" t="s">
        <v>334</v>
      </c>
      <c r="D187" s="128" t="s">
        <v>112</v>
      </c>
      <c r="E187" s="125">
        <v>58.3</v>
      </c>
      <c r="F187" s="126"/>
      <c r="G187" s="127">
        <f>ROUND(E187*F187,2)</f>
        <v>0</v>
      </c>
      <c r="H187" s="127"/>
      <c r="I187" s="127">
        <f>ROUND(E187*H187,2)</f>
        <v>0</v>
      </c>
      <c r="J187" s="127"/>
      <c r="K187" s="127">
        <f>ROUND(E187*J187,2)</f>
        <v>0</v>
      </c>
      <c r="L187" s="127">
        <v>21</v>
      </c>
      <c r="M187" s="127">
        <f>G187*(1+L187/100)</f>
        <v>0</v>
      </c>
      <c r="N187" s="128">
        <v>0</v>
      </c>
      <c r="O187" s="128">
        <f>ROUND(E187*N187,5)</f>
        <v>0</v>
      </c>
      <c r="P187" s="128">
        <v>0</v>
      </c>
      <c r="Q187" s="128">
        <f>ROUND(E187*P187,5)</f>
        <v>0</v>
      </c>
      <c r="R187" s="128"/>
      <c r="S187" s="128"/>
      <c r="T187" s="129">
        <v>0.33</v>
      </c>
      <c r="U187" s="128">
        <f>ROUND(E187*T187,2)</f>
        <v>19.239999999999998</v>
      </c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 t="s">
        <v>113</v>
      </c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</row>
    <row r="188" spans="1:60" outlineLevel="1" x14ac:dyDescent="0.2">
      <c r="A188" s="122"/>
      <c r="B188" s="122"/>
      <c r="C188" s="147" t="s">
        <v>335</v>
      </c>
      <c r="D188" s="148"/>
      <c r="E188" s="149">
        <v>58.3</v>
      </c>
      <c r="F188" s="127"/>
      <c r="G188" s="127"/>
      <c r="H188" s="127"/>
      <c r="I188" s="127"/>
      <c r="J188" s="127"/>
      <c r="K188" s="127"/>
      <c r="L188" s="127"/>
      <c r="M188" s="127"/>
      <c r="N188" s="128"/>
      <c r="O188" s="128"/>
      <c r="P188" s="128"/>
      <c r="Q188" s="128"/>
      <c r="R188" s="128"/>
      <c r="S188" s="128"/>
      <c r="T188" s="129"/>
      <c r="U188" s="128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 t="s">
        <v>115</v>
      </c>
      <c r="AF188" s="130">
        <v>0</v>
      </c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</row>
    <row r="189" spans="1:60" outlineLevel="1" x14ac:dyDescent="0.2">
      <c r="A189" s="122">
        <v>74</v>
      </c>
      <c r="B189" s="122" t="s">
        <v>336</v>
      </c>
      <c r="C189" s="123" t="s">
        <v>337</v>
      </c>
      <c r="D189" s="128" t="s">
        <v>112</v>
      </c>
      <c r="E189" s="125">
        <v>58.297499999999999</v>
      </c>
      <c r="F189" s="126"/>
      <c r="G189" s="127">
        <f>ROUND(E189*F189,2)</f>
        <v>0</v>
      </c>
      <c r="H189" s="127"/>
      <c r="I189" s="127">
        <f>ROUND(E189*H189,2)</f>
        <v>0</v>
      </c>
      <c r="J189" s="127"/>
      <c r="K189" s="127">
        <f>ROUND(E189*J189,2)</f>
        <v>0</v>
      </c>
      <c r="L189" s="127">
        <v>21</v>
      </c>
      <c r="M189" s="127">
        <f>G189*(1+L189/100)</f>
        <v>0</v>
      </c>
      <c r="N189" s="128">
        <v>0</v>
      </c>
      <c r="O189" s="128">
        <f>ROUND(E189*N189,5)</f>
        <v>0</v>
      </c>
      <c r="P189" s="128">
        <v>0</v>
      </c>
      <c r="Q189" s="128">
        <f>ROUND(E189*P189,5)</f>
        <v>0</v>
      </c>
      <c r="R189" s="128"/>
      <c r="S189" s="128"/>
      <c r="T189" s="129">
        <v>1.27</v>
      </c>
      <c r="U189" s="128">
        <f>ROUND(E189*T189,2)</f>
        <v>74.040000000000006</v>
      </c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 t="s">
        <v>113</v>
      </c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</row>
    <row r="190" spans="1:60" outlineLevel="1" x14ac:dyDescent="0.2">
      <c r="A190" s="122"/>
      <c r="B190" s="122"/>
      <c r="C190" s="147" t="s">
        <v>187</v>
      </c>
      <c r="D190" s="148"/>
      <c r="E190" s="149">
        <v>3.0474999999999999</v>
      </c>
      <c r="F190" s="127"/>
      <c r="G190" s="127"/>
      <c r="H190" s="127"/>
      <c r="I190" s="127"/>
      <c r="J190" s="127"/>
      <c r="K190" s="127"/>
      <c r="L190" s="127"/>
      <c r="M190" s="127"/>
      <c r="N190" s="128"/>
      <c r="O190" s="128"/>
      <c r="P190" s="128"/>
      <c r="Q190" s="128"/>
      <c r="R190" s="128"/>
      <c r="S190" s="128"/>
      <c r="T190" s="129"/>
      <c r="U190" s="128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 t="s">
        <v>115</v>
      </c>
      <c r="AF190" s="130">
        <v>0</v>
      </c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</row>
    <row r="191" spans="1:60" outlineLevel="1" x14ac:dyDescent="0.2">
      <c r="A191" s="122"/>
      <c r="B191" s="122"/>
      <c r="C191" s="147" t="s">
        <v>188</v>
      </c>
      <c r="D191" s="148"/>
      <c r="E191" s="149">
        <v>3.9750000000000001</v>
      </c>
      <c r="F191" s="127"/>
      <c r="G191" s="127"/>
      <c r="H191" s="127"/>
      <c r="I191" s="127"/>
      <c r="J191" s="127"/>
      <c r="K191" s="127"/>
      <c r="L191" s="127"/>
      <c r="M191" s="127"/>
      <c r="N191" s="128"/>
      <c r="O191" s="128"/>
      <c r="P191" s="128"/>
      <c r="Q191" s="128"/>
      <c r="R191" s="128"/>
      <c r="S191" s="128"/>
      <c r="T191" s="129"/>
      <c r="U191" s="128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 t="s">
        <v>115</v>
      </c>
      <c r="AF191" s="130">
        <v>0</v>
      </c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</row>
    <row r="192" spans="1:60" outlineLevel="1" x14ac:dyDescent="0.2">
      <c r="A192" s="122"/>
      <c r="B192" s="122"/>
      <c r="C192" s="147" t="s">
        <v>338</v>
      </c>
      <c r="D192" s="148"/>
      <c r="E192" s="149">
        <v>29.68</v>
      </c>
      <c r="F192" s="127"/>
      <c r="G192" s="127"/>
      <c r="H192" s="127"/>
      <c r="I192" s="127"/>
      <c r="J192" s="127"/>
      <c r="K192" s="127"/>
      <c r="L192" s="127"/>
      <c r="M192" s="127"/>
      <c r="N192" s="128"/>
      <c r="O192" s="128"/>
      <c r="P192" s="128"/>
      <c r="Q192" s="128"/>
      <c r="R192" s="128"/>
      <c r="S192" s="128"/>
      <c r="T192" s="129"/>
      <c r="U192" s="128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 t="s">
        <v>115</v>
      </c>
      <c r="AF192" s="130">
        <v>0</v>
      </c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</row>
    <row r="193" spans="1:60" outlineLevel="1" x14ac:dyDescent="0.2">
      <c r="A193" s="122"/>
      <c r="B193" s="122"/>
      <c r="C193" s="147" t="s">
        <v>339</v>
      </c>
      <c r="D193" s="148"/>
      <c r="E193" s="149">
        <v>19.344999999999999</v>
      </c>
      <c r="F193" s="127"/>
      <c r="G193" s="127"/>
      <c r="H193" s="127"/>
      <c r="I193" s="127"/>
      <c r="J193" s="127"/>
      <c r="K193" s="127"/>
      <c r="L193" s="127"/>
      <c r="M193" s="127"/>
      <c r="N193" s="128"/>
      <c r="O193" s="128"/>
      <c r="P193" s="128"/>
      <c r="Q193" s="128"/>
      <c r="R193" s="128"/>
      <c r="S193" s="128"/>
      <c r="T193" s="129"/>
      <c r="U193" s="128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 t="s">
        <v>115</v>
      </c>
      <c r="AF193" s="130">
        <v>0</v>
      </c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</row>
    <row r="194" spans="1:60" outlineLevel="1" x14ac:dyDescent="0.2">
      <c r="A194" s="122"/>
      <c r="B194" s="122"/>
      <c r="C194" s="147" t="s">
        <v>191</v>
      </c>
      <c r="D194" s="148"/>
      <c r="E194" s="149">
        <v>2.25</v>
      </c>
      <c r="F194" s="127"/>
      <c r="G194" s="127"/>
      <c r="H194" s="127"/>
      <c r="I194" s="127"/>
      <c r="J194" s="127"/>
      <c r="K194" s="127"/>
      <c r="L194" s="127"/>
      <c r="M194" s="127"/>
      <c r="N194" s="128"/>
      <c r="O194" s="128"/>
      <c r="P194" s="128"/>
      <c r="Q194" s="128"/>
      <c r="R194" s="128"/>
      <c r="S194" s="128"/>
      <c r="T194" s="129"/>
      <c r="U194" s="128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 t="s">
        <v>115</v>
      </c>
      <c r="AF194" s="130">
        <v>0</v>
      </c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</row>
    <row r="195" spans="1:60" ht="22.5" outlineLevel="1" x14ac:dyDescent="0.2">
      <c r="A195" s="122">
        <v>75</v>
      </c>
      <c r="B195" s="122" t="s">
        <v>340</v>
      </c>
      <c r="C195" s="123" t="s">
        <v>341</v>
      </c>
      <c r="D195" s="128" t="s">
        <v>112</v>
      </c>
      <c r="E195" s="125">
        <v>61.215000000000003</v>
      </c>
      <c r="F195" s="126">
        <v>0</v>
      </c>
      <c r="G195" s="127">
        <f>ROUND(E195*F195,2)</f>
        <v>0</v>
      </c>
      <c r="H195" s="127"/>
      <c r="I195" s="127">
        <f>ROUND(E195*H195,2)</f>
        <v>0</v>
      </c>
      <c r="J195" s="127"/>
      <c r="K195" s="127">
        <f>ROUND(E195*J195,2)</f>
        <v>0</v>
      </c>
      <c r="L195" s="127">
        <v>21</v>
      </c>
      <c r="M195" s="127">
        <f>G195*(1+L195/100)</f>
        <v>0</v>
      </c>
      <c r="N195" s="128">
        <v>1.9429999999999999E-2</v>
      </c>
      <c r="O195" s="128">
        <f>ROUND(E195*N195,5)</f>
        <v>1.1894100000000001</v>
      </c>
      <c r="P195" s="128">
        <v>0</v>
      </c>
      <c r="Q195" s="128">
        <f>ROUND(E195*P195,5)</f>
        <v>0</v>
      </c>
      <c r="R195" s="128"/>
      <c r="S195" s="128"/>
      <c r="T195" s="129">
        <v>0</v>
      </c>
      <c r="U195" s="128">
        <f>ROUND(E195*T195,2)</f>
        <v>0</v>
      </c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 t="s">
        <v>148</v>
      </c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</row>
    <row r="196" spans="1:60" outlineLevel="1" x14ac:dyDescent="0.2">
      <c r="A196" s="122"/>
      <c r="B196" s="122"/>
      <c r="C196" s="156" t="s">
        <v>284</v>
      </c>
      <c r="D196" s="157"/>
      <c r="E196" s="158"/>
      <c r="F196" s="159"/>
      <c r="G196" s="160"/>
      <c r="H196" s="127"/>
      <c r="I196" s="127"/>
      <c r="J196" s="127"/>
      <c r="K196" s="127"/>
      <c r="L196" s="127"/>
      <c r="M196" s="127"/>
      <c r="N196" s="128"/>
      <c r="O196" s="128"/>
      <c r="P196" s="128"/>
      <c r="Q196" s="128"/>
      <c r="R196" s="128"/>
      <c r="S196" s="128"/>
      <c r="T196" s="129"/>
      <c r="U196" s="128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 t="s">
        <v>231</v>
      </c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61" t="str">
        <f>C196</f>
        <v>Direktivní cena 600Kč</v>
      </c>
      <c r="BB196" s="130"/>
      <c r="BC196" s="130"/>
      <c r="BD196" s="130"/>
      <c r="BE196" s="130"/>
      <c r="BF196" s="130"/>
      <c r="BG196" s="130"/>
      <c r="BH196" s="130"/>
    </row>
    <row r="197" spans="1:60" outlineLevel="1" x14ac:dyDescent="0.2">
      <c r="A197" s="122"/>
      <c r="B197" s="122"/>
      <c r="C197" s="147" t="s">
        <v>342</v>
      </c>
      <c r="D197" s="148"/>
      <c r="E197" s="149">
        <v>58.3</v>
      </c>
      <c r="F197" s="127"/>
      <c r="G197" s="127"/>
      <c r="H197" s="127"/>
      <c r="I197" s="127"/>
      <c r="J197" s="127"/>
      <c r="K197" s="127"/>
      <c r="L197" s="127"/>
      <c r="M197" s="127"/>
      <c r="N197" s="128"/>
      <c r="O197" s="128"/>
      <c r="P197" s="128"/>
      <c r="Q197" s="128"/>
      <c r="R197" s="128"/>
      <c r="S197" s="128"/>
      <c r="T197" s="129"/>
      <c r="U197" s="128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 t="s">
        <v>115</v>
      </c>
      <c r="AF197" s="130">
        <v>0</v>
      </c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</row>
    <row r="198" spans="1:60" outlineLevel="1" x14ac:dyDescent="0.2">
      <c r="A198" s="122"/>
      <c r="B198" s="122"/>
      <c r="C198" s="162" t="s">
        <v>321</v>
      </c>
      <c r="D198" s="163"/>
      <c r="E198" s="164">
        <v>2.915</v>
      </c>
      <c r="F198" s="127"/>
      <c r="G198" s="127"/>
      <c r="H198" s="127"/>
      <c r="I198" s="127"/>
      <c r="J198" s="127"/>
      <c r="K198" s="127"/>
      <c r="L198" s="127"/>
      <c r="M198" s="127"/>
      <c r="N198" s="128"/>
      <c r="O198" s="128"/>
      <c r="P198" s="128"/>
      <c r="Q198" s="128"/>
      <c r="R198" s="128"/>
      <c r="S198" s="128"/>
      <c r="T198" s="129"/>
      <c r="U198" s="128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 t="s">
        <v>115</v>
      </c>
      <c r="AF198" s="130">
        <v>4</v>
      </c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</row>
    <row r="199" spans="1:60" outlineLevel="1" x14ac:dyDescent="0.2">
      <c r="A199" s="122">
        <v>76</v>
      </c>
      <c r="B199" s="122" t="s">
        <v>343</v>
      </c>
      <c r="C199" s="123" t="s">
        <v>344</v>
      </c>
      <c r="D199" s="128" t="s">
        <v>173</v>
      </c>
      <c r="E199" s="125">
        <v>41.6</v>
      </c>
      <c r="F199" s="126"/>
      <c r="G199" s="127">
        <f>ROUND(E199*F199,2)</f>
        <v>0</v>
      </c>
      <c r="H199" s="127"/>
      <c r="I199" s="127">
        <f>ROUND(E199*H199,2)</f>
        <v>0</v>
      </c>
      <c r="J199" s="127"/>
      <c r="K199" s="127">
        <f>ROUND(E199*J199,2)</f>
        <v>0</v>
      </c>
      <c r="L199" s="127">
        <v>21</v>
      </c>
      <c r="M199" s="127">
        <f>G199*(1+L199/100)</f>
        <v>0</v>
      </c>
      <c r="N199" s="128">
        <v>1E-4</v>
      </c>
      <c r="O199" s="128">
        <f>ROUND(E199*N199,5)</f>
        <v>4.1599999999999996E-3</v>
      </c>
      <c r="P199" s="128">
        <v>0</v>
      </c>
      <c r="Q199" s="128">
        <f>ROUND(E199*P199,5)</f>
        <v>0</v>
      </c>
      <c r="R199" s="128"/>
      <c r="S199" s="128"/>
      <c r="T199" s="129">
        <v>0.12</v>
      </c>
      <c r="U199" s="128">
        <f>ROUND(E199*T199,2)</f>
        <v>4.99</v>
      </c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 t="s">
        <v>113</v>
      </c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</row>
    <row r="200" spans="1:60" outlineLevel="1" x14ac:dyDescent="0.2">
      <c r="A200" s="122"/>
      <c r="B200" s="122"/>
      <c r="C200" s="147" t="s">
        <v>345</v>
      </c>
      <c r="D200" s="148"/>
      <c r="E200" s="149">
        <v>6.45</v>
      </c>
      <c r="F200" s="127"/>
      <c r="G200" s="127"/>
      <c r="H200" s="127"/>
      <c r="I200" s="127"/>
      <c r="J200" s="127"/>
      <c r="K200" s="127"/>
      <c r="L200" s="127"/>
      <c r="M200" s="127"/>
      <c r="N200" s="128"/>
      <c r="O200" s="128"/>
      <c r="P200" s="128"/>
      <c r="Q200" s="128"/>
      <c r="R200" s="128"/>
      <c r="S200" s="128"/>
      <c r="T200" s="129"/>
      <c r="U200" s="128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 t="s">
        <v>115</v>
      </c>
      <c r="AF200" s="130">
        <v>0</v>
      </c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</row>
    <row r="201" spans="1:60" outlineLevel="1" x14ac:dyDescent="0.2">
      <c r="A201" s="122"/>
      <c r="B201" s="122"/>
      <c r="C201" s="147" t="s">
        <v>346</v>
      </c>
      <c r="D201" s="148"/>
      <c r="E201" s="149">
        <v>6.8</v>
      </c>
      <c r="F201" s="127"/>
      <c r="G201" s="127"/>
      <c r="H201" s="127"/>
      <c r="I201" s="127"/>
      <c r="J201" s="127"/>
      <c r="K201" s="127"/>
      <c r="L201" s="127"/>
      <c r="M201" s="127"/>
      <c r="N201" s="128"/>
      <c r="O201" s="128"/>
      <c r="P201" s="128"/>
      <c r="Q201" s="128"/>
      <c r="R201" s="128"/>
      <c r="S201" s="128"/>
      <c r="T201" s="129"/>
      <c r="U201" s="128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 t="s">
        <v>115</v>
      </c>
      <c r="AF201" s="130">
        <v>0</v>
      </c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</row>
    <row r="202" spans="1:60" outlineLevel="1" x14ac:dyDescent="0.2">
      <c r="A202" s="122"/>
      <c r="B202" s="122"/>
      <c r="C202" s="147" t="s">
        <v>347</v>
      </c>
      <c r="D202" s="148"/>
      <c r="E202" s="149">
        <v>10.7</v>
      </c>
      <c r="F202" s="127"/>
      <c r="G202" s="127"/>
      <c r="H202" s="127"/>
      <c r="I202" s="127"/>
      <c r="J202" s="127"/>
      <c r="K202" s="127"/>
      <c r="L202" s="127"/>
      <c r="M202" s="127"/>
      <c r="N202" s="128"/>
      <c r="O202" s="128"/>
      <c r="P202" s="128"/>
      <c r="Q202" s="128"/>
      <c r="R202" s="128"/>
      <c r="S202" s="128"/>
      <c r="T202" s="129"/>
      <c r="U202" s="128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 t="s">
        <v>115</v>
      </c>
      <c r="AF202" s="130">
        <v>0</v>
      </c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</row>
    <row r="203" spans="1:60" outlineLevel="1" x14ac:dyDescent="0.2">
      <c r="A203" s="122"/>
      <c r="B203" s="122"/>
      <c r="C203" s="147" t="s">
        <v>348</v>
      </c>
      <c r="D203" s="148"/>
      <c r="E203" s="149">
        <v>13.15</v>
      </c>
      <c r="F203" s="127"/>
      <c r="G203" s="127"/>
      <c r="H203" s="127"/>
      <c r="I203" s="127"/>
      <c r="J203" s="127"/>
      <c r="K203" s="127"/>
      <c r="L203" s="127"/>
      <c r="M203" s="127"/>
      <c r="N203" s="128"/>
      <c r="O203" s="128"/>
      <c r="P203" s="128"/>
      <c r="Q203" s="128"/>
      <c r="R203" s="128"/>
      <c r="S203" s="128"/>
      <c r="T203" s="129"/>
      <c r="U203" s="128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 t="s">
        <v>115</v>
      </c>
      <c r="AF203" s="130">
        <v>0</v>
      </c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</row>
    <row r="204" spans="1:60" outlineLevel="1" x14ac:dyDescent="0.2">
      <c r="A204" s="122"/>
      <c r="B204" s="122"/>
      <c r="C204" s="147" t="s">
        <v>349</v>
      </c>
      <c r="D204" s="148"/>
      <c r="E204" s="149">
        <v>4.5</v>
      </c>
      <c r="F204" s="127"/>
      <c r="G204" s="127"/>
      <c r="H204" s="127"/>
      <c r="I204" s="127"/>
      <c r="J204" s="127"/>
      <c r="K204" s="127"/>
      <c r="L204" s="127"/>
      <c r="M204" s="127"/>
      <c r="N204" s="128"/>
      <c r="O204" s="128"/>
      <c r="P204" s="128"/>
      <c r="Q204" s="128"/>
      <c r="R204" s="128"/>
      <c r="S204" s="128"/>
      <c r="T204" s="129"/>
      <c r="U204" s="128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 t="s">
        <v>115</v>
      </c>
      <c r="AF204" s="130">
        <v>0</v>
      </c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</row>
    <row r="205" spans="1:60" x14ac:dyDescent="0.2">
      <c r="A205" s="150" t="s">
        <v>76</v>
      </c>
      <c r="B205" s="150" t="s">
        <v>350</v>
      </c>
      <c r="C205" s="151" t="s">
        <v>351</v>
      </c>
      <c r="D205" s="152"/>
      <c r="E205" s="153"/>
      <c r="F205" s="154"/>
      <c r="G205" s="154">
        <f>SUMIF(AE206:AE222,"&lt;&gt;NOR",G206:G222)</f>
        <v>0</v>
      </c>
      <c r="H205" s="154"/>
      <c r="I205" s="154">
        <f>SUM(I206:I222)</f>
        <v>0</v>
      </c>
      <c r="J205" s="154"/>
      <c r="K205" s="154">
        <f>SUM(K206:K222)</f>
        <v>0</v>
      </c>
      <c r="L205" s="154"/>
      <c r="M205" s="154">
        <f>SUM(M206:M222)</f>
        <v>0</v>
      </c>
      <c r="N205" s="152"/>
      <c r="O205" s="152">
        <f>SUM(O206:O222)</f>
        <v>0.16841999999999999</v>
      </c>
      <c r="P205" s="152"/>
      <c r="Q205" s="152">
        <f>SUM(Q206:Q222)</f>
        <v>0</v>
      </c>
      <c r="R205" s="152"/>
      <c r="S205" s="152"/>
      <c r="T205" s="155"/>
      <c r="U205" s="152">
        <f>SUM(U206:U222)</f>
        <v>55.8</v>
      </c>
      <c r="AE205" t="s">
        <v>79</v>
      </c>
    </row>
    <row r="206" spans="1:60" outlineLevel="1" x14ac:dyDescent="0.2">
      <c r="A206" s="122">
        <v>77</v>
      </c>
      <c r="B206" s="122" t="s">
        <v>352</v>
      </c>
      <c r="C206" s="123" t="s">
        <v>353</v>
      </c>
      <c r="D206" s="128" t="s">
        <v>112</v>
      </c>
      <c r="E206" s="125">
        <v>28.33</v>
      </c>
      <c r="F206" s="126"/>
      <c r="G206" s="127">
        <f>ROUND(E206*F206,2)</f>
        <v>0</v>
      </c>
      <c r="H206" s="127"/>
      <c r="I206" s="127">
        <f>ROUND(E206*H206,2)</f>
        <v>0</v>
      </c>
      <c r="J206" s="127"/>
      <c r="K206" s="127">
        <f>ROUND(E206*J206,2)</f>
        <v>0</v>
      </c>
      <c r="L206" s="127">
        <v>21</v>
      </c>
      <c r="M206" s="127">
        <f>G206*(1+L206/100)</f>
        <v>0</v>
      </c>
      <c r="N206" s="128">
        <v>1.4999999999999999E-4</v>
      </c>
      <c r="O206" s="128">
        <f>ROUND(E206*N206,5)</f>
        <v>4.2500000000000003E-3</v>
      </c>
      <c r="P206" s="128">
        <v>0</v>
      </c>
      <c r="Q206" s="128">
        <f>ROUND(E206*P206,5)</f>
        <v>0</v>
      </c>
      <c r="R206" s="128"/>
      <c r="S206" s="128"/>
      <c r="T206" s="129">
        <v>3.2480000000000002E-2</v>
      </c>
      <c r="U206" s="128">
        <f>ROUND(E206*T206,2)</f>
        <v>0.92</v>
      </c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 t="s">
        <v>113</v>
      </c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</row>
    <row r="207" spans="1:60" outlineLevel="1" x14ac:dyDescent="0.2">
      <c r="A207" s="122"/>
      <c r="B207" s="122"/>
      <c r="C207" s="147" t="s">
        <v>354</v>
      </c>
      <c r="D207" s="148"/>
      <c r="E207" s="149">
        <v>25.54</v>
      </c>
      <c r="F207" s="127"/>
      <c r="G207" s="127"/>
      <c r="H207" s="127"/>
      <c r="I207" s="127"/>
      <c r="J207" s="127"/>
      <c r="K207" s="127"/>
      <c r="L207" s="127"/>
      <c r="M207" s="127"/>
      <c r="N207" s="128"/>
      <c r="O207" s="128"/>
      <c r="P207" s="128"/>
      <c r="Q207" s="128"/>
      <c r="R207" s="128"/>
      <c r="S207" s="128"/>
      <c r="T207" s="129"/>
      <c r="U207" s="128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 t="s">
        <v>115</v>
      </c>
      <c r="AF207" s="130">
        <v>0</v>
      </c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</row>
    <row r="208" spans="1:60" outlineLevel="1" x14ac:dyDescent="0.2">
      <c r="A208" s="122"/>
      <c r="B208" s="122"/>
      <c r="C208" s="147" t="s">
        <v>355</v>
      </c>
      <c r="D208" s="148"/>
      <c r="E208" s="149">
        <v>2.79</v>
      </c>
      <c r="F208" s="127"/>
      <c r="G208" s="127"/>
      <c r="H208" s="127"/>
      <c r="I208" s="127"/>
      <c r="J208" s="127"/>
      <c r="K208" s="127"/>
      <c r="L208" s="127"/>
      <c r="M208" s="127"/>
      <c r="N208" s="128"/>
      <c r="O208" s="128"/>
      <c r="P208" s="128"/>
      <c r="Q208" s="128"/>
      <c r="R208" s="128"/>
      <c r="S208" s="128"/>
      <c r="T208" s="129"/>
      <c r="U208" s="128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 t="s">
        <v>115</v>
      </c>
      <c r="AF208" s="130">
        <v>0</v>
      </c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</row>
    <row r="209" spans="1:60" outlineLevel="1" x14ac:dyDescent="0.2">
      <c r="A209" s="122">
        <v>78</v>
      </c>
      <c r="B209" s="122" t="s">
        <v>356</v>
      </c>
      <c r="C209" s="123" t="s">
        <v>357</v>
      </c>
      <c r="D209" s="128" t="s">
        <v>112</v>
      </c>
      <c r="E209" s="125">
        <v>56.66</v>
      </c>
      <c r="F209" s="126"/>
      <c r="G209" s="127">
        <f>ROUND(E209*F209,2)</f>
        <v>0</v>
      </c>
      <c r="H209" s="127"/>
      <c r="I209" s="127">
        <f>ROUND(E209*H209,2)</f>
        <v>0</v>
      </c>
      <c r="J209" s="127"/>
      <c r="K209" s="127">
        <f>ROUND(E209*J209,2)</f>
        <v>0</v>
      </c>
      <c r="L209" s="127">
        <v>21</v>
      </c>
      <c r="M209" s="127">
        <f>G209*(1+L209/100)</f>
        <v>0</v>
      </c>
      <c r="N209" s="128">
        <v>3.3E-4</v>
      </c>
      <c r="O209" s="128">
        <f>ROUND(E209*N209,5)</f>
        <v>1.8700000000000001E-2</v>
      </c>
      <c r="P209" s="128">
        <v>0</v>
      </c>
      <c r="Q209" s="128">
        <f>ROUND(E209*P209,5)</f>
        <v>0</v>
      </c>
      <c r="R209" s="128"/>
      <c r="S209" s="128"/>
      <c r="T209" s="129">
        <v>6.6360000000000002E-2</v>
      </c>
      <c r="U209" s="128">
        <f>ROUND(E209*T209,2)</f>
        <v>3.76</v>
      </c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 t="s">
        <v>113</v>
      </c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</row>
    <row r="210" spans="1:60" outlineLevel="1" x14ac:dyDescent="0.2">
      <c r="A210" s="122"/>
      <c r="B210" s="122"/>
      <c r="C210" s="147" t="s">
        <v>358</v>
      </c>
      <c r="D210" s="148"/>
      <c r="E210" s="149">
        <v>56.66</v>
      </c>
      <c r="F210" s="127"/>
      <c r="G210" s="127"/>
      <c r="H210" s="127"/>
      <c r="I210" s="127"/>
      <c r="J210" s="127"/>
      <c r="K210" s="127"/>
      <c r="L210" s="127"/>
      <c r="M210" s="127"/>
      <c r="N210" s="128"/>
      <c r="O210" s="128"/>
      <c r="P210" s="128"/>
      <c r="Q210" s="128"/>
      <c r="R210" s="128"/>
      <c r="S210" s="128"/>
      <c r="T210" s="129"/>
      <c r="U210" s="128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 t="s">
        <v>115</v>
      </c>
      <c r="AF210" s="130">
        <v>0</v>
      </c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</row>
    <row r="211" spans="1:60" outlineLevel="1" x14ac:dyDescent="0.2">
      <c r="A211" s="122">
        <v>79</v>
      </c>
      <c r="B211" s="122" t="s">
        <v>359</v>
      </c>
      <c r="C211" s="123" t="s">
        <v>360</v>
      </c>
      <c r="D211" s="128" t="s">
        <v>112</v>
      </c>
      <c r="E211" s="125">
        <v>501.62</v>
      </c>
      <c r="F211" s="126"/>
      <c r="G211" s="127">
        <f>ROUND(E211*F211,2)</f>
        <v>0</v>
      </c>
      <c r="H211" s="127"/>
      <c r="I211" s="127">
        <f>ROUND(E211*H211,2)</f>
        <v>0</v>
      </c>
      <c r="J211" s="127"/>
      <c r="K211" s="127">
        <f>ROUND(E211*J211,2)</f>
        <v>0</v>
      </c>
      <c r="L211" s="127">
        <v>21</v>
      </c>
      <c r="M211" s="127">
        <f>G211*(1+L211/100)</f>
        <v>0</v>
      </c>
      <c r="N211" s="128">
        <v>2.9E-4</v>
      </c>
      <c r="O211" s="128">
        <f>ROUND(E211*N211,5)</f>
        <v>0.14546999999999999</v>
      </c>
      <c r="P211" s="128">
        <v>0</v>
      </c>
      <c r="Q211" s="128">
        <f>ROUND(E211*P211,5)</f>
        <v>0</v>
      </c>
      <c r="R211" s="128"/>
      <c r="S211" s="128"/>
      <c r="T211" s="129">
        <v>0.10191</v>
      </c>
      <c r="U211" s="128">
        <f>ROUND(E211*T211,2)</f>
        <v>51.12</v>
      </c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 t="s">
        <v>113</v>
      </c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</row>
    <row r="212" spans="1:60" outlineLevel="1" x14ac:dyDescent="0.2">
      <c r="A212" s="122"/>
      <c r="B212" s="122"/>
      <c r="C212" s="147" t="s">
        <v>361</v>
      </c>
      <c r="D212" s="148"/>
      <c r="E212" s="149">
        <v>28.484999999999999</v>
      </c>
      <c r="F212" s="127"/>
      <c r="G212" s="127"/>
      <c r="H212" s="127"/>
      <c r="I212" s="127"/>
      <c r="J212" s="127"/>
      <c r="K212" s="127"/>
      <c r="L212" s="127"/>
      <c r="M212" s="127"/>
      <c r="N212" s="128"/>
      <c r="O212" s="128"/>
      <c r="P212" s="128"/>
      <c r="Q212" s="128"/>
      <c r="R212" s="128"/>
      <c r="S212" s="128"/>
      <c r="T212" s="129"/>
      <c r="U212" s="128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 t="s">
        <v>115</v>
      </c>
      <c r="AF212" s="130">
        <v>0</v>
      </c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</row>
    <row r="213" spans="1:60" outlineLevel="1" x14ac:dyDescent="0.2">
      <c r="A213" s="122"/>
      <c r="B213" s="122"/>
      <c r="C213" s="147" t="s">
        <v>362</v>
      </c>
      <c r="D213" s="148"/>
      <c r="E213" s="149">
        <v>57.17</v>
      </c>
      <c r="F213" s="127"/>
      <c r="G213" s="127"/>
      <c r="H213" s="127"/>
      <c r="I213" s="127"/>
      <c r="J213" s="127"/>
      <c r="K213" s="127"/>
      <c r="L213" s="127"/>
      <c r="M213" s="127"/>
      <c r="N213" s="128"/>
      <c r="O213" s="128"/>
      <c r="P213" s="128"/>
      <c r="Q213" s="128"/>
      <c r="R213" s="128"/>
      <c r="S213" s="128"/>
      <c r="T213" s="129"/>
      <c r="U213" s="128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 t="s">
        <v>115</v>
      </c>
      <c r="AF213" s="130">
        <v>0</v>
      </c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</row>
    <row r="214" spans="1:60" outlineLevel="1" x14ac:dyDescent="0.2">
      <c r="A214" s="122"/>
      <c r="B214" s="122"/>
      <c r="C214" s="147" t="s">
        <v>363</v>
      </c>
      <c r="D214" s="148"/>
      <c r="E214" s="149">
        <v>51.72</v>
      </c>
      <c r="F214" s="127"/>
      <c r="G214" s="127"/>
      <c r="H214" s="127"/>
      <c r="I214" s="127"/>
      <c r="J214" s="127"/>
      <c r="K214" s="127"/>
      <c r="L214" s="127"/>
      <c r="M214" s="127"/>
      <c r="N214" s="128"/>
      <c r="O214" s="128"/>
      <c r="P214" s="128"/>
      <c r="Q214" s="128"/>
      <c r="R214" s="128"/>
      <c r="S214" s="128"/>
      <c r="T214" s="129"/>
      <c r="U214" s="128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 t="s">
        <v>115</v>
      </c>
      <c r="AF214" s="130">
        <v>0</v>
      </c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</row>
    <row r="215" spans="1:60" outlineLevel="1" x14ac:dyDescent="0.2">
      <c r="A215" s="122"/>
      <c r="B215" s="122"/>
      <c r="C215" s="147" t="s">
        <v>364</v>
      </c>
      <c r="D215" s="148"/>
      <c r="E215" s="149">
        <v>61.72</v>
      </c>
      <c r="F215" s="127"/>
      <c r="G215" s="127"/>
      <c r="H215" s="127"/>
      <c r="I215" s="127"/>
      <c r="J215" s="127"/>
      <c r="K215" s="127"/>
      <c r="L215" s="127"/>
      <c r="M215" s="127"/>
      <c r="N215" s="128"/>
      <c r="O215" s="128"/>
      <c r="P215" s="128"/>
      <c r="Q215" s="128"/>
      <c r="R215" s="128"/>
      <c r="S215" s="128"/>
      <c r="T215" s="129"/>
      <c r="U215" s="128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 t="s">
        <v>115</v>
      </c>
      <c r="AF215" s="130">
        <v>0</v>
      </c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</row>
    <row r="216" spans="1:60" outlineLevel="1" x14ac:dyDescent="0.2">
      <c r="A216" s="122"/>
      <c r="B216" s="122"/>
      <c r="C216" s="147" t="s">
        <v>365</v>
      </c>
      <c r="D216" s="148"/>
      <c r="E216" s="149">
        <v>70.784999999999997</v>
      </c>
      <c r="F216" s="127"/>
      <c r="G216" s="127"/>
      <c r="H216" s="127"/>
      <c r="I216" s="127"/>
      <c r="J216" s="127"/>
      <c r="K216" s="127"/>
      <c r="L216" s="127"/>
      <c r="M216" s="127"/>
      <c r="N216" s="128"/>
      <c r="O216" s="128"/>
      <c r="P216" s="128"/>
      <c r="Q216" s="128"/>
      <c r="R216" s="128"/>
      <c r="S216" s="128"/>
      <c r="T216" s="129"/>
      <c r="U216" s="128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 t="s">
        <v>115</v>
      </c>
      <c r="AF216" s="130">
        <v>0</v>
      </c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</row>
    <row r="217" spans="1:60" outlineLevel="1" x14ac:dyDescent="0.2">
      <c r="A217" s="122"/>
      <c r="B217" s="122"/>
      <c r="C217" s="147" t="s">
        <v>366</v>
      </c>
      <c r="D217" s="148"/>
      <c r="E217" s="149">
        <v>70.784999999999997</v>
      </c>
      <c r="F217" s="127"/>
      <c r="G217" s="127"/>
      <c r="H217" s="127"/>
      <c r="I217" s="127"/>
      <c r="J217" s="127"/>
      <c r="K217" s="127"/>
      <c r="L217" s="127"/>
      <c r="M217" s="127"/>
      <c r="N217" s="128"/>
      <c r="O217" s="128"/>
      <c r="P217" s="128"/>
      <c r="Q217" s="128"/>
      <c r="R217" s="128"/>
      <c r="S217" s="128"/>
      <c r="T217" s="129"/>
      <c r="U217" s="128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 t="s">
        <v>115</v>
      </c>
      <c r="AF217" s="130">
        <v>0</v>
      </c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</row>
    <row r="218" spans="1:60" outlineLevel="1" x14ac:dyDescent="0.2">
      <c r="A218" s="122"/>
      <c r="B218" s="122"/>
      <c r="C218" s="147" t="s">
        <v>367</v>
      </c>
      <c r="D218" s="148"/>
      <c r="E218" s="149">
        <v>13.36</v>
      </c>
      <c r="F218" s="127"/>
      <c r="G218" s="127"/>
      <c r="H218" s="127"/>
      <c r="I218" s="127"/>
      <c r="J218" s="127"/>
      <c r="K218" s="127"/>
      <c r="L218" s="127"/>
      <c r="M218" s="127"/>
      <c r="N218" s="128"/>
      <c r="O218" s="128"/>
      <c r="P218" s="128"/>
      <c r="Q218" s="128"/>
      <c r="R218" s="128"/>
      <c r="S218" s="128"/>
      <c r="T218" s="129"/>
      <c r="U218" s="128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 t="s">
        <v>115</v>
      </c>
      <c r="AF218" s="130">
        <v>0</v>
      </c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</row>
    <row r="219" spans="1:60" outlineLevel="1" x14ac:dyDescent="0.2">
      <c r="A219" s="122"/>
      <c r="B219" s="122"/>
      <c r="C219" s="147" t="s">
        <v>368</v>
      </c>
      <c r="D219" s="148"/>
      <c r="E219" s="149">
        <v>7.2149999999999999</v>
      </c>
      <c r="F219" s="127"/>
      <c r="G219" s="127"/>
      <c r="H219" s="127"/>
      <c r="I219" s="127"/>
      <c r="J219" s="127"/>
      <c r="K219" s="127"/>
      <c r="L219" s="127"/>
      <c r="M219" s="127"/>
      <c r="N219" s="128"/>
      <c r="O219" s="128"/>
      <c r="P219" s="128"/>
      <c r="Q219" s="128"/>
      <c r="R219" s="128"/>
      <c r="S219" s="128"/>
      <c r="T219" s="129"/>
      <c r="U219" s="128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 t="s">
        <v>115</v>
      </c>
      <c r="AF219" s="130">
        <v>0</v>
      </c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</row>
    <row r="220" spans="1:60" outlineLevel="1" x14ac:dyDescent="0.2">
      <c r="A220" s="122"/>
      <c r="B220" s="122"/>
      <c r="C220" s="147" t="s">
        <v>369</v>
      </c>
      <c r="D220" s="148"/>
      <c r="E220" s="149">
        <v>21.77</v>
      </c>
      <c r="F220" s="127"/>
      <c r="G220" s="127"/>
      <c r="H220" s="127"/>
      <c r="I220" s="127"/>
      <c r="J220" s="127"/>
      <c r="K220" s="127"/>
      <c r="L220" s="127"/>
      <c r="M220" s="127"/>
      <c r="N220" s="128"/>
      <c r="O220" s="128"/>
      <c r="P220" s="128"/>
      <c r="Q220" s="128"/>
      <c r="R220" s="128"/>
      <c r="S220" s="128"/>
      <c r="T220" s="129"/>
      <c r="U220" s="128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 t="s">
        <v>115</v>
      </c>
      <c r="AF220" s="130">
        <v>0</v>
      </c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</row>
    <row r="221" spans="1:60" outlineLevel="1" x14ac:dyDescent="0.2">
      <c r="A221" s="122"/>
      <c r="B221" s="122"/>
      <c r="C221" s="147" t="s">
        <v>370</v>
      </c>
      <c r="D221" s="148"/>
      <c r="E221" s="149">
        <v>30.045000000000002</v>
      </c>
      <c r="F221" s="127"/>
      <c r="G221" s="127"/>
      <c r="H221" s="127"/>
      <c r="I221" s="127"/>
      <c r="J221" s="127"/>
      <c r="K221" s="127"/>
      <c r="L221" s="127"/>
      <c r="M221" s="127"/>
      <c r="N221" s="128"/>
      <c r="O221" s="128"/>
      <c r="P221" s="128"/>
      <c r="Q221" s="128"/>
      <c r="R221" s="128"/>
      <c r="S221" s="128"/>
      <c r="T221" s="129"/>
      <c r="U221" s="128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 t="s">
        <v>115</v>
      </c>
      <c r="AF221" s="130">
        <v>0</v>
      </c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</row>
    <row r="222" spans="1:60" outlineLevel="1" x14ac:dyDescent="0.2">
      <c r="A222" s="122"/>
      <c r="B222" s="122"/>
      <c r="C222" s="147" t="s">
        <v>371</v>
      </c>
      <c r="D222" s="148"/>
      <c r="E222" s="149">
        <v>88.564999999999998</v>
      </c>
      <c r="F222" s="127"/>
      <c r="G222" s="127"/>
      <c r="H222" s="127"/>
      <c r="I222" s="127"/>
      <c r="J222" s="127"/>
      <c r="K222" s="127"/>
      <c r="L222" s="127"/>
      <c r="M222" s="127"/>
      <c r="N222" s="128"/>
      <c r="O222" s="128"/>
      <c r="P222" s="128"/>
      <c r="Q222" s="128"/>
      <c r="R222" s="128"/>
      <c r="S222" s="128"/>
      <c r="T222" s="129"/>
      <c r="U222" s="128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 t="s">
        <v>115</v>
      </c>
      <c r="AF222" s="130">
        <v>0</v>
      </c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</row>
    <row r="223" spans="1:60" x14ac:dyDescent="0.2">
      <c r="A223" s="150" t="s">
        <v>76</v>
      </c>
      <c r="B223" s="150" t="s">
        <v>372</v>
      </c>
      <c r="C223" s="151" t="s">
        <v>373</v>
      </c>
      <c r="D223" s="152"/>
      <c r="E223" s="153"/>
      <c r="F223" s="154"/>
      <c r="G223" s="154">
        <f>SUMIF(AE224:AE224,"&lt;&gt;NOR",G224:G224)</f>
        <v>0</v>
      </c>
      <c r="H223" s="154"/>
      <c r="I223" s="154">
        <f>SUM(I224:I224)</f>
        <v>0</v>
      </c>
      <c r="J223" s="154"/>
      <c r="K223" s="154">
        <f>SUM(K224:K224)</f>
        <v>0</v>
      </c>
      <c r="L223" s="154"/>
      <c r="M223" s="154">
        <f>SUM(M224:M224)</f>
        <v>0</v>
      </c>
      <c r="N223" s="152"/>
      <c r="O223" s="152">
        <f>SUM(O224:O224)</f>
        <v>0</v>
      </c>
      <c r="P223" s="152"/>
      <c r="Q223" s="152">
        <f>SUM(Q224:Q224)</f>
        <v>0</v>
      </c>
      <c r="R223" s="152"/>
      <c r="S223" s="152"/>
      <c r="T223" s="155"/>
      <c r="U223" s="152">
        <f>SUM(U224:U224)</f>
        <v>0.4</v>
      </c>
      <c r="AE223" t="s">
        <v>79</v>
      </c>
    </row>
    <row r="224" spans="1:60" outlineLevel="1" x14ac:dyDescent="0.2">
      <c r="A224" s="122">
        <v>80</v>
      </c>
      <c r="B224" s="122" t="s">
        <v>374</v>
      </c>
      <c r="C224" s="123" t="s">
        <v>375</v>
      </c>
      <c r="D224" s="128" t="s">
        <v>229</v>
      </c>
      <c r="E224" s="125">
        <v>1</v>
      </c>
      <c r="F224" s="126"/>
      <c r="G224" s="127">
        <f>ROUND(E224*F224,2)</f>
        <v>0</v>
      </c>
      <c r="H224" s="127"/>
      <c r="I224" s="127">
        <f>ROUND(E224*H224,2)</f>
        <v>0</v>
      </c>
      <c r="J224" s="127"/>
      <c r="K224" s="127">
        <f>ROUND(E224*J224,2)</f>
        <v>0</v>
      </c>
      <c r="L224" s="127">
        <v>21</v>
      </c>
      <c r="M224" s="127">
        <f>G224*(1+L224/100)</f>
        <v>0</v>
      </c>
      <c r="N224" s="128">
        <v>0</v>
      </c>
      <c r="O224" s="128">
        <f>ROUND(E224*N224,5)</f>
        <v>0</v>
      </c>
      <c r="P224" s="128">
        <v>0</v>
      </c>
      <c r="Q224" s="128">
        <f>ROUND(E224*P224,5)</f>
        <v>0</v>
      </c>
      <c r="R224" s="128"/>
      <c r="S224" s="128"/>
      <c r="T224" s="129">
        <v>0.40100000000000002</v>
      </c>
      <c r="U224" s="128">
        <f>ROUND(E224*T224,2)</f>
        <v>0.4</v>
      </c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 t="s">
        <v>113</v>
      </c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</row>
    <row r="225" spans="1:60" x14ac:dyDescent="0.2">
      <c r="A225" s="150" t="s">
        <v>76</v>
      </c>
      <c r="B225" s="150" t="s">
        <v>376</v>
      </c>
      <c r="C225" s="151" t="s">
        <v>377</v>
      </c>
      <c r="D225" s="152"/>
      <c r="E225" s="153"/>
      <c r="F225" s="154"/>
      <c r="G225" s="154">
        <f>SUMIF(AE226:AE226,"&lt;&gt;NOR",G226:G226)</f>
        <v>0</v>
      </c>
      <c r="H225" s="154"/>
      <c r="I225" s="154">
        <f>SUM(I226:I226)</f>
        <v>0</v>
      </c>
      <c r="J225" s="154"/>
      <c r="K225" s="154">
        <f>SUM(K226:K226)</f>
        <v>0</v>
      </c>
      <c r="L225" s="154"/>
      <c r="M225" s="154">
        <f>SUM(M226:M226)</f>
        <v>0</v>
      </c>
      <c r="N225" s="152"/>
      <c r="O225" s="152">
        <f>SUM(O226:O226)</f>
        <v>0</v>
      </c>
      <c r="P225" s="152"/>
      <c r="Q225" s="152">
        <f>SUM(Q226:Q226)</f>
        <v>0</v>
      </c>
      <c r="R225" s="152"/>
      <c r="S225" s="152"/>
      <c r="T225" s="155"/>
      <c r="U225" s="152">
        <f>SUM(U226:U226)</f>
        <v>0.4</v>
      </c>
      <c r="AE225" t="s">
        <v>79</v>
      </c>
    </row>
    <row r="226" spans="1:60" outlineLevel="1" x14ac:dyDescent="0.2">
      <c r="A226" s="131">
        <v>81</v>
      </c>
      <c r="B226" s="131" t="s">
        <v>378</v>
      </c>
      <c r="C226" s="132" t="s">
        <v>379</v>
      </c>
      <c r="D226" s="137" t="s">
        <v>229</v>
      </c>
      <c r="E226" s="134">
        <v>1</v>
      </c>
      <c r="F226" s="135"/>
      <c r="G226" s="136">
        <f>ROUND(E226*F226,2)</f>
        <v>0</v>
      </c>
      <c r="H226" s="136"/>
      <c r="I226" s="136">
        <f>ROUND(E226*H226,2)</f>
        <v>0</v>
      </c>
      <c r="J226" s="136"/>
      <c r="K226" s="136">
        <f>ROUND(E226*J226,2)</f>
        <v>0</v>
      </c>
      <c r="L226" s="136">
        <v>21</v>
      </c>
      <c r="M226" s="136">
        <f>G226*(1+L226/100)</f>
        <v>0</v>
      </c>
      <c r="N226" s="137">
        <v>0</v>
      </c>
      <c r="O226" s="137">
        <f>ROUND(E226*N226,5)</f>
        <v>0</v>
      </c>
      <c r="P226" s="137">
        <v>0</v>
      </c>
      <c r="Q226" s="137">
        <f>ROUND(E226*P226,5)</f>
        <v>0</v>
      </c>
      <c r="R226" s="137"/>
      <c r="S226" s="137"/>
      <c r="T226" s="138">
        <v>0.40100000000000002</v>
      </c>
      <c r="U226" s="137">
        <f>ROUND(E226*T226,2)</f>
        <v>0.4</v>
      </c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 t="s">
        <v>113</v>
      </c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</row>
    <row r="227" spans="1:60" x14ac:dyDescent="0.2">
      <c r="A227" s="3"/>
      <c r="B227" s="4" t="s">
        <v>99</v>
      </c>
      <c r="C227" s="139" t="s">
        <v>99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AC227">
        <v>12</v>
      </c>
      <c r="AD227">
        <v>21</v>
      </c>
    </row>
    <row r="228" spans="1:60" x14ac:dyDescent="0.2">
      <c r="A228" s="140"/>
      <c r="B228" s="141" t="s">
        <v>62</v>
      </c>
      <c r="C228" s="142" t="s">
        <v>99</v>
      </c>
      <c r="D228" s="143"/>
      <c r="E228" s="143"/>
      <c r="F228" s="143"/>
      <c r="G228" s="144">
        <f>G8+G15+G26+G34+G37+G41+G47+G52+G69+G85+G92+G110+G116+G121+G133+G149+G186+G205+G223+G225</f>
        <v>0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AC228">
        <f>SUMIF(L7:L226,AC227,G7:G226)</f>
        <v>0</v>
      </c>
      <c r="AD228">
        <f>SUMIF(L7:L226,AD227,G7:G226)</f>
        <v>0</v>
      </c>
      <c r="AE228" t="s">
        <v>100</v>
      </c>
    </row>
    <row r="229" spans="1:60" x14ac:dyDescent="0.2">
      <c r="A229" s="3"/>
      <c r="B229" s="4" t="s">
        <v>99</v>
      </c>
      <c r="C229" s="139" t="s">
        <v>99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60" x14ac:dyDescent="0.2">
      <c r="A230" s="3"/>
      <c r="B230" s="4" t="s">
        <v>99</v>
      </c>
      <c r="C230" s="139" t="s">
        <v>99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60" x14ac:dyDescent="0.2">
      <c r="A231" s="3" t="s">
        <v>101</v>
      </c>
      <c r="B231" s="3"/>
      <c r="C231" s="275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60" x14ac:dyDescent="0.2">
      <c r="A232" s="263"/>
      <c r="B232" s="264"/>
      <c r="C232" s="265"/>
      <c r="D232" s="264"/>
      <c r="E232" s="264"/>
      <c r="F232" s="264"/>
      <c r="G232" s="26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AE232" t="s">
        <v>102</v>
      </c>
    </row>
    <row r="233" spans="1:60" x14ac:dyDescent="0.2">
      <c r="A233" s="267"/>
      <c r="B233" s="268"/>
      <c r="C233" s="269"/>
      <c r="D233" s="268"/>
      <c r="E233" s="268"/>
      <c r="F233" s="268"/>
      <c r="G233" s="270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60" x14ac:dyDescent="0.2">
      <c r="A234" s="267"/>
      <c r="B234" s="268"/>
      <c r="C234" s="269"/>
      <c r="D234" s="268"/>
      <c r="E234" s="268"/>
      <c r="F234" s="268"/>
      <c r="G234" s="270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60" x14ac:dyDescent="0.2">
      <c r="A235" s="267"/>
      <c r="B235" s="268"/>
      <c r="C235" s="269"/>
      <c r="D235" s="268"/>
      <c r="E235" s="268"/>
      <c r="F235" s="268"/>
      <c r="G235" s="270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60" x14ac:dyDescent="0.2">
      <c r="A236" s="271"/>
      <c r="B236" s="272"/>
      <c r="C236" s="273"/>
      <c r="D236" s="272"/>
      <c r="E236" s="272"/>
      <c r="F236" s="272"/>
      <c r="G236" s="27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60" x14ac:dyDescent="0.2">
      <c r="A237" s="3"/>
      <c r="B237" s="4" t="s">
        <v>99</v>
      </c>
      <c r="C237" s="139" t="s">
        <v>99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60" x14ac:dyDescent="0.2">
      <c r="C238" s="146"/>
      <c r="AE238" t="s">
        <v>103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DFE4A-FE3B-4476-BD96-6078B623D17F}">
  <sheetPr>
    <outlinePr summaryBelow="0"/>
  </sheetPr>
  <dimension ref="A1:BH65"/>
  <sheetViews>
    <sheetView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145" customWidth="1"/>
    <col min="3" max="3" width="38.28515625" style="14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17" t="s">
        <v>6</v>
      </c>
      <c r="B1" s="317"/>
      <c r="C1" s="317"/>
      <c r="D1" s="317"/>
      <c r="E1" s="317"/>
      <c r="F1" s="317"/>
      <c r="G1" s="317"/>
      <c r="AE1" t="s">
        <v>50</v>
      </c>
    </row>
    <row r="2" spans="1:60" ht="24.95" customHeight="1" x14ac:dyDescent="0.2">
      <c r="A2" s="105" t="s">
        <v>51</v>
      </c>
      <c r="B2" s="106"/>
      <c r="C2" s="318" t="s">
        <v>105</v>
      </c>
      <c r="D2" s="319"/>
      <c r="E2" s="319"/>
      <c r="F2" s="319"/>
      <c r="G2" s="320"/>
      <c r="AE2" t="s">
        <v>52</v>
      </c>
    </row>
    <row r="3" spans="1:60" ht="24.95" customHeight="1" x14ac:dyDescent="0.2">
      <c r="A3" s="105" t="s">
        <v>7</v>
      </c>
      <c r="B3" s="106"/>
      <c r="C3" s="318" t="s">
        <v>479</v>
      </c>
      <c r="D3" s="319"/>
      <c r="E3" s="319"/>
      <c r="F3" s="319"/>
      <c r="G3" s="320"/>
      <c r="AE3" t="s">
        <v>107</v>
      </c>
    </row>
    <row r="4" spans="1:60" ht="24.95" hidden="1" customHeight="1" x14ac:dyDescent="0.2">
      <c r="A4" s="105" t="s">
        <v>8</v>
      </c>
      <c r="B4" s="106"/>
      <c r="C4" s="318"/>
      <c r="D4" s="319"/>
      <c r="E4" s="319"/>
      <c r="F4" s="319"/>
      <c r="G4" s="320"/>
      <c r="AE4" t="s">
        <v>53</v>
      </c>
    </row>
    <row r="5" spans="1:60" hidden="1" x14ac:dyDescent="0.2">
      <c r="A5" s="107" t="s">
        <v>54</v>
      </c>
      <c r="B5" s="108"/>
      <c r="C5" s="108"/>
      <c r="D5" s="109"/>
      <c r="E5" s="109"/>
      <c r="F5" s="109"/>
      <c r="G5" s="110"/>
      <c r="AE5" t="s">
        <v>55</v>
      </c>
    </row>
    <row r="7" spans="1:60" ht="38.25" x14ac:dyDescent="0.2">
      <c r="A7" s="111" t="s">
        <v>56</v>
      </c>
      <c r="B7" s="112" t="s">
        <v>57</v>
      </c>
      <c r="C7" s="112" t="s">
        <v>58</v>
      </c>
      <c r="D7" s="111" t="s">
        <v>59</v>
      </c>
      <c r="E7" s="111" t="s">
        <v>60</v>
      </c>
      <c r="F7" s="113" t="s">
        <v>61</v>
      </c>
      <c r="G7" s="111" t="s">
        <v>62</v>
      </c>
      <c r="H7" s="114" t="s">
        <v>63</v>
      </c>
      <c r="I7" s="114" t="s">
        <v>64</v>
      </c>
      <c r="J7" s="114" t="s">
        <v>65</v>
      </c>
      <c r="K7" s="114" t="s">
        <v>66</v>
      </c>
      <c r="L7" s="114" t="s">
        <v>39</v>
      </c>
      <c r="M7" s="114" t="s">
        <v>67</v>
      </c>
      <c r="N7" s="114" t="s">
        <v>68</v>
      </c>
      <c r="O7" s="114" t="s">
        <v>69</v>
      </c>
      <c r="P7" s="114" t="s">
        <v>70</v>
      </c>
      <c r="Q7" s="114" t="s">
        <v>71</v>
      </c>
      <c r="R7" s="114" t="s">
        <v>72</v>
      </c>
      <c r="S7" s="114" t="s">
        <v>73</v>
      </c>
      <c r="T7" s="114" t="s">
        <v>74</v>
      </c>
      <c r="U7" s="114" t="s">
        <v>75</v>
      </c>
    </row>
    <row r="8" spans="1:60" x14ac:dyDescent="0.2">
      <c r="A8" s="115" t="s">
        <v>76</v>
      </c>
      <c r="B8" s="116" t="s">
        <v>225</v>
      </c>
      <c r="C8" s="117" t="s">
        <v>390</v>
      </c>
      <c r="D8" s="118"/>
      <c r="E8" s="119"/>
      <c r="F8" s="120"/>
      <c r="G8" s="120">
        <f>SUMIF(AE9:AE18,"&lt;&gt;NOR",G9:G18)</f>
        <v>0</v>
      </c>
      <c r="H8" s="120"/>
      <c r="I8" s="120">
        <f>SUM(I9:I18)</f>
        <v>0</v>
      </c>
      <c r="J8" s="120"/>
      <c r="K8" s="120">
        <f>SUM(K9:K18)</f>
        <v>0</v>
      </c>
      <c r="L8" s="120"/>
      <c r="M8" s="120">
        <f>SUM(M9:M18)</f>
        <v>0</v>
      </c>
      <c r="N8" s="121"/>
      <c r="O8" s="121">
        <f>SUM(O9:O18)</f>
        <v>0</v>
      </c>
      <c r="P8" s="121"/>
      <c r="Q8" s="121">
        <f>SUM(Q9:Q18)</f>
        <v>0.32028000000000001</v>
      </c>
      <c r="R8" s="121"/>
      <c r="S8" s="121"/>
      <c r="T8" s="115"/>
      <c r="U8" s="121">
        <f>SUM(U9:U18)</f>
        <v>5.5500000000000007</v>
      </c>
      <c r="AE8" t="s">
        <v>79</v>
      </c>
    </row>
    <row r="9" spans="1:60" outlineLevel="1" x14ac:dyDescent="0.2">
      <c r="A9" s="122">
        <v>1</v>
      </c>
      <c r="B9" s="122" t="s">
        <v>391</v>
      </c>
      <c r="C9" s="123" t="s">
        <v>392</v>
      </c>
      <c r="D9" s="124" t="s">
        <v>393</v>
      </c>
      <c r="E9" s="125">
        <v>2</v>
      </c>
      <c r="F9" s="126"/>
      <c r="G9" s="127">
        <f t="shared" ref="G9:G17" si="0">ROUND(E9*F9,2)</f>
        <v>0</v>
      </c>
      <c r="H9" s="127"/>
      <c r="I9" s="127">
        <f t="shared" ref="I9:I17" si="1">ROUND(E9*H9,2)</f>
        <v>0</v>
      </c>
      <c r="J9" s="127"/>
      <c r="K9" s="127">
        <f t="shared" ref="K9:K17" si="2">ROUND(E9*J9,2)</f>
        <v>0</v>
      </c>
      <c r="L9" s="127">
        <v>21</v>
      </c>
      <c r="M9" s="127">
        <f t="shared" ref="M9:M17" si="3">G9*(1+L9/100)</f>
        <v>0</v>
      </c>
      <c r="N9" s="128">
        <v>0</v>
      </c>
      <c r="O9" s="128">
        <f t="shared" ref="O9:O17" si="4">ROUND(E9*N9,5)</f>
        <v>0</v>
      </c>
      <c r="P9" s="128">
        <v>3.4200000000000001E-2</v>
      </c>
      <c r="Q9" s="128">
        <f t="shared" ref="Q9:Q17" si="5">ROUND(E9*P9,5)</f>
        <v>6.8400000000000002E-2</v>
      </c>
      <c r="R9" s="128"/>
      <c r="S9" s="128"/>
      <c r="T9" s="129">
        <v>0.46500000000000002</v>
      </c>
      <c r="U9" s="128">
        <f t="shared" ref="U9:U17" si="6">ROUND(E9*T9,2)</f>
        <v>0.93</v>
      </c>
      <c r="V9" s="130"/>
      <c r="W9" s="130"/>
      <c r="X9" s="130"/>
      <c r="Y9" s="130"/>
      <c r="Z9" s="130"/>
      <c r="AA9" s="130"/>
      <c r="AB9" s="130"/>
      <c r="AC9" s="130"/>
      <c r="AD9" s="130"/>
      <c r="AE9" s="130" t="s">
        <v>113</v>
      </c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</row>
    <row r="10" spans="1:60" outlineLevel="1" x14ac:dyDescent="0.2">
      <c r="A10" s="122">
        <v>2</v>
      </c>
      <c r="B10" s="122" t="s">
        <v>394</v>
      </c>
      <c r="C10" s="123" t="s">
        <v>395</v>
      </c>
      <c r="D10" s="124" t="s">
        <v>393</v>
      </c>
      <c r="E10" s="125">
        <v>2</v>
      </c>
      <c r="F10" s="126"/>
      <c r="G10" s="127">
        <f t="shared" si="0"/>
        <v>0</v>
      </c>
      <c r="H10" s="127"/>
      <c r="I10" s="127">
        <f t="shared" si="1"/>
        <v>0</v>
      </c>
      <c r="J10" s="127"/>
      <c r="K10" s="127">
        <f t="shared" si="2"/>
        <v>0</v>
      </c>
      <c r="L10" s="127">
        <v>21</v>
      </c>
      <c r="M10" s="127">
        <f t="shared" si="3"/>
        <v>0</v>
      </c>
      <c r="N10" s="128">
        <v>0</v>
      </c>
      <c r="O10" s="128">
        <f t="shared" si="4"/>
        <v>0</v>
      </c>
      <c r="P10" s="128">
        <v>1.9460000000000002E-2</v>
      </c>
      <c r="Q10" s="128">
        <f t="shared" si="5"/>
        <v>3.8920000000000003E-2</v>
      </c>
      <c r="R10" s="128"/>
      <c r="S10" s="128"/>
      <c r="T10" s="129">
        <v>0.38200000000000001</v>
      </c>
      <c r="U10" s="128">
        <f t="shared" si="6"/>
        <v>0.76</v>
      </c>
      <c r="V10" s="130"/>
      <c r="W10" s="130"/>
      <c r="X10" s="130"/>
      <c r="Y10" s="130"/>
      <c r="Z10" s="130"/>
      <c r="AA10" s="130"/>
      <c r="AB10" s="130"/>
      <c r="AC10" s="130"/>
      <c r="AD10" s="130"/>
      <c r="AE10" s="130" t="s">
        <v>113</v>
      </c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</row>
    <row r="11" spans="1:60" outlineLevel="1" x14ac:dyDescent="0.2">
      <c r="A11" s="122">
        <v>3</v>
      </c>
      <c r="B11" s="122" t="s">
        <v>396</v>
      </c>
      <c r="C11" s="123" t="s">
        <v>397</v>
      </c>
      <c r="D11" s="124" t="s">
        <v>393</v>
      </c>
      <c r="E11" s="125">
        <v>2</v>
      </c>
      <c r="F11" s="126"/>
      <c r="G11" s="127">
        <f t="shared" si="0"/>
        <v>0</v>
      </c>
      <c r="H11" s="127"/>
      <c r="I11" s="127">
        <f t="shared" si="1"/>
        <v>0</v>
      </c>
      <c r="J11" s="127"/>
      <c r="K11" s="127">
        <f t="shared" si="2"/>
        <v>0</v>
      </c>
      <c r="L11" s="127">
        <v>21</v>
      </c>
      <c r="M11" s="127">
        <f t="shared" si="3"/>
        <v>0</v>
      </c>
      <c r="N11" s="128">
        <v>0</v>
      </c>
      <c r="O11" s="128">
        <f t="shared" si="4"/>
        <v>0</v>
      </c>
      <c r="P11" s="128">
        <v>8.7999999999999995E-2</v>
      </c>
      <c r="Q11" s="128">
        <f t="shared" si="5"/>
        <v>0.17599999999999999</v>
      </c>
      <c r="R11" s="128"/>
      <c r="S11" s="128"/>
      <c r="T11" s="129">
        <v>0.69299999999999995</v>
      </c>
      <c r="U11" s="128">
        <f t="shared" si="6"/>
        <v>1.39</v>
      </c>
      <c r="V11" s="130"/>
      <c r="W11" s="130"/>
      <c r="X11" s="130"/>
      <c r="Y11" s="130"/>
      <c r="Z11" s="130"/>
      <c r="AA11" s="130"/>
      <c r="AB11" s="130"/>
      <c r="AC11" s="130"/>
      <c r="AD11" s="130"/>
      <c r="AE11" s="130" t="s">
        <v>113</v>
      </c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</row>
    <row r="12" spans="1:60" ht="22.5" outlineLevel="1" x14ac:dyDescent="0.2">
      <c r="A12" s="122">
        <v>4</v>
      </c>
      <c r="B12" s="122" t="s">
        <v>398</v>
      </c>
      <c r="C12" s="123" t="s">
        <v>399</v>
      </c>
      <c r="D12" s="124" t="s">
        <v>393</v>
      </c>
      <c r="E12" s="125">
        <v>1</v>
      </c>
      <c r="F12" s="126"/>
      <c r="G12" s="127">
        <f t="shared" si="0"/>
        <v>0</v>
      </c>
      <c r="H12" s="127"/>
      <c r="I12" s="127">
        <f t="shared" si="1"/>
        <v>0</v>
      </c>
      <c r="J12" s="127"/>
      <c r="K12" s="127">
        <f t="shared" si="2"/>
        <v>0</v>
      </c>
      <c r="L12" s="127">
        <v>21</v>
      </c>
      <c r="M12" s="127">
        <f t="shared" si="3"/>
        <v>0</v>
      </c>
      <c r="N12" s="128">
        <v>0</v>
      </c>
      <c r="O12" s="128">
        <f t="shared" si="4"/>
        <v>0</v>
      </c>
      <c r="P12" s="128">
        <v>2.4500000000000001E-2</v>
      </c>
      <c r="Q12" s="128">
        <f t="shared" si="5"/>
        <v>2.4500000000000001E-2</v>
      </c>
      <c r="R12" s="128"/>
      <c r="S12" s="128"/>
      <c r="T12" s="129">
        <v>0.38300000000000001</v>
      </c>
      <c r="U12" s="128">
        <f t="shared" si="6"/>
        <v>0.38</v>
      </c>
      <c r="V12" s="130"/>
      <c r="W12" s="130"/>
      <c r="X12" s="130"/>
      <c r="Y12" s="130"/>
      <c r="Z12" s="130"/>
      <c r="AA12" s="130"/>
      <c r="AB12" s="130"/>
      <c r="AC12" s="130"/>
      <c r="AD12" s="130"/>
      <c r="AE12" s="130" t="s">
        <v>113</v>
      </c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</row>
    <row r="13" spans="1:60" outlineLevel="1" x14ac:dyDescent="0.2">
      <c r="A13" s="122">
        <v>5</v>
      </c>
      <c r="B13" s="122" t="s">
        <v>400</v>
      </c>
      <c r="C13" s="123" t="s">
        <v>401</v>
      </c>
      <c r="D13" s="124" t="s">
        <v>121</v>
      </c>
      <c r="E13" s="125">
        <v>6</v>
      </c>
      <c r="F13" s="126"/>
      <c r="G13" s="127">
        <f t="shared" si="0"/>
        <v>0</v>
      </c>
      <c r="H13" s="127"/>
      <c r="I13" s="127">
        <f t="shared" si="1"/>
        <v>0</v>
      </c>
      <c r="J13" s="127"/>
      <c r="K13" s="127">
        <f t="shared" si="2"/>
        <v>0</v>
      </c>
      <c r="L13" s="127">
        <v>21</v>
      </c>
      <c r="M13" s="127">
        <f t="shared" si="3"/>
        <v>0</v>
      </c>
      <c r="N13" s="128">
        <v>0</v>
      </c>
      <c r="O13" s="128">
        <f t="shared" si="4"/>
        <v>0</v>
      </c>
      <c r="P13" s="128">
        <v>4.8999999999999998E-4</v>
      </c>
      <c r="Q13" s="128">
        <f t="shared" si="5"/>
        <v>2.9399999999999999E-3</v>
      </c>
      <c r="R13" s="128"/>
      <c r="S13" s="128"/>
      <c r="T13" s="129">
        <v>0.114</v>
      </c>
      <c r="U13" s="128">
        <f t="shared" si="6"/>
        <v>0.68</v>
      </c>
      <c r="V13" s="130"/>
      <c r="W13" s="130"/>
      <c r="X13" s="130"/>
      <c r="Y13" s="130"/>
      <c r="Z13" s="130"/>
      <c r="AA13" s="130"/>
      <c r="AB13" s="130"/>
      <c r="AC13" s="130"/>
      <c r="AD13" s="130"/>
      <c r="AE13" s="130" t="s">
        <v>113</v>
      </c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</row>
    <row r="14" spans="1:60" outlineLevel="1" x14ac:dyDescent="0.2">
      <c r="A14" s="122">
        <v>6</v>
      </c>
      <c r="B14" s="122" t="s">
        <v>402</v>
      </c>
      <c r="C14" s="123" t="s">
        <v>403</v>
      </c>
      <c r="D14" s="124" t="s">
        <v>393</v>
      </c>
      <c r="E14" s="125">
        <v>2</v>
      </c>
      <c r="F14" s="126"/>
      <c r="G14" s="127">
        <f t="shared" si="0"/>
        <v>0</v>
      </c>
      <c r="H14" s="127"/>
      <c r="I14" s="127">
        <f t="shared" si="1"/>
        <v>0</v>
      </c>
      <c r="J14" s="127"/>
      <c r="K14" s="127">
        <f t="shared" si="2"/>
        <v>0</v>
      </c>
      <c r="L14" s="127">
        <v>21</v>
      </c>
      <c r="M14" s="127">
        <f t="shared" si="3"/>
        <v>0</v>
      </c>
      <c r="N14" s="128">
        <v>0</v>
      </c>
      <c r="O14" s="128">
        <f t="shared" si="4"/>
        <v>0</v>
      </c>
      <c r="P14" s="128">
        <v>8.5999999999999998E-4</v>
      </c>
      <c r="Q14" s="128">
        <f t="shared" si="5"/>
        <v>1.72E-3</v>
      </c>
      <c r="R14" s="128"/>
      <c r="S14" s="128"/>
      <c r="T14" s="129">
        <v>0.222</v>
      </c>
      <c r="U14" s="128">
        <f t="shared" si="6"/>
        <v>0.44</v>
      </c>
      <c r="V14" s="130"/>
      <c r="W14" s="130"/>
      <c r="X14" s="130"/>
      <c r="Y14" s="130"/>
      <c r="Z14" s="130"/>
      <c r="AA14" s="130"/>
      <c r="AB14" s="130"/>
      <c r="AC14" s="130"/>
      <c r="AD14" s="130"/>
      <c r="AE14" s="130" t="s">
        <v>113</v>
      </c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</row>
    <row r="15" spans="1:60" outlineLevel="1" x14ac:dyDescent="0.2">
      <c r="A15" s="122">
        <v>7</v>
      </c>
      <c r="B15" s="122" t="s">
        <v>404</v>
      </c>
      <c r="C15" s="123" t="s">
        <v>405</v>
      </c>
      <c r="D15" s="124" t="s">
        <v>121</v>
      </c>
      <c r="E15" s="125">
        <v>1</v>
      </c>
      <c r="F15" s="126"/>
      <c r="G15" s="127">
        <f t="shared" si="0"/>
        <v>0</v>
      </c>
      <c r="H15" s="127"/>
      <c r="I15" s="127">
        <f t="shared" si="1"/>
        <v>0</v>
      </c>
      <c r="J15" s="127"/>
      <c r="K15" s="127">
        <f t="shared" si="2"/>
        <v>0</v>
      </c>
      <c r="L15" s="127">
        <v>21</v>
      </c>
      <c r="M15" s="127">
        <f t="shared" si="3"/>
        <v>0</v>
      </c>
      <c r="N15" s="128">
        <v>0</v>
      </c>
      <c r="O15" s="128">
        <f t="shared" si="4"/>
        <v>0</v>
      </c>
      <c r="P15" s="128">
        <v>2.2499999999999998E-3</v>
      </c>
      <c r="Q15" s="128">
        <f t="shared" si="5"/>
        <v>2.2499999999999998E-3</v>
      </c>
      <c r="R15" s="128"/>
      <c r="S15" s="128"/>
      <c r="T15" s="129">
        <v>0.40699999999999997</v>
      </c>
      <c r="U15" s="128">
        <f t="shared" si="6"/>
        <v>0.41</v>
      </c>
      <c r="V15" s="130"/>
      <c r="W15" s="130"/>
      <c r="X15" s="130"/>
      <c r="Y15" s="130"/>
      <c r="Z15" s="130"/>
      <c r="AA15" s="130"/>
      <c r="AB15" s="130"/>
      <c r="AC15" s="130"/>
      <c r="AD15" s="130"/>
      <c r="AE15" s="130" t="s">
        <v>113</v>
      </c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</row>
    <row r="16" spans="1:60" outlineLevel="1" x14ac:dyDescent="0.2">
      <c r="A16" s="122">
        <v>8</v>
      </c>
      <c r="B16" s="122" t="s">
        <v>406</v>
      </c>
      <c r="C16" s="123" t="s">
        <v>407</v>
      </c>
      <c r="D16" s="124" t="s">
        <v>121</v>
      </c>
      <c r="E16" s="125">
        <v>3</v>
      </c>
      <c r="F16" s="126"/>
      <c r="G16" s="127">
        <f t="shared" si="0"/>
        <v>0</v>
      </c>
      <c r="H16" s="127"/>
      <c r="I16" s="127">
        <f t="shared" si="1"/>
        <v>0</v>
      </c>
      <c r="J16" s="127"/>
      <c r="K16" s="127">
        <f t="shared" si="2"/>
        <v>0</v>
      </c>
      <c r="L16" s="127">
        <v>21</v>
      </c>
      <c r="M16" s="127">
        <f t="shared" si="3"/>
        <v>0</v>
      </c>
      <c r="N16" s="128">
        <v>0</v>
      </c>
      <c r="O16" s="128">
        <f t="shared" si="4"/>
        <v>0</v>
      </c>
      <c r="P16" s="128">
        <v>8.4999999999999995E-4</v>
      </c>
      <c r="Q16" s="128">
        <f t="shared" si="5"/>
        <v>2.5500000000000002E-3</v>
      </c>
      <c r="R16" s="128"/>
      <c r="S16" s="128"/>
      <c r="T16" s="129">
        <v>3.7999999999999999E-2</v>
      </c>
      <c r="U16" s="128">
        <f t="shared" si="6"/>
        <v>0.11</v>
      </c>
      <c r="V16" s="130"/>
      <c r="W16" s="130"/>
      <c r="X16" s="130"/>
      <c r="Y16" s="130"/>
      <c r="Z16" s="130"/>
      <c r="AA16" s="130"/>
      <c r="AB16" s="130"/>
      <c r="AC16" s="130"/>
      <c r="AD16" s="130"/>
      <c r="AE16" s="130" t="s">
        <v>113</v>
      </c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</row>
    <row r="17" spans="1:60" outlineLevel="1" x14ac:dyDescent="0.2">
      <c r="A17" s="122">
        <v>9</v>
      </c>
      <c r="B17" s="122" t="s">
        <v>408</v>
      </c>
      <c r="C17" s="123" t="s">
        <v>409</v>
      </c>
      <c r="D17" s="124" t="s">
        <v>121</v>
      </c>
      <c r="E17" s="125">
        <v>3</v>
      </c>
      <c r="F17" s="126"/>
      <c r="G17" s="127">
        <f t="shared" si="0"/>
        <v>0</v>
      </c>
      <c r="H17" s="127"/>
      <c r="I17" s="127">
        <f t="shared" si="1"/>
        <v>0</v>
      </c>
      <c r="J17" s="127"/>
      <c r="K17" s="127">
        <f t="shared" si="2"/>
        <v>0</v>
      </c>
      <c r="L17" s="127">
        <v>21</v>
      </c>
      <c r="M17" s="127">
        <f t="shared" si="3"/>
        <v>0</v>
      </c>
      <c r="N17" s="128">
        <v>0</v>
      </c>
      <c r="O17" s="128">
        <f t="shared" si="4"/>
        <v>0</v>
      </c>
      <c r="P17" s="128">
        <v>1E-3</v>
      </c>
      <c r="Q17" s="128">
        <f t="shared" si="5"/>
        <v>3.0000000000000001E-3</v>
      </c>
      <c r="R17" s="128"/>
      <c r="S17" s="128"/>
      <c r="T17" s="129">
        <v>0.15</v>
      </c>
      <c r="U17" s="128">
        <f t="shared" si="6"/>
        <v>0.45</v>
      </c>
      <c r="V17" s="130"/>
      <c r="W17" s="130"/>
      <c r="X17" s="130"/>
      <c r="Y17" s="130"/>
      <c r="Z17" s="130"/>
      <c r="AA17" s="130"/>
      <c r="AB17" s="130"/>
      <c r="AC17" s="130"/>
      <c r="AD17" s="130"/>
      <c r="AE17" s="130" t="s">
        <v>113</v>
      </c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</row>
    <row r="18" spans="1:60" outlineLevel="1" x14ac:dyDescent="0.2">
      <c r="A18" s="122"/>
      <c r="B18" s="122"/>
      <c r="C18" s="147" t="s">
        <v>410</v>
      </c>
      <c r="D18" s="165"/>
      <c r="E18" s="149">
        <v>3</v>
      </c>
      <c r="F18" s="127"/>
      <c r="G18" s="127"/>
      <c r="H18" s="127"/>
      <c r="I18" s="127"/>
      <c r="J18" s="127"/>
      <c r="K18" s="127"/>
      <c r="L18" s="127"/>
      <c r="M18" s="127"/>
      <c r="N18" s="128"/>
      <c r="O18" s="128"/>
      <c r="P18" s="128"/>
      <c r="Q18" s="128"/>
      <c r="R18" s="128"/>
      <c r="S18" s="128"/>
      <c r="T18" s="129"/>
      <c r="U18" s="128"/>
      <c r="V18" s="130"/>
      <c r="W18" s="130"/>
      <c r="X18" s="130"/>
      <c r="Y18" s="130"/>
      <c r="Z18" s="130"/>
      <c r="AA18" s="130"/>
      <c r="AB18" s="130"/>
      <c r="AC18" s="130"/>
      <c r="AD18" s="130"/>
      <c r="AE18" s="130" t="s">
        <v>115</v>
      </c>
      <c r="AF18" s="130">
        <v>0</v>
      </c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</row>
    <row r="19" spans="1:60" x14ac:dyDescent="0.2">
      <c r="A19" s="150" t="s">
        <v>76</v>
      </c>
      <c r="B19" s="150" t="s">
        <v>411</v>
      </c>
      <c r="C19" s="151" t="s">
        <v>412</v>
      </c>
      <c r="D19" s="166"/>
      <c r="E19" s="153"/>
      <c r="F19" s="154"/>
      <c r="G19" s="154">
        <f>SUMIF(AE20:AE24,"&lt;&gt;NOR",G20:G24)</f>
        <v>0</v>
      </c>
      <c r="H19" s="154"/>
      <c r="I19" s="154">
        <f>SUM(I20:I24)</f>
        <v>0</v>
      </c>
      <c r="J19" s="154"/>
      <c r="K19" s="154">
        <f>SUM(K20:K24)</f>
        <v>0</v>
      </c>
      <c r="L19" s="154"/>
      <c r="M19" s="154">
        <f>SUM(M20:M24)</f>
        <v>0</v>
      </c>
      <c r="N19" s="152"/>
      <c r="O19" s="152">
        <f>SUM(O20:O24)</f>
        <v>1.082E-2</v>
      </c>
      <c r="P19" s="152"/>
      <c r="Q19" s="152">
        <f>SUM(Q20:Q24)</f>
        <v>0</v>
      </c>
      <c r="R19" s="152"/>
      <c r="S19" s="152"/>
      <c r="T19" s="155"/>
      <c r="U19" s="152">
        <f>SUM(U20:U24)</f>
        <v>10.14</v>
      </c>
      <c r="AE19" t="s">
        <v>79</v>
      </c>
    </row>
    <row r="20" spans="1:60" outlineLevel="1" x14ac:dyDescent="0.2">
      <c r="A20" s="122">
        <v>10</v>
      </c>
      <c r="B20" s="122" t="s">
        <v>413</v>
      </c>
      <c r="C20" s="123" t="s">
        <v>414</v>
      </c>
      <c r="D20" s="124" t="s">
        <v>173</v>
      </c>
      <c r="E20" s="125">
        <v>15</v>
      </c>
      <c r="F20" s="126"/>
      <c r="G20" s="127">
        <f>ROUND(E20*F20,2)</f>
        <v>0</v>
      </c>
      <c r="H20" s="127"/>
      <c r="I20" s="127">
        <f>ROUND(E20*H20,2)</f>
        <v>0</v>
      </c>
      <c r="J20" s="127"/>
      <c r="K20" s="127">
        <f>ROUND(E20*J20,2)</f>
        <v>0</v>
      </c>
      <c r="L20" s="127">
        <v>21</v>
      </c>
      <c r="M20" s="127">
        <f>G20*(1+L20/100)</f>
        <v>0</v>
      </c>
      <c r="N20" s="128">
        <v>3.8000000000000002E-4</v>
      </c>
      <c r="O20" s="128">
        <f>ROUND(E20*N20,5)</f>
        <v>5.7000000000000002E-3</v>
      </c>
      <c r="P20" s="128">
        <v>0</v>
      </c>
      <c r="Q20" s="128">
        <f>ROUND(E20*P20,5)</f>
        <v>0</v>
      </c>
      <c r="R20" s="128"/>
      <c r="S20" s="128"/>
      <c r="T20" s="129">
        <v>0.32</v>
      </c>
      <c r="U20" s="128">
        <f>ROUND(E20*T20,2)</f>
        <v>4.8</v>
      </c>
      <c r="V20" s="130"/>
      <c r="W20" s="130"/>
      <c r="X20" s="130"/>
      <c r="Y20" s="130"/>
      <c r="Z20" s="130"/>
      <c r="AA20" s="130"/>
      <c r="AB20" s="130"/>
      <c r="AC20" s="130"/>
      <c r="AD20" s="130"/>
      <c r="AE20" s="130" t="s">
        <v>113</v>
      </c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</row>
    <row r="21" spans="1:60" outlineLevel="1" x14ac:dyDescent="0.2">
      <c r="A21" s="122">
        <v>11</v>
      </c>
      <c r="B21" s="122" t="s">
        <v>415</v>
      </c>
      <c r="C21" s="123" t="s">
        <v>416</v>
      </c>
      <c r="D21" s="124" t="s">
        <v>173</v>
      </c>
      <c r="E21" s="125">
        <v>2</v>
      </c>
      <c r="F21" s="126"/>
      <c r="G21" s="127">
        <f>ROUND(E21*F21,2)</f>
        <v>0</v>
      </c>
      <c r="H21" s="127"/>
      <c r="I21" s="127">
        <f>ROUND(E21*H21,2)</f>
        <v>0</v>
      </c>
      <c r="J21" s="127"/>
      <c r="K21" s="127">
        <f>ROUND(E21*J21,2)</f>
        <v>0</v>
      </c>
      <c r="L21" s="127">
        <v>21</v>
      </c>
      <c r="M21" s="127">
        <f>G21*(1+L21/100)</f>
        <v>0</v>
      </c>
      <c r="N21" s="128">
        <v>6.9999999999999999E-4</v>
      </c>
      <c r="O21" s="128">
        <f>ROUND(E21*N21,5)</f>
        <v>1.4E-3</v>
      </c>
      <c r="P21" s="128">
        <v>0</v>
      </c>
      <c r="Q21" s="128">
        <f>ROUND(E21*P21,5)</f>
        <v>0</v>
      </c>
      <c r="R21" s="128"/>
      <c r="S21" s="128"/>
      <c r="T21" s="129">
        <v>0.45200000000000001</v>
      </c>
      <c r="U21" s="128">
        <f>ROUND(E21*T21,2)</f>
        <v>0.9</v>
      </c>
      <c r="V21" s="130"/>
      <c r="W21" s="130"/>
      <c r="X21" s="130"/>
      <c r="Y21" s="130"/>
      <c r="Z21" s="130"/>
      <c r="AA21" s="130"/>
      <c r="AB21" s="130"/>
      <c r="AC21" s="130"/>
      <c r="AD21" s="130"/>
      <c r="AE21" s="130" t="s">
        <v>113</v>
      </c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</row>
    <row r="22" spans="1:60" outlineLevel="1" x14ac:dyDescent="0.2">
      <c r="A22" s="122">
        <v>12</v>
      </c>
      <c r="B22" s="122" t="s">
        <v>417</v>
      </c>
      <c r="C22" s="123" t="s">
        <v>418</v>
      </c>
      <c r="D22" s="124" t="s">
        <v>173</v>
      </c>
      <c r="E22" s="125">
        <v>0.5</v>
      </c>
      <c r="F22" s="126"/>
      <c r="G22" s="127">
        <f>ROUND(E22*F22,2)</f>
        <v>0</v>
      </c>
      <c r="H22" s="127"/>
      <c r="I22" s="127">
        <f>ROUND(E22*H22,2)</f>
        <v>0</v>
      </c>
      <c r="J22" s="127"/>
      <c r="K22" s="127">
        <f>ROUND(E22*J22,2)</f>
        <v>0</v>
      </c>
      <c r="L22" s="127">
        <v>21</v>
      </c>
      <c r="M22" s="127">
        <f>G22*(1+L22/100)</f>
        <v>0</v>
      </c>
      <c r="N22" s="128">
        <v>1.5200000000000001E-3</v>
      </c>
      <c r="O22" s="128">
        <f>ROUND(E22*N22,5)</f>
        <v>7.6000000000000004E-4</v>
      </c>
      <c r="P22" s="128">
        <v>0</v>
      </c>
      <c r="Q22" s="128">
        <f>ROUND(E22*P22,5)</f>
        <v>0</v>
      </c>
      <c r="R22" s="128"/>
      <c r="S22" s="128"/>
      <c r="T22" s="129">
        <v>1.173</v>
      </c>
      <c r="U22" s="128">
        <f>ROUND(E22*T22,2)</f>
        <v>0.59</v>
      </c>
      <c r="V22" s="130"/>
      <c r="W22" s="130"/>
      <c r="X22" s="130"/>
      <c r="Y22" s="130"/>
      <c r="Z22" s="130"/>
      <c r="AA22" s="130"/>
      <c r="AB22" s="130"/>
      <c r="AC22" s="130"/>
      <c r="AD22" s="130"/>
      <c r="AE22" s="130" t="s">
        <v>113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</row>
    <row r="23" spans="1:60" outlineLevel="1" x14ac:dyDescent="0.2">
      <c r="A23" s="122">
        <v>13</v>
      </c>
      <c r="B23" s="122" t="s">
        <v>419</v>
      </c>
      <c r="C23" s="123" t="s">
        <v>420</v>
      </c>
      <c r="D23" s="124" t="s">
        <v>121</v>
      </c>
      <c r="E23" s="125">
        <v>4</v>
      </c>
      <c r="F23" s="126"/>
      <c r="G23" s="127">
        <f>ROUND(E23*F23,2)</f>
        <v>0</v>
      </c>
      <c r="H23" s="127"/>
      <c r="I23" s="127">
        <f>ROUND(E23*H23,2)</f>
        <v>0</v>
      </c>
      <c r="J23" s="127"/>
      <c r="K23" s="127">
        <f>ROUND(E23*J23,2)</f>
        <v>0</v>
      </c>
      <c r="L23" s="127">
        <v>21</v>
      </c>
      <c r="M23" s="127">
        <f>G23*(1+L23/100)</f>
        <v>0</v>
      </c>
      <c r="N23" s="128">
        <v>7.3999999999999999E-4</v>
      </c>
      <c r="O23" s="128">
        <f>ROUND(E23*N23,5)</f>
        <v>2.96E-3</v>
      </c>
      <c r="P23" s="128">
        <v>0</v>
      </c>
      <c r="Q23" s="128">
        <f>ROUND(E23*P23,5)</f>
        <v>0</v>
      </c>
      <c r="R23" s="128"/>
      <c r="S23" s="128"/>
      <c r="T23" s="129">
        <v>0.92300000000000004</v>
      </c>
      <c r="U23" s="128">
        <f>ROUND(E23*T23,2)</f>
        <v>3.69</v>
      </c>
      <c r="V23" s="130"/>
      <c r="W23" s="130"/>
      <c r="X23" s="130"/>
      <c r="Y23" s="130"/>
      <c r="Z23" s="130"/>
      <c r="AA23" s="130"/>
      <c r="AB23" s="130"/>
      <c r="AC23" s="130"/>
      <c r="AD23" s="130"/>
      <c r="AE23" s="130" t="s">
        <v>113</v>
      </c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</row>
    <row r="24" spans="1:60" outlineLevel="1" x14ac:dyDescent="0.2">
      <c r="A24" s="122">
        <v>14</v>
      </c>
      <c r="B24" s="122" t="s">
        <v>421</v>
      </c>
      <c r="C24" s="123" t="s">
        <v>422</v>
      </c>
      <c r="D24" s="124" t="s">
        <v>121</v>
      </c>
      <c r="E24" s="125">
        <v>1</v>
      </c>
      <c r="F24" s="126"/>
      <c r="G24" s="127">
        <f>ROUND(E24*F24,2)</f>
        <v>0</v>
      </c>
      <c r="H24" s="127"/>
      <c r="I24" s="127">
        <f>ROUND(E24*H24,2)</f>
        <v>0</v>
      </c>
      <c r="J24" s="127"/>
      <c r="K24" s="127">
        <f>ROUND(E24*J24,2)</f>
        <v>0</v>
      </c>
      <c r="L24" s="127">
        <v>21</v>
      </c>
      <c r="M24" s="127">
        <f>G24*(1+L24/100)</f>
        <v>0</v>
      </c>
      <c r="N24" s="128">
        <v>0</v>
      </c>
      <c r="O24" s="128">
        <f>ROUND(E24*N24,5)</f>
        <v>0</v>
      </c>
      <c r="P24" s="128">
        <v>0</v>
      </c>
      <c r="Q24" s="128">
        <f>ROUND(E24*P24,5)</f>
        <v>0</v>
      </c>
      <c r="R24" s="128"/>
      <c r="S24" s="128"/>
      <c r="T24" s="129">
        <v>0.157</v>
      </c>
      <c r="U24" s="128">
        <f>ROUND(E24*T24,2)</f>
        <v>0.16</v>
      </c>
      <c r="V24" s="130"/>
      <c r="W24" s="130"/>
      <c r="X24" s="130"/>
      <c r="Y24" s="130"/>
      <c r="Z24" s="130"/>
      <c r="AA24" s="130"/>
      <c r="AB24" s="130"/>
      <c r="AC24" s="130"/>
      <c r="AD24" s="130"/>
      <c r="AE24" s="130" t="s">
        <v>113</v>
      </c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</row>
    <row r="25" spans="1:60" x14ac:dyDescent="0.2">
      <c r="A25" s="150" t="s">
        <v>76</v>
      </c>
      <c r="B25" s="150" t="s">
        <v>423</v>
      </c>
      <c r="C25" s="151" t="s">
        <v>424</v>
      </c>
      <c r="D25" s="166"/>
      <c r="E25" s="153"/>
      <c r="F25" s="154"/>
      <c r="G25" s="154">
        <f>SUMIF(AE26:AE37,"&lt;&gt;NOR",G26:G37)</f>
        <v>0</v>
      </c>
      <c r="H25" s="154"/>
      <c r="I25" s="154">
        <f>SUM(I26:I37)</f>
        <v>0</v>
      </c>
      <c r="J25" s="154"/>
      <c r="K25" s="154">
        <f>SUM(K26:K37)</f>
        <v>0</v>
      </c>
      <c r="L25" s="154"/>
      <c r="M25" s="154">
        <f>SUM(M26:M37)</f>
        <v>0</v>
      </c>
      <c r="N25" s="152"/>
      <c r="O25" s="152">
        <f>SUM(O26:O37)</f>
        <v>5.2669999999999995E-2</v>
      </c>
      <c r="P25" s="152"/>
      <c r="Q25" s="152">
        <f>SUM(Q26:Q37)</f>
        <v>0</v>
      </c>
      <c r="R25" s="152"/>
      <c r="S25" s="152"/>
      <c r="T25" s="155"/>
      <c r="U25" s="152">
        <f>SUM(U26:U37)</f>
        <v>27.16</v>
      </c>
      <c r="AE25" t="s">
        <v>79</v>
      </c>
    </row>
    <row r="26" spans="1:60" ht="22.5" outlineLevel="1" x14ac:dyDescent="0.2">
      <c r="A26" s="122">
        <v>15</v>
      </c>
      <c r="B26" s="122" t="s">
        <v>425</v>
      </c>
      <c r="C26" s="123" t="s">
        <v>426</v>
      </c>
      <c r="D26" s="124" t="s">
        <v>173</v>
      </c>
      <c r="E26" s="125">
        <v>40</v>
      </c>
      <c r="F26" s="126"/>
      <c r="G26" s="127">
        <f t="shared" ref="G26:G37" si="7">ROUND(E26*F26,2)</f>
        <v>0</v>
      </c>
      <c r="H26" s="127"/>
      <c r="I26" s="127">
        <f t="shared" ref="I26:I37" si="8">ROUND(E26*H26,2)</f>
        <v>0</v>
      </c>
      <c r="J26" s="127"/>
      <c r="K26" s="127">
        <f t="shared" ref="K26:K37" si="9">ROUND(E26*J26,2)</f>
        <v>0</v>
      </c>
      <c r="L26" s="127">
        <v>21</v>
      </c>
      <c r="M26" s="127">
        <f t="shared" ref="M26:M37" si="10">G26*(1+L26/100)</f>
        <v>0</v>
      </c>
      <c r="N26" s="128">
        <v>4.0999999999999999E-4</v>
      </c>
      <c r="O26" s="128">
        <f t="shared" ref="O26:O37" si="11">ROUND(E26*N26,5)</f>
        <v>1.6400000000000001E-2</v>
      </c>
      <c r="P26" s="128">
        <v>0</v>
      </c>
      <c r="Q26" s="128">
        <f t="shared" ref="Q26:Q37" si="12">ROUND(E26*P26,5)</f>
        <v>0</v>
      </c>
      <c r="R26" s="128"/>
      <c r="S26" s="128"/>
      <c r="T26" s="129">
        <v>0.25800000000000001</v>
      </c>
      <c r="U26" s="128">
        <f t="shared" ref="U26:U37" si="13">ROUND(E26*T26,2)</f>
        <v>10.32</v>
      </c>
      <c r="V26" s="130"/>
      <c r="W26" s="130"/>
      <c r="X26" s="130"/>
      <c r="Y26" s="130"/>
      <c r="Z26" s="130"/>
      <c r="AA26" s="130"/>
      <c r="AB26" s="130"/>
      <c r="AC26" s="130"/>
      <c r="AD26" s="130"/>
      <c r="AE26" s="130" t="s">
        <v>113</v>
      </c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</row>
    <row r="27" spans="1:60" ht="22.5" outlineLevel="1" x14ac:dyDescent="0.2">
      <c r="A27" s="122">
        <v>16</v>
      </c>
      <c r="B27" s="122" t="s">
        <v>427</v>
      </c>
      <c r="C27" s="123" t="s">
        <v>428</v>
      </c>
      <c r="D27" s="124" t="s">
        <v>173</v>
      </c>
      <c r="E27" s="125">
        <v>2</v>
      </c>
      <c r="F27" s="126"/>
      <c r="G27" s="127">
        <f t="shared" si="7"/>
        <v>0</v>
      </c>
      <c r="H27" s="127"/>
      <c r="I27" s="127">
        <f t="shared" si="8"/>
        <v>0</v>
      </c>
      <c r="J27" s="127"/>
      <c r="K27" s="127">
        <f t="shared" si="9"/>
        <v>0</v>
      </c>
      <c r="L27" s="127">
        <v>21</v>
      </c>
      <c r="M27" s="127">
        <f t="shared" si="10"/>
        <v>0</v>
      </c>
      <c r="N27" s="128">
        <v>7.9000000000000001E-4</v>
      </c>
      <c r="O27" s="128">
        <f t="shared" si="11"/>
        <v>1.58E-3</v>
      </c>
      <c r="P27" s="128">
        <v>0</v>
      </c>
      <c r="Q27" s="128">
        <f t="shared" si="12"/>
        <v>0</v>
      </c>
      <c r="R27" s="128"/>
      <c r="S27" s="128"/>
      <c r="T27" s="129">
        <v>0.33279999999999998</v>
      </c>
      <c r="U27" s="128">
        <f t="shared" si="13"/>
        <v>0.67</v>
      </c>
      <c r="V27" s="130"/>
      <c r="W27" s="130"/>
      <c r="X27" s="130"/>
      <c r="Y27" s="130"/>
      <c r="Z27" s="130"/>
      <c r="AA27" s="130"/>
      <c r="AB27" s="130"/>
      <c r="AC27" s="130"/>
      <c r="AD27" s="130"/>
      <c r="AE27" s="130" t="s">
        <v>113</v>
      </c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</row>
    <row r="28" spans="1:60" outlineLevel="1" x14ac:dyDescent="0.2">
      <c r="A28" s="122">
        <v>17</v>
      </c>
      <c r="B28" s="122" t="s">
        <v>429</v>
      </c>
      <c r="C28" s="123" t="s">
        <v>430</v>
      </c>
      <c r="D28" s="124" t="s">
        <v>173</v>
      </c>
      <c r="E28" s="125">
        <v>42</v>
      </c>
      <c r="F28" s="126"/>
      <c r="G28" s="127">
        <f t="shared" si="7"/>
        <v>0</v>
      </c>
      <c r="H28" s="127"/>
      <c r="I28" s="127">
        <f t="shared" si="8"/>
        <v>0</v>
      </c>
      <c r="J28" s="127"/>
      <c r="K28" s="127">
        <f t="shared" si="9"/>
        <v>0</v>
      </c>
      <c r="L28" s="127">
        <v>21</v>
      </c>
      <c r="M28" s="127">
        <f t="shared" si="10"/>
        <v>0</v>
      </c>
      <c r="N28" s="128">
        <v>0</v>
      </c>
      <c r="O28" s="128">
        <f t="shared" si="11"/>
        <v>0</v>
      </c>
      <c r="P28" s="128">
        <v>0</v>
      </c>
      <c r="Q28" s="128">
        <f t="shared" si="12"/>
        <v>0</v>
      </c>
      <c r="R28" s="128"/>
      <c r="S28" s="128"/>
      <c r="T28" s="129">
        <v>2.9000000000000001E-2</v>
      </c>
      <c r="U28" s="128">
        <f t="shared" si="13"/>
        <v>1.22</v>
      </c>
      <c r="V28" s="130"/>
      <c r="W28" s="130"/>
      <c r="X28" s="130"/>
      <c r="Y28" s="130"/>
      <c r="Z28" s="130"/>
      <c r="AA28" s="130"/>
      <c r="AB28" s="130"/>
      <c r="AC28" s="130"/>
      <c r="AD28" s="130"/>
      <c r="AE28" s="130" t="s">
        <v>113</v>
      </c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</row>
    <row r="29" spans="1:60" ht="22.5" outlineLevel="1" x14ac:dyDescent="0.2">
      <c r="A29" s="122">
        <v>18</v>
      </c>
      <c r="B29" s="122" t="s">
        <v>431</v>
      </c>
      <c r="C29" s="123" t="s">
        <v>432</v>
      </c>
      <c r="D29" s="124" t="s">
        <v>173</v>
      </c>
      <c r="E29" s="125">
        <v>2</v>
      </c>
      <c r="F29" s="126"/>
      <c r="G29" s="127">
        <f t="shared" si="7"/>
        <v>0</v>
      </c>
      <c r="H29" s="127"/>
      <c r="I29" s="127">
        <f t="shared" si="8"/>
        <v>0</v>
      </c>
      <c r="J29" s="127"/>
      <c r="K29" s="127">
        <f t="shared" si="9"/>
        <v>0</v>
      </c>
      <c r="L29" s="127">
        <v>21</v>
      </c>
      <c r="M29" s="127">
        <f t="shared" si="10"/>
        <v>0</v>
      </c>
      <c r="N29" s="128">
        <v>0</v>
      </c>
      <c r="O29" s="128">
        <f t="shared" si="11"/>
        <v>0</v>
      </c>
      <c r="P29" s="128">
        <v>0</v>
      </c>
      <c r="Q29" s="128">
        <f t="shared" si="12"/>
        <v>0</v>
      </c>
      <c r="R29" s="128"/>
      <c r="S29" s="128"/>
      <c r="T29" s="129">
        <v>0.114</v>
      </c>
      <c r="U29" s="128">
        <f t="shared" si="13"/>
        <v>0.23</v>
      </c>
      <c r="V29" s="130"/>
      <c r="W29" s="130"/>
      <c r="X29" s="130"/>
      <c r="Y29" s="130"/>
      <c r="Z29" s="130"/>
      <c r="AA29" s="130"/>
      <c r="AB29" s="130"/>
      <c r="AC29" s="130"/>
      <c r="AD29" s="130"/>
      <c r="AE29" s="130" t="s">
        <v>113</v>
      </c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</row>
    <row r="30" spans="1:60" ht="22.5" outlineLevel="1" x14ac:dyDescent="0.2">
      <c r="A30" s="122">
        <v>19</v>
      </c>
      <c r="B30" s="122" t="s">
        <v>433</v>
      </c>
      <c r="C30" s="123" t="s">
        <v>434</v>
      </c>
      <c r="D30" s="124" t="s">
        <v>173</v>
      </c>
      <c r="E30" s="125">
        <v>40</v>
      </c>
      <c r="F30" s="126"/>
      <c r="G30" s="127">
        <f t="shared" si="7"/>
        <v>0</v>
      </c>
      <c r="H30" s="127"/>
      <c r="I30" s="127">
        <f t="shared" si="8"/>
        <v>0</v>
      </c>
      <c r="J30" s="127"/>
      <c r="K30" s="127">
        <f t="shared" si="9"/>
        <v>0</v>
      </c>
      <c r="L30" s="127">
        <v>21</v>
      </c>
      <c r="M30" s="127">
        <f t="shared" si="10"/>
        <v>0</v>
      </c>
      <c r="N30" s="128">
        <v>0</v>
      </c>
      <c r="O30" s="128">
        <f t="shared" si="11"/>
        <v>0</v>
      </c>
      <c r="P30" s="128">
        <v>0</v>
      </c>
      <c r="Q30" s="128">
        <f t="shared" si="12"/>
        <v>0</v>
      </c>
      <c r="R30" s="128"/>
      <c r="S30" s="128"/>
      <c r="T30" s="129">
        <v>8.2000000000000003E-2</v>
      </c>
      <c r="U30" s="128">
        <f t="shared" si="13"/>
        <v>3.28</v>
      </c>
      <c r="V30" s="130"/>
      <c r="W30" s="130"/>
      <c r="X30" s="130"/>
      <c r="Y30" s="130"/>
      <c r="Z30" s="130"/>
      <c r="AA30" s="130"/>
      <c r="AB30" s="130"/>
      <c r="AC30" s="130"/>
      <c r="AD30" s="130"/>
      <c r="AE30" s="130" t="s">
        <v>113</v>
      </c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</row>
    <row r="31" spans="1:60" outlineLevel="1" x14ac:dyDescent="0.2">
      <c r="A31" s="122">
        <v>20</v>
      </c>
      <c r="B31" s="122" t="s">
        <v>435</v>
      </c>
      <c r="C31" s="123" t="s">
        <v>436</v>
      </c>
      <c r="D31" s="124" t="s">
        <v>121</v>
      </c>
      <c r="E31" s="125">
        <v>4</v>
      </c>
      <c r="F31" s="126"/>
      <c r="G31" s="127">
        <f t="shared" si="7"/>
        <v>0</v>
      </c>
      <c r="H31" s="127"/>
      <c r="I31" s="127">
        <f t="shared" si="8"/>
        <v>0</v>
      </c>
      <c r="J31" s="127"/>
      <c r="K31" s="127">
        <f t="shared" si="9"/>
        <v>0</v>
      </c>
      <c r="L31" s="127">
        <v>21</v>
      </c>
      <c r="M31" s="127">
        <f t="shared" si="10"/>
        <v>0</v>
      </c>
      <c r="N31" s="128">
        <v>5.1999999999999995E-4</v>
      </c>
      <c r="O31" s="128">
        <f t="shared" si="11"/>
        <v>2.0799999999999998E-3</v>
      </c>
      <c r="P31" s="128">
        <v>0</v>
      </c>
      <c r="Q31" s="128">
        <f t="shared" si="12"/>
        <v>0</v>
      </c>
      <c r="R31" s="128"/>
      <c r="S31" s="128"/>
      <c r="T31" s="129">
        <v>0.26900000000000002</v>
      </c>
      <c r="U31" s="128">
        <f t="shared" si="13"/>
        <v>1.08</v>
      </c>
      <c r="V31" s="130"/>
      <c r="W31" s="130"/>
      <c r="X31" s="130"/>
      <c r="Y31" s="130"/>
      <c r="Z31" s="130"/>
      <c r="AA31" s="130"/>
      <c r="AB31" s="130"/>
      <c r="AC31" s="130"/>
      <c r="AD31" s="130"/>
      <c r="AE31" s="130" t="s">
        <v>113</v>
      </c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</row>
    <row r="32" spans="1:60" outlineLevel="1" x14ac:dyDescent="0.2">
      <c r="A32" s="122">
        <v>21</v>
      </c>
      <c r="B32" s="122" t="s">
        <v>437</v>
      </c>
      <c r="C32" s="123" t="s">
        <v>438</v>
      </c>
      <c r="D32" s="124" t="s">
        <v>121</v>
      </c>
      <c r="E32" s="125">
        <v>2</v>
      </c>
      <c r="F32" s="126"/>
      <c r="G32" s="127">
        <f t="shared" si="7"/>
        <v>0</v>
      </c>
      <c r="H32" s="127"/>
      <c r="I32" s="127">
        <f t="shared" si="8"/>
        <v>0</v>
      </c>
      <c r="J32" s="127"/>
      <c r="K32" s="127">
        <f t="shared" si="9"/>
        <v>0</v>
      </c>
      <c r="L32" s="127">
        <v>21</v>
      </c>
      <c r="M32" s="127">
        <f t="shared" si="10"/>
        <v>0</v>
      </c>
      <c r="N32" s="128">
        <v>7.0899999999999999E-3</v>
      </c>
      <c r="O32" s="128">
        <f t="shared" si="11"/>
        <v>1.418E-2</v>
      </c>
      <c r="P32" s="128">
        <v>0</v>
      </c>
      <c r="Q32" s="128">
        <f t="shared" si="12"/>
        <v>0</v>
      </c>
      <c r="R32" s="128"/>
      <c r="S32" s="128"/>
      <c r="T32" s="129">
        <v>0.47599999999999998</v>
      </c>
      <c r="U32" s="128">
        <f t="shared" si="13"/>
        <v>0.95</v>
      </c>
      <c r="V32" s="130"/>
      <c r="W32" s="130"/>
      <c r="X32" s="130"/>
      <c r="Y32" s="130"/>
      <c r="Z32" s="130"/>
      <c r="AA32" s="130"/>
      <c r="AB32" s="130"/>
      <c r="AC32" s="130"/>
      <c r="AD32" s="130"/>
      <c r="AE32" s="130" t="s">
        <v>113</v>
      </c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</row>
    <row r="33" spans="1:60" outlineLevel="1" x14ac:dyDescent="0.2">
      <c r="A33" s="122">
        <v>22</v>
      </c>
      <c r="B33" s="122" t="s">
        <v>439</v>
      </c>
      <c r="C33" s="123" t="s">
        <v>440</v>
      </c>
      <c r="D33" s="124" t="s">
        <v>121</v>
      </c>
      <c r="E33" s="125">
        <v>2</v>
      </c>
      <c r="F33" s="126"/>
      <c r="G33" s="127">
        <f t="shared" si="7"/>
        <v>0</v>
      </c>
      <c r="H33" s="127"/>
      <c r="I33" s="127">
        <f t="shared" si="8"/>
        <v>0</v>
      </c>
      <c r="J33" s="127"/>
      <c r="K33" s="127">
        <f t="shared" si="9"/>
        <v>0</v>
      </c>
      <c r="L33" s="127">
        <v>21</v>
      </c>
      <c r="M33" s="127">
        <f t="shared" si="10"/>
        <v>0</v>
      </c>
      <c r="N33" s="128">
        <v>6.5700000000000003E-3</v>
      </c>
      <c r="O33" s="128">
        <f t="shared" si="11"/>
        <v>1.3140000000000001E-2</v>
      </c>
      <c r="P33" s="128">
        <v>0</v>
      </c>
      <c r="Q33" s="128">
        <f t="shared" si="12"/>
        <v>0</v>
      </c>
      <c r="R33" s="128"/>
      <c r="S33" s="128"/>
      <c r="T33" s="129">
        <v>0.69899999999999995</v>
      </c>
      <c r="U33" s="128">
        <f t="shared" si="13"/>
        <v>1.4</v>
      </c>
      <c r="V33" s="130"/>
      <c r="W33" s="130"/>
      <c r="X33" s="130"/>
      <c r="Y33" s="130"/>
      <c r="Z33" s="130"/>
      <c r="AA33" s="130"/>
      <c r="AB33" s="130"/>
      <c r="AC33" s="130"/>
      <c r="AD33" s="130"/>
      <c r="AE33" s="130" t="s">
        <v>113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</row>
    <row r="34" spans="1:60" outlineLevel="1" x14ac:dyDescent="0.2">
      <c r="A34" s="122">
        <v>23</v>
      </c>
      <c r="B34" s="122" t="s">
        <v>441</v>
      </c>
      <c r="C34" s="123" t="s">
        <v>442</v>
      </c>
      <c r="D34" s="124" t="s">
        <v>121</v>
      </c>
      <c r="E34" s="125">
        <v>8</v>
      </c>
      <c r="F34" s="126"/>
      <c r="G34" s="127">
        <f t="shared" si="7"/>
        <v>0</v>
      </c>
      <c r="H34" s="127"/>
      <c r="I34" s="127">
        <f t="shared" si="8"/>
        <v>0</v>
      </c>
      <c r="J34" s="127"/>
      <c r="K34" s="127">
        <f t="shared" si="9"/>
        <v>0</v>
      </c>
      <c r="L34" s="127">
        <v>21</v>
      </c>
      <c r="M34" s="127">
        <f t="shared" si="10"/>
        <v>0</v>
      </c>
      <c r="N34" s="128">
        <v>1.7000000000000001E-4</v>
      </c>
      <c r="O34" s="128">
        <f t="shared" si="11"/>
        <v>1.3600000000000001E-3</v>
      </c>
      <c r="P34" s="128">
        <v>0</v>
      </c>
      <c r="Q34" s="128">
        <f t="shared" si="12"/>
        <v>0</v>
      </c>
      <c r="R34" s="128"/>
      <c r="S34" s="128"/>
      <c r="T34" s="129">
        <v>0.254</v>
      </c>
      <c r="U34" s="128">
        <f t="shared" si="13"/>
        <v>2.0299999999999998</v>
      </c>
      <c r="V34" s="130"/>
      <c r="W34" s="130"/>
      <c r="X34" s="130"/>
      <c r="Y34" s="130"/>
      <c r="Z34" s="130"/>
      <c r="AA34" s="130"/>
      <c r="AB34" s="130"/>
      <c r="AC34" s="130"/>
      <c r="AD34" s="130"/>
      <c r="AE34" s="130" t="s">
        <v>113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</row>
    <row r="35" spans="1:60" outlineLevel="1" x14ac:dyDescent="0.2">
      <c r="A35" s="122">
        <v>24</v>
      </c>
      <c r="B35" s="122" t="s">
        <v>443</v>
      </c>
      <c r="C35" s="123" t="s">
        <v>444</v>
      </c>
      <c r="D35" s="124" t="s">
        <v>121</v>
      </c>
      <c r="E35" s="125">
        <v>13</v>
      </c>
      <c r="F35" s="126"/>
      <c r="G35" s="127">
        <f t="shared" si="7"/>
        <v>0</v>
      </c>
      <c r="H35" s="127"/>
      <c r="I35" s="127">
        <f t="shared" si="8"/>
        <v>0</v>
      </c>
      <c r="J35" s="127"/>
      <c r="K35" s="127">
        <f t="shared" si="9"/>
        <v>0</v>
      </c>
      <c r="L35" s="127">
        <v>21</v>
      </c>
      <c r="M35" s="127">
        <f t="shared" si="10"/>
        <v>0</v>
      </c>
      <c r="N35" s="128">
        <v>2.7E-4</v>
      </c>
      <c r="O35" s="128">
        <f t="shared" si="11"/>
        <v>3.5100000000000001E-3</v>
      </c>
      <c r="P35" s="128">
        <v>0</v>
      </c>
      <c r="Q35" s="128">
        <f t="shared" si="12"/>
        <v>0</v>
      </c>
      <c r="R35" s="128"/>
      <c r="S35" s="128"/>
      <c r="T35" s="129">
        <v>0.16600000000000001</v>
      </c>
      <c r="U35" s="128">
        <f t="shared" si="13"/>
        <v>2.16</v>
      </c>
      <c r="V35" s="130"/>
      <c r="W35" s="130"/>
      <c r="X35" s="130"/>
      <c r="Y35" s="130"/>
      <c r="Z35" s="130"/>
      <c r="AA35" s="130"/>
      <c r="AB35" s="130"/>
      <c r="AC35" s="130"/>
      <c r="AD35" s="130"/>
      <c r="AE35" s="130" t="s">
        <v>113</v>
      </c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</row>
    <row r="36" spans="1:60" outlineLevel="1" x14ac:dyDescent="0.2">
      <c r="A36" s="122">
        <v>25</v>
      </c>
      <c r="B36" s="122" t="s">
        <v>429</v>
      </c>
      <c r="C36" s="123" t="s">
        <v>430</v>
      </c>
      <c r="D36" s="124" t="s">
        <v>173</v>
      </c>
      <c r="E36" s="125">
        <v>42</v>
      </c>
      <c r="F36" s="126"/>
      <c r="G36" s="127">
        <f t="shared" si="7"/>
        <v>0</v>
      </c>
      <c r="H36" s="127"/>
      <c r="I36" s="127">
        <f t="shared" si="8"/>
        <v>0</v>
      </c>
      <c r="J36" s="127"/>
      <c r="K36" s="127">
        <f t="shared" si="9"/>
        <v>0</v>
      </c>
      <c r="L36" s="127">
        <v>21</v>
      </c>
      <c r="M36" s="127">
        <f t="shared" si="10"/>
        <v>0</v>
      </c>
      <c r="N36" s="128">
        <v>0</v>
      </c>
      <c r="O36" s="128">
        <f t="shared" si="11"/>
        <v>0</v>
      </c>
      <c r="P36" s="128">
        <v>0</v>
      </c>
      <c r="Q36" s="128">
        <f t="shared" si="12"/>
        <v>0</v>
      </c>
      <c r="R36" s="128"/>
      <c r="S36" s="128"/>
      <c r="T36" s="129">
        <v>2.9000000000000001E-2</v>
      </c>
      <c r="U36" s="128">
        <f t="shared" si="13"/>
        <v>1.22</v>
      </c>
      <c r="V36" s="130"/>
      <c r="W36" s="130"/>
      <c r="X36" s="130"/>
      <c r="Y36" s="130"/>
      <c r="Z36" s="130"/>
      <c r="AA36" s="130"/>
      <c r="AB36" s="130"/>
      <c r="AC36" s="130"/>
      <c r="AD36" s="130"/>
      <c r="AE36" s="130" t="s">
        <v>113</v>
      </c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</row>
    <row r="37" spans="1:60" ht="22.5" outlineLevel="1" x14ac:dyDescent="0.2">
      <c r="A37" s="122">
        <v>26</v>
      </c>
      <c r="B37" s="122" t="s">
        <v>445</v>
      </c>
      <c r="C37" s="123" t="s">
        <v>446</v>
      </c>
      <c r="D37" s="124" t="s">
        <v>173</v>
      </c>
      <c r="E37" s="125">
        <v>42</v>
      </c>
      <c r="F37" s="126"/>
      <c r="G37" s="127">
        <f t="shared" si="7"/>
        <v>0</v>
      </c>
      <c r="H37" s="127"/>
      <c r="I37" s="127">
        <f t="shared" si="8"/>
        <v>0</v>
      </c>
      <c r="J37" s="127"/>
      <c r="K37" s="127">
        <f t="shared" si="9"/>
        <v>0</v>
      </c>
      <c r="L37" s="127">
        <v>21</v>
      </c>
      <c r="M37" s="127">
        <f t="shared" si="10"/>
        <v>0</v>
      </c>
      <c r="N37" s="128">
        <v>1.0000000000000001E-5</v>
      </c>
      <c r="O37" s="128">
        <f t="shared" si="11"/>
        <v>4.2000000000000002E-4</v>
      </c>
      <c r="P37" s="128">
        <v>0</v>
      </c>
      <c r="Q37" s="128">
        <f t="shared" si="12"/>
        <v>0</v>
      </c>
      <c r="R37" s="128"/>
      <c r="S37" s="128"/>
      <c r="T37" s="129">
        <v>6.2E-2</v>
      </c>
      <c r="U37" s="128">
        <f t="shared" si="13"/>
        <v>2.6</v>
      </c>
      <c r="V37" s="130"/>
      <c r="W37" s="130"/>
      <c r="X37" s="130"/>
      <c r="Y37" s="130"/>
      <c r="Z37" s="130"/>
      <c r="AA37" s="130"/>
      <c r="AB37" s="130"/>
      <c r="AC37" s="130"/>
      <c r="AD37" s="130"/>
      <c r="AE37" s="130" t="s">
        <v>113</v>
      </c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</row>
    <row r="38" spans="1:60" x14ac:dyDescent="0.2">
      <c r="A38" s="150" t="s">
        <v>76</v>
      </c>
      <c r="B38" s="150" t="s">
        <v>447</v>
      </c>
      <c r="C38" s="151" t="s">
        <v>448</v>
      </c>
      <c r="D38" s="166"/>
      <c r="E38" s="153"/>
      <c r="F38" s="154"/>
      <c r="G38" s="154">
        <f>SUMIF(AE39:AE53,"&lt;&gt;NOR",G39:G53)</f>
        <v>0</v>
      </c>
      <c r="H38" s="154"/>
      <c r="I38" s="154">
        <f>SUM(I39:I53)</f>
        <v>0</v>
      </c>
      <c r="J38" s="154"/>
      <c r="K38" s="154">
        <f>SUM(K39:K53)</f>
        <v>0</v>
      </c>
      <c r="L38" s="154"/>
      <c r="M38" s="154">
        <f>SUM(M39:M53)</f>
        <v>0</v>
      </c>
      <c r="N38" s="152"/>
      <c r="O38" s="152">
        <f>SUM(O39:O53)</f>
        <v>0.15469999999999998</v>
      </c>
      <c r="P38" s="152"/>
      <c r="Q38" s="152">
        <f>SUM(Q39:Q53)</f>
        <v>0</v>
      </c>
      <c r="R38" s="152"/>
      <c r="S38" s="152"/>
      <c r="T38" s="155"/>
      <c r="U38" s="152">
        <f>SUM(U39:U53)</f>
        <v>19.22</v>
      </c>
      <c r="AE38" t="s">
        <v>79</v>
      </c>
    </row>
    <row r="39" spans="1:60" outlineLevel="1" x14ac:dyDescent="0.2">
      <c r="A39" s="122">
        <v>27</v>
      </c>
      <c r="B39" s="122" t="s">
        <v>449</v>
      </c>
      <c r="C39" s="123" t="s">
        <v>450</v>
      </c>
      <c r="D39" s="124" t="s">
        <v>393</v>
      </c>
      <c r="E39" s="125">
        <v>1</v>
      </c>
      <c r="F39" s="126"/>
      <c r="G39" s="127">
        <f t="shared" ref="G39:G53" si="14">ROUND(E39*F39,2)</f>
        <v>0</v>
      </c>
      <c r="H39" s="127"/>
      <c r="I39" s="127">
        <f t="shared" ref="I39:I53" si="15">ROUND(E39*H39,2)</f>
        <v>0</v>
      </c>
      <c r="J39" s="127"/>
      <c r="K39" s="127">
        <f t="shared" ref="K39:K53" si="16">ROUND(E39*J39,2)</f>
        <v>0</v>
      </c>
      <c r="L39" s="127">
        <v>21</v>
      </c>
      <c r="M39" s="127">
        <f t="shared" ref="M39:M53" si="17">G39*(1+L39/100)</f>
        <v>0</v>
      </c>
      <c r="N39" s="128">
        <v>2.1319999999999999E-2</v>
      </c>
      <c r="O39" s="128">
        <f t="shared" ref="O39:O53" si="18">ROUND(E39*N39,5)</f>
        <v>2.1319999999999999E-2</v>
      </c>
      <c r="P39" s="128">
        <v>0</v>
      </c>
      <c r="Q39" s="128">
        <f t="shared" ref="Q39:Q53" si="19">ROUND(E39*P39,5)</f>
        <v>0</v>
      </c>
      <c r="R39" s="128"/>
      <c r="S39" s="128"/>
      <c r="T39" s="129">
        <v>0.97299999999999998</v>
      </c>
      <c r="U39" s="128">
        <f t="shared" ref="U39:U53" si="20">ROUND(E39*T39,2)</f>
        <v>0.97</v>
      </c>
      <c r="V39" s="130"/>
      <c r="W39" s="130"/>
      <c r="X39" s="130"/>
      <c r="Y39" s="130"/>
      <c r="Z39" s="130"/>
      <c r="AA39" s="130"/>
      <c r="AB39" s="130"/>
      <c r="AC39" s="130"/>
      <c r="AD39" s="130"/>
      <c r="AE39" s="130" t="s">
        <v>113</v>
      </c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</row>
    <row r="40" spans="1:60" ht="22.5" outlineLevel="1" x14ac:dyDescent="0.2">
      <c r="A40" s="122">
        <v>28</v>
      </c>
      <c r="B40" s="122" t="s">
        <v>451</v>
      </c>
      <c r="C40" s="123" t="s">
        <v>452</v>
      </c>
      <c r="D40" s="124" t="s">
        <v>393</v>
      </c>
      <c r="E40" s="125">
        <v>1</v>
      </c>
      <c r="F40" s="126"/>
      <c r="G40" s="127">
        <f t="shared" si="14"/>
        <v>0</v>
      </c>
      <c r="H40" s="127"/>
      <c r="I40" s="127">
        <f t="shared" si="15"/>
        <v>0</v>
      </c>
      <c r="J40" s="127"/>
      <c r="K40" s="127">
        <f t="shared" si="16"/>
        <v>0</v>
      </c>
      <c r="L40" s="127">
        <v>21</v>
      </c>
      <c r="M40" s="127">
        <f t="shared" si="17"/>
        <v>0</v>
      </c>
      <c r="N40" s="128">
        <v>2.792E-2</v>
      </c>
      <c r="O40" s="128">
        <f t="shared" si="18"/>
        <v>2.792E-2</v>
      </c>
      <c r="P40" s="128">
        <v>0</v>
      </c>
      <c r="Q40" s="128">
        <f t="shared" si="19"/>
        <v>0</v>
      </c>
      <c r="R40" s="128"/>
      <c r="S40" s="128"/>
      <c r="T40" s="129">
        <v>1.5</v>
      </c>
      <c r="U40" s="128">
        <f t="shared" si="20"/>
        <v>1.5</v>
      </c>
      <c r="V40" s="130"/>
      <c r="W40" s="130"/>
      <c r="X40" s="130"/>
      <c r="Y40" s="130"/>
      <c r="Z40" s="130"/>
      <c r="AA40" s="130"/>
      <c r="AB40" s="130"/>
      <c r="AC40" s="130"/>
      <c r="AD40" s="130"/>
      <c r="AE40" s="130" t="s">
        <v>113</v>
      </c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</row>
    <row r="41" spans="1:60" outlineLevel="1" x14ac:dyDescent="0.2">
      <c r="A41" s="122">
        <v>29</v>
      </c>
      <c r="B41" s="122" t="s">
        <v>453</v>
      </c>
      <c r="C41" s="123" t="s">
        <v>454</v>
      </c>
      <c r="D41" s="124" t="s">
        <v>393</v>
      </c>
      <c r="E41" s="125">
        <v>4</v>
      </c>
      <c r="F41" s="126"/>
      <c r="G41" s="127">
        <f t="shared" si="14"/>
        <v>0</v>
      </c>
      <c r="H41" s="127"/>
      <c r="I41" s="127">
        <f t="shared" si="15"/>
        <v>0</v>
      </c>
      <c r="J41" s="127"/>
      <c r="K41" s="127">
        <f t="shared" si="16"/>
        <v>0</v>
      </c>
      <c r="L41" s="127">
        <v>21</v>
      </c>
      <c r="M41" s="127">
        <f t="shared" si="17"/>
        <v>0</v>
      </c>
      <c r="N41" s="128">
        <v>1.651E-2</v>
      </c>
      <c r="O41" s="128">
        <f t="shared" si="18"/>
        <v>6.6040000000000001E-2</v>
      </c>
      <c r="P41" s="128">
        <v>0</v>
      </c>
      <c r="Q41" s="128">
        <f t="shared" si="19"/>
        <v>0</v>
      </c>
      <c r="R41" s="128"/>
      <c r="S41" s="128"/>
      <c r="T41" s="129">
        <v>1.1890000000000001</v>
      </c>
      <c r="U41" s="128">
        <f t="shared" si="20"/>
        <v>4.76</v>
      </c>
      <c r="V41" s="130"/>
      <c r="W41" s="130"/>
      <c r="X41" s="130"/>
      <c r="Y41" s="130"/>
      <c r="Z41" s="130"/>
      <c r="AA41" s="130"/>
      <c r="AB41" s="130"/>
      <c r="AC41" s="130"/>
      <c r="AD41" s="130"/>
      <c r="AE41" s="130" t="s">
        <v>113</v>
      </c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</row>
    <row r="42" spans="1:60" outlineLevel="1" x14ac:dyDescent="0.2">
      <c r="A42" s="122">
        <v>30</v>
      </c>
      <c r="B42" s="122" t="s">
        <v>455</v>
      </c>
      <c r="C42" s="123" t="s">
        <v>456</v>
      </c>
      <c r="D42" s="124" t="s">
        <v>121</v>
      </c>
      <c r="E42" s="125">
        <v>1</v>
      </c>
      <c r="F42" s="126"/>
      <c r="G42" s="127">
        <f t="shared" si="14"/>
        <v>0</v>
      </c>
      <c r="H42" s="127"/>
      <c r="I42" s="127">
        <f t="shared" si="15"/>
        <v>0</v>
      </c>
      <c r="J42" s="127"/>
      <c r="K42" s="127">
        <f t="shared" si="16"/>
        <v>0</v>
      </c>
      <c r="L42" s="127">
        <v>21</v>
      </c>
      <c r="M42" s="127">
        <f t="shared" si="17"/>
        <v>0</v>
      </c>
      <c r="N42" s="128">
        <v>6.4000000000000005E-4</v>
      </c>
      <c r="O42" s="128">
        <f t="shared" si="18"/>
        <v>6.4000000000000005E-4</v>
      </c>
      <c r="P42" s="128">
        <v>0</v>
      </c>
      <c r="Q42" s="128">
        <f t="shared" si="19"/>
        <v>0</v>
      </c>
      <c r="R42" s="128"/>
      <c r="S42" s="128"/>
      <c r="T42" s="129">
        <v>2.6</v>
      </c>
      <c r="U42" s="128">
        <f t="shared" si="20"/>
        <v>2.6</v>
      </c>
      <c r="V42" s="130"/>
      <c r="W42" s="130"/>
      <c r="X42" s="130"/>
      <c r="Y42" s="130"/>
      <c r="Z42" s="130"/>
      <c r="AA42" s="130"/>
      <c r="AB42" s="130"/>
      <c r="AC42" s="130"/>
      <c r="AD42" s="130"/>
      <c r="AE42" s="130" t="s">
        <v>113</v>
      </c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</row>
    <row r="43" spans="1:60" outlineLevel="1" x14ac:dyDescent="0.2">
      <c r="A43" s="122">
        <v>31</v>
      </c>
      <c r="B43" s="122" t="s">
        <v>457</v>
      </c>
      <c r="C43" s="123" t="s">
        <v>458</v>
      </c>
      <c r="D43" s="124" t="s">
        <v>393</v>
      </c>
      <c r="E43" s="125">
        <v>1</v>
      </c>
      <c r="F43" s="126"/>
      <c r="G43" s="127">
        <f t="shared" si="14"/>
        <v>0</v>
      </c>
      <c r="H43" s="127"/>
      <c r="I43" s="127">
        <f t="shared" si="15"/>
        <v>0</v>
      </c>
      <c r="J43" s="127"/>
      <c r="K43" s="127">
        <f t="shared" si="16"/>
        <v>0</v>
      </c>
      <c r="L43" s="127">
        <v>21</v>
      </c>
      <c r="M43" s="127">
        <f t="shared" si="17"/>
        <v>0</v>
      </c>
      <c r="N43" s="128">
        <v>1.0880000000000001E-2</v>
      </c>
      <c r="O43" s="128">
        <f t="shared" si="18"/>
        <v>1.0880000000000001E-2</v>
      </c>
      <c r="P43" s="128">
        <v>0</v>
      </c>
      <c r="Q43" s="128">
        <f t="shared" si="19"/>
        <v>0</v>
      </c>
      <c r="R43" s="128"/>
      <c r="S43" s="128"/>
      <c r="T43" s="129">
        <v>1.25</v>
      </c>
      <c r="U43" s="128">
        <f t="shared" si="20"/>
        <v>1.25</v>
      </c>
      <c r="V43" s="130"/>
      <c r="W43" s="130"/>
      <c r="X43" s="130"/>
      <c r="Y43" s="130"/>
      <c r="Z43" s="130"/>
      <c r="AA43" s="130"/>
      <c r="AB43" s="130"/>
      <c r="AC43" s="130"/>
      <c r="AD43" s="130"/>
      <c r="AE43" s="130" t="s">
        <v>113</v>
      </c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</row>
    <row r="44" spans="1:60" outlineLevel="1" x14ac:dyDescent="0.2">
      <c r="A44" s="122">
        <v>32</v>
      </c>
      <c r="B44" s="122" t="s">
        <v>459</v>
      </c>
      <c r="C44" s="123" t="s">
        <v>460</v>
      </c>
      <c r="D44" s="124" t="s">
        <v>121</v>
      </c>
      <c r="E44" s="125">
        <v>1</v>
      </c>
      <c r="F44" s="126"/>
      <c r="G44" s="127">
        <f t="shared" si="14"/>
        <v>0</v>
      </c>
      <c r="H44" s="127"/>
      <c r="I44" s="127">
        <f t="shared" si="15"/>
        <v>0</v>
      </c>
      <c r="J44" s="127"/>
      <c r="K44" s="127">
        <f t="shared" si="16"/>
        <v>0</v>
      </c>
      <c r="L44" s="127">
        <v>21</v>
      </c>
      <c r="M44" s="127">
        <f t="shared" si="17"/>
        <v>0</v>
      </c>
      <c r="N44" s="128">
        <v>7.0499999999999998E-3</v>
      </c>
      <c r="O44" s="128">
        <f t="shared" si="18"/>
        <v>7.0499999999999998E-3</v>
      </c>
      <c r="P44" s="128">
        <v>0</v>
      </c>
      <c r="Q44" s="128">
        <f t="shared" si="19"/>
        <v>0</v>
      </c>
      <c r="R44" s="128"/>
      <c r="S44" s="128"/>
      <c r="T44" s="129">
        <v>0</v>
      </c>
      <c r="U44" s="128">
        <f t="shared" si="20"/>
        <v>0</v>
      </c>
      <c r="V44" s="130"/>
      <c r="W44" s="130"/>
      <c r="X44" s="130"/>
      <c r="Y44" s="130"/>
      <c r="Z44" s="130"/>
      <c r="AA44" s="130"/>
      <c r="AB44" s="130"/>
      <c r="AC44" s="130"/>
      <c r="AD44" s="130"/>
      <c r="AE44" s="130" t="s">
        <v>148</v>
      </c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</row>
    <row r="45" spans="1:60" outlineLevel="1" x14ac:dyDescent="0.2">
      <c r="A45" s="122">
        <v>33</v>
      </c>
      <c r="B45" s="122" t="s">
        <v>461</v>
      </c>
      <c r="C45" s="123" t="s">
        <v>462</v>
      </c>
      <c r="D45" s="124" t="s">
        <v>121</v>
      </c>
      <c r="E45" s="125">
        <v>1</v>
      </c>
      <c r="F45" s="126"/>
      <c r="G45" s="127">
        <f t="shared" si="14"/>
        <v>0</v>
      </c>
      <c r="H45" s="127"/>
      <c r="I45" s="127">
        <f t="shared" si="15"/>
        <v>0</v>
      </c>
      <c r="J45" s="127"/>
      <c r="K45" s="127">
        <f t="shared" si="16"/>
        <v>0</v>
      </c>
      <c r="L45" s="127">
        <v>21</v>
      </c>
      <c r="M45" s="127">
        <f t="shared" si="17"/>
        <v>0</v>
      </c>
      <c r="N45" s="128">
        <v>8.0000000000000004E-4</v>
      </c>
      <c r="O45" s="128">
        <f t="shared" si="18"/>
        <v>8.0000000000000004E-4</v>
      </c>
      <c r="P45" s="128">
        <v>0</v>
      </c>
      <c r="Q45" s="128">
        <f t="shared" si="19"/>
        <v>0</v>
      </c>
      <c r="R45" s="128"/>
      <c r="S45" s="128"/>
      <c r="T45" s="129">
        <v>0</v>
      </c>
      <c r="U45" s="128">
        <f t="shared" si="20"/>
        <v>0</v>
      </c>
      <c r="V45" s="130"/>
      <c r="W45" s="130"/>
      <c r="X45" s="130"/>
      <c r="Y45" s="130"/>
      <c r="Z45" s="130"/>
      <c r="AA45" s="130"/>
      <c r="AB45" s="130"/>
      <c r="AC45" s="130"/>
      <c r="AD45" s="130"/>
      <c r="AE45" s="130" t="s">
        <v>148</v>
      </c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</row>
    <row r="46" spans="1:60" outlineLevel="1" x14ac:dyDescent="0.2">
      <c r="A46" s="122">
        <v>34</v>
      </c>
      <c r="B46" s="122" t="s">
        <v>463</v>
      </c>
      <c r="C46" s="123" t="s">
        <v>464</v>
      </c>
      <c r="D46" s="124" t="s">
        <v>393</v>
      </c>
      <c r="E46" s="125">
        <v>1</v>
      </c>
      <c r="F46" s="126"/>
      <c r="G46" s="127">
        <f t="shared" si="14"/>
        <v>0</v>
      </c>
      <c r="H46" s="127"/>
      <c r="I46" s="127">
        <f t="shared" si="15"/>
        <v>0</v>
      </c>
      <c r="J46" s="127"/>
      <c r="K46" s="127">
        <f t="shared" si="16"/>
        <v>0</v>
      </c>
      <c r="L46" s="127">
        <v>21</v>
      </c>
      <c r="M46" s="127">
        <f t="shared" si="17"/>
        <v>0</v>
      </c>
      <c r="N46" s="128">
        <v>1.7000000000000001E-4</v>
      </c>
      <c r="O46" s="128">
        <f t="shared" si="18"/>
        <v>1.7000000000000001E-4</v>
      </c>
      <c r="P46" s="128">
        <v>0</v>
      </c>
      <c r="Q46" s="128">
        <f t="shared" si="19"/>
        <v>0</v>
      </c>
      <c r="R46" s="128"/>
      <c r="S46" s="128"/>
      <c r="T46" s="129">
        <v>2.9</v>
      </c>
      <c r="U46" s="128">
        <f t="shared" si="20"/>
        <v>2.9</v>
      </c>
      <c r="V46" s="130"/>
      <c r="W46" s="130"/>
      <c r="X46" s="130"/>
      <c r="Y46" s="130"/>
      <c r="Z46" s="130"/>
      <c r="AA46" s="130"/>
      <c r="AB46" s="130"/>
      <c r="AC46" s="130"/>
      <c r="AD46" s="130"/>
      <c r="AE46" s="130" t="s">
        <v>113</v>
      </c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</row>
    <row r="47" spans="1:60" ht="22.5" outlineLevel="1" x14ac:dyDescent="0.2">
      <c r="A47" s="122">
        <v>35</v>
      </c>
      <c r="B47" s="122" t="s">
        <v>465</v>
      </c>
      <c r="C47" s="123" t="s">
        <v>466</v>
      </c>
      <c r="D47" s="124" t="s">
        <v>121</v>
      </c>
      <c r="E47" s="125">
        <v>1</v>
      </c>
      <c r="F47" s="126"/>
      <c r="G47" s="127">
        <f t="shared" si="14"/>
        <v>0</v>
      </c>
      <c r="H47" s="127"/>
      <c r="I47" s="127">
        <f t="shared" si="15"/>
        <v>0</v>
      </c>
      <c r="J47" s="127"/>
      <c r="K47" s="127">
        <f t="shared" si="16"/>
        <v>0</v>
      </c>
      <c r="L47" s="127">
        <v>21</v>
      </c>
      <c r="M47" s="127">
        <f t="shared" si="17"/>
        <v>0</v>
      </c>
      <c r="N47" s="128">
        <v>1.0999999999999999E-2</v>
      </c>
      <c r="O47" s="128">
        <f t="shared" si="18"/>
        <v>1.0999999999999999E-2</v>
      </c>
      <c r="P47" s="128">
        <v>0</v>
      </c>
      <c r="Q47" s="128">
        <f t="shared" si="19"/>
        <v>0</v>
      </c>
      <c r="R47" s="128"/>
      <c r="S47" s="128"/>
      <c r="T47" s="129">
        <v>0</v>
      </c>
      <c r="U47" s="128">
        <f t="shared" si="20"/>
        <v>0</v>
      </c>
      <c r="V47" s="130"/>
      <c r="W47" s="130"/>
      <c r="X47" s="130"/>
      <c r="Y47" s="130"/>
      <c r="Z47" s="130"/>
      <c r="AA47" s="130"/>
      <c r="AB47" s="130"/>
      <c r="AC47" s="130"/>
      <c r="AD47" s="130"/>
      <c r="AE47" s="130" t="s">
        <v>148</v>
      </c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</row>
    <row r="48" spans="1:60" outlineLevel="1" x14ac:dyDescent="0.2">
      <c r="A48" s="122">
        <v>36</v>
      </c>
      <c r="B48" s="122" t="s">
        <v>467</v>
      </c>
      <c r="C48" s="123" t="s">
        <v>468</v>
      </c>
      <c r="D48" s="124" t="s">
        <v>393</v>
      </c>
      <c r="E48" s="125">
        <v>11</v>
      </c>
      <c r="F48" s="126"/>
      <c r="G48" s="127">
        <f t="shared" si="14"/>
        <v>0</v>
      </c>
      <c r="H48" s="127"/>
      <c r="I48" s="127">
        <f t="shared" si="15"/>
        <v>0</v>
      </c>
      <c r="J48" s="127"/>
      <c r="K48" s="127">
        <f t="shared" si="16"/>
        <v>0</v>
      </c>
      <c r="L48" s="127">
        <v>21</v>
      </c>
      <c r="M48" s="127">
        <f t="shared" si="17"/>
        <v>0</v>
      </c>
      <c r="N48" s="128">
        <v>2.4000000000000001E-4</v>
      </c>
      <c r="O48" s="128">
        <f t="shared" si="18"/>
        <v>2.64E-3</v>
      </c>
      <c r="P48" s="128">
        <v>0</v>
      </c>
      <c r="Q48" s="128">
        <f t="shared" si="19"/>
        <v>0</v>
      </c>
      <c r="R48" s="128"/>
      <c r="S48" s="128"/>
      <c r="T48" s="129">
        <v>0.124</v>
      </c>
      <c r="U48" s="128">
        <f t="shared" si="20"/>
        <v>1.36</v>
      </c>
      <c r="V48" s="130"/>
      <c r="W48" s="130"/>
      <c r="X48" s="130"/>
      <c r="Y48" s="130"/>
      <c r="Z48" s="130"/>
      <c r="AA48" s="130"/>
      <c r="AB48" s="130"/>
      <c r="AC48" s="130"/>
      <c r="AD48" s="130"/>
      <c r="AE48" s="130" t="s">
        <v>113</v>
      </c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</row>
    <row r="49" spans="1:60" outlineLevel="1" x14ac:dyDescent="0.2">
      <c r="A49" s="122">
        <v>37</v>
      </c>
      <c r="B49" s="122" t="s">
        <v>469</v>
      </c>
      <c r="C49" s="123" t="s">
        <v>470</v>
      </c>
      <c r="D49" s="124" t="s">
        <v>393</v>
      </c>
      <c r="E49" s="125">
        <v>1</v>
      </c>
      <c r="F49" s="126"/>
      <c r="G49" s="127">
        <f t="shared" si="14"/>
        <v>0</v>
      </c>
      <c r="H49" s="127"/>
      <c r="I49" s="127">
        <f t="shared" si="15"/>
        <v>0</v>
      </c>
      <c r="J49" s="127"/>
      <c r="K49" s="127">
        <f t="shared" si="16"/>
        <v>0</v>
      </c>
      <c r="L49" s="127">
        <v>21</v>
      </c>
      <c r="M49" s="127">
        <f t="shared" si="17"/>
        <v>0</v>
      </c>
      <c r="N49" s="128">
        <v>2.4000000000000001E-4</v>
      </c>
      <c r="O49" s="128">
        <f t="shared" si="18"/>
        <v>2.4000000000000001E-4</v>
      </c>
      <c r="P49" s="128">
        <v>0</v>
      </c>
      <c r="Q49" s="128">
        <f t="shared" si="19"/>
        <v>0</v>
      </c>
      <c r="R49" s="128"/>
      <c r="S49" s="128"/>
      <c r="T49" s="129">
        <v>0.124</v>
      </c>
      <c r="U49" s="128">
        <f t="shared" si="20"/>
        <v>0.12</v>
      </c>
      <c r="V49" s="130"/>
      <c r="W49" s="130"/>
      <c r="X49" s="130"/>
      <c r="Y49" s="130"/>
      <c r="Z49" s="130"/>
      <c r="AA49" s="130"/>
      <c r="AB49" s="130"/>
      <c r="AC49" s="130"/>
      <c r="AD49" s="130"/>
      <c r="AE49" s="130" t="s">
        <v>113</v>
      </c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</row>
    <row r="50" spans="1:60" ht="22.5" outlineLevel="1" x14ac:dyDescent="0.2">
      <c r="A50" s="122">
        <v>38</v>
      </c>
      <c r="B50" s="122" t="s">
        <v>471</v>
      </c>
      <c r="C50" s="123" t="s">
        <v>472</v>
      </c>
      <c r="D50" s="124" t="s">
        <v>121</v>
      </c>
      <c r="E50" s="125">
        <v>4</v>
      </c>
      <c r="F50" s="126"/>
      <c r="G50" s="127">
        <f t="shared" si="14"/>
        <v>0</v>
      </c>
      <c r="H50" s="127"/>
      <c r="I50" s="127">
        <f t="shared" si="15"/>
        <v>0</v>
      </c>
      <c r="J50" s="127"/>
      <c r="K50" s="127">
        <f t="shared" si="16"/>
        <v>0</v>
      </c>
      <c r="L50" s="127">
        <v>21</v>
      </c>
      <c r="M50" s="127">
        <f t="shared" si="17"/>
        <v>0</v>
      </c>
      <c r="N50" s="128">
        <v>8.4999999999999995E-4</v>
      </c>
      <c r="O50" s="128">
        <f t="shared" si="18"/>
        <v>3.3999999999999998E-3</v>
      </c>
      <c r="P50" s="128">
        <v>0</v>
      </c>
      <c r="Q50" s="128">
        <f t="shared" si="19"/>
        <v>0</v>
      </c>
      <c r="R50" s="128"/>
      <c r="S50" s="128"/>
      <c r="T50" s="129">
        <v>0.48499999999999999</v>
      </c>
      <c r="U50" s="128">
        <f t="shared" si="20"/>
        <v>1.94</v>
      </c>
      <c r="V50" s="130"/>
      <c r="W50" s="130"/>
      <c r="X50" s="130"/>
      <c r="Y50" s="130"/>
      <c r="Z50" s="130"/>
      <c r="AA50" s="130"/>
      <c r="AB50" s="130"/>
      <c r="AC50" s="130"/>
      <c r="AD50" s="130"/>
      <c r="AE50" s="130" t="s">
        <v>113</v>
      </c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</row>
    <row r="51" spans="1:60" ht="22.5" outlineLevel="1" x14ac:dyDescent="0.2">
      <c r="A51" s="122">
        <v>39</v>
      </c>
      <c r="B51" s="122" t="s">
        <v>473</v>
      </c>
      <c r="C51" s="123" t="s">
        <v>474</v>
      </c>
      <c r="D51" s="124" t="s">
        <v>121</v>
      </c>
      <c r="E51" s="125">
        <v>1</v>
      </c>
      <c r="F51" s="126"/>
      <c r="G51" s="127">
        <f t="shared" si="14"/>
        <v>0</v>
      </c>
      <c r="H51" s="127"/>
      <c r="I51" s="127">
        <f t="shared" si="15"/>
        <v>0</v>
      </c>
      <c r="J51" s="127"/>
      <c r="K51" s="127">
        <f t="shared" si="16"/>
        <v>0</v>
      </c>
      <c r="L51" s="127">
        <v>21</v>
      </c>
      <c r="M51" s="127">
        <f t="shared" si="17"/>
        <v>0</v>
      </c>
      <c r="N51" s="128">
        <v>1.5200000000000001E-3</v>
      </c>
      <c r="O51" s="128">
        <f t="shared" si="18"/>
        <v>1.5200000000000001E-3</v>
      </c>
      <c r="P51" s="128">
        <v>0</v>
      </c>
      <c r="Q51" s="128">
        <f t="shared" si="19"/>
        <v>0</v>
      </c>
      <c r="R51" s="128"/>
      <c r="S51" s="128"/>
      <c r="T51" s="129">
        <v>0.58699999999999997</v>
      </c>
      <c r="U51" s="128">
        <f t="shared" si="20"/>
        <v>0.59</v>
      </c>
      <c r="V51" s="130"/>
      <c r="W51" s="130"/>
      <c r="X51" s="130"/>
      <c r="Y51" s="130"/>
      <c r="Z51" s="130"/>
      <c r="AA51" s="130"/>
      <c r="AB51" s="130"/>
      <c r="AC51" s="130"/>
      <c r="AD51" s="130"/>
      <c r="AE51" s="130" t="s">
        <v>113</v>
      </c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</row>
    <row r="52" spans="1:60" outlineLevel="1" x14ac:dyDescent="0.2">
      <c r="A52" s="122">
        <v>40</v>
      </c>
      <c r="B52" s="122" t="s">
        <v>475</v>
      </c>
      <c r="C52" s="123" t="s">
        <v>476</v>
      </c>
      <c r="D52" s="124" t="s">
        <v>121</v>
      </c>
      <c r="E52" s="125">
        <v>1</v>
      </c>
      <c r="F52" s="126"/>
      <c r="G52" s="127">
        <f t="shared" si="14"/>
        <v>0</v>
      </c>
      <c r="H52" s="127"/>
      <c r="I52" s="127">
        <f t="shared" si="15"/>
        <v>0</v>
      </c>
      <c r="J52" s="127"/>
      <c r="K52" s="127">
        <f t="shared" si="16"/>
        <v>0</v>
      </c>
      <c r="L52" s="127">
        <v>21</v>
      </c>
      <c r="M52" s="127">
        <f t="shared" si="17"/>
        <v>0</v>
      </c>
      <c r="N52" s="128">
        <v>2.7999999999999998E-4</v>
      </c>
      <c r="O52" s="128">
        <f t="shared" si="18"/>
        <v>2.7999999999999998E-4</v>
      </c>
      <c r="P52" s="128">
        <v>0</v>
      </c>
      <c r="Q52" s="128">
        <f t="shared" si="19"/>
        <v>0</v>
      </c>
      <c r="R52" s="128"/>
      <c r="S52" s="128"/>
      <c r="T52" s="129">
        <v>0.246</v>
      </c>
      <c r="U52" s="128">
        <f t="shared" si="20"/>
        <v>0.25</v>
      </c>
      <c r="V52" s="130"/>
      <c r="W52" s="130"/>
      <c r="X52" s="130"/>
      <c r="Y52" s="130"/>
      <c r="Z52" s="130"/>
      <c r="AA52" s="130"/>
      <c r="AB52" s="130"/>
      <c r="AC52" s="130"/>
      <c r="AD52" s="130"/>
      <c r="AE52" s="130" t="s">
        <v>113</v>
      </c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</row>
    <row r="53" spans="1:60" outlineLevel="1" x14ac:dyDescent="0.2">
      <c r="A53" s="131">
        <v>41</v>
      </c>
      <c r="B53" s="131" t="s">
        <v>477</v>
      </c>
      <c r="C53" s="132" t="s">
        <v>478</v>
      </c>
      <c r="D53" s="133" t="s">
        <v>121</v>
      </c>
      <c r="E53" s="134">
        <v>4</v>
      </c>
      <c r="F53" s="135"/>
      <c r="G53" s="136">
        <f t="shared" si="14"/>
        <v>0</v>
      </c>
      <c r="H53" s="136"/>
      <c r="I53" s="136">
        <f t="shared" si="15"/>
        <v>0</v>
      </c>
      <c r="J53" s="136"/>
      <c r="K53" s="136">
        <f t="shared" si="16"/>
        <v>0</v>
      </c>
      <c r="L53" s="136">
        <v>21</v>
      </c>
      <c r="M53" s="136">
        <f t="shared" si="17"/>
        <v>0</v>
      </c>
      <c r="N53" s="137">
        <v>2.0000000000000001E-4</v>
      </c>
      <c r="O53" s="137">
        <f t="shared" si="18"/>
        <v>8.0000000000000004E-4</v>
      </c>
      <c r="P53" s="137">
        <v>0</v>
      </c>
      <c r="Q53" s="137">
        <f t="shared" si="19"/>
        <v>0</v>
      </c>
      <c r="R53" s="137"/>
      <c r="S53" s="137"/>
      <c r="T53" s="138">
        <v>0.246</v>
      </c>
      <c r="U53" s="137">
        <f t="shared" si="20"/>
        <v>0.98</v>
      </c>
      <c r="V53" s="130"/>
      <c r="W53" s="130"/>
      <c r="X53" s="130"/>
      <c r="Y53" s="130"/>
      <c r="Z53" s="130"/>
      <c r="AA53" s="130"/>
      <c r="AB53" s="130"/>
      <c r="AC53" s="130"/>
      <c r="AD53" s="130"/>
      <c r="AE53" s="130" t="s">
        <v>113</v>
      </c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</row>
    <row r="54" spans="1:60" x14ac:dyDescent="0.2">
      <c r="A54" s="3"/>
      <c r="B54" s="4" t="s">
        <v>99</v>
      </c>
      <c r="C54" s="139" t="s">
        <v>99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AC54">
        <v>12</v>
      </c>
      <c r="AD54">
        <v>21</v>
      </c>
    </row>
    <row r="55" spans="1:60" x14ac:dyDescent="0.2">
      <c r="A55" s="140"/>
      <c r="B55" s="141" t="s">
        <v>62</v>
      </c>
      <c r="C55" s="142" t="s">
        <v>99</v>
      </c>
      <c r="D55" s="143"/>
      <c r="E55" s="143"/>
      <c r="F55" s="143"/>
      <c r="G55" s="144">
        <f>G8+G19+G25+G38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AC55">
        <f>SUMIF(L7:L53,AC54,G7:G53)</f>
        <v>0</v>
      </c>
      <c r="AD55">
        <f>SUMIF(L7:L53,AD54,G7:G53)</f>
        <v>0</v>
      </c>
      <c r="AE55" t="s">
        <v>100</v>
      </c>
    </row>
    <row r="56" spans="1:60" x14ac:dyDescent="0.2">
      <c r="A56" s="3"/>
      <c r="B56" s="4" t="s">
        <v>99</v>
      </c>
      <c r="C56" s="139" t="s">
        <v>99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60" x14ac:dyDescent="0.2">
      <c r="A57" s="3"/>
      <c r="B57" s="4" t="s">
        <v>99</v>
      </c>
      <c r="C57" s="139" t="s">
        <v>99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60" x14ac:dyDescent="0.2">
      <c r="A58" s="333" t="s">
        <v>101</v>
      </c>
      <c r="B58" s="333"/>
      <c r="C58" s="33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60" x14ac:dyDescent="0.2">
      <c r="A59" s="321"/>
      <c r="B59" s="322"/>
      <c r="C59" s="323"/>
      <c r="D59" s="322"/>
      <c r="E59" s="322"/>
      <c r="F59" s="322"/>
      <c r="G59" s="32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AE59" t="s">
        <v>102</v>
      </c>
    </row>
    <row r="60" spans="1:60" x14ac:dyDescent="0.2">
      <c r="A60" s="325"/>
      <c r="B60" s="326"/>
      <c r="C60" s="327"/>
      <c r="D60" s="326"/>
      <c r="E60" s="326"/>
      <c r="F60" s="326"/>
      <c r="G60" s="328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60" x14ac:dyDescent="0.2">
      <c r="A61" s="325"/>
      <c r="B61" s="326"/>
      <c r="C61" s="327"/>
      <c r="D61" s="326"/>
      <c r="E61" s="326"/>
      <c r="F61" s="326"/>
      <c r="G61" s="328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60" x14ac:dyDescent="0.2">
      <c r="A62" s="325"/>
      <c r="B62" s="326"/>
      <c r="C62" s="327"/>
      <c r="D62" s="326"/>
      <c r="E62" s="326"/>
      <c r="F62" s="326"/>
      <c r="G62" s="32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60" x14ac:dyDescent="0.2">
      <c r="A63" s="329"/>
      <c r="B63" s="330"/>
      <c r="C63" s="331"/>
      <c r="D63" s="330"/>
      <c r="E63" s="330"/>
      <c r="F63" s="330"/>
      <c r="G63" s="33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60" x14ac:dyDescent="0.2">
      <c r="A64" s="3"/>
      <c r="B64" s="4" t="s">
        <v>99</v>
      </c>
      <c r="C64" s="139" t="s">
        <v>99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3:31" x14ac:dyDescent="0.2">
      <c r="C65" s="146"/>
      <c r="AE65" t="s">
        <v>103</v>
      </c>
    </row>
  </sheetData>
  <mergeCells count="6">
    <mergeCell ref="A59:G63"/>
    <mergeCell ref="A1:G1"/>
    <mergeCell ref="C2:G2"/>
    <mergeCell ref="C3:G3"/>
    <mergeCell ref="C4:G4"/>
    <mergeCell ref="A58:C58"/>
  </mergeCells>
  <pageMargins left="0.39370078740157499" right="0.196850393700787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CC214-3F73-4CA2-8E2E-69D53F063D62}">
  <sheetPr>
    <outlinePr summaryBelow="0"/>
  </sheetPr>
  <dimension ref="A1:BH28"/>
  <sheetViews>
    <sheetView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145" customWidth="1"/>
    <col min="3" max="3" width="38.28515625" style="14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17" t="s">
        <v>6</v>
      </c>
      <c r="B1" s="317"/>
      <c r="C1" s="317"/>
      <c r="D1" s="317"/>
      <c r="E1" s="317"/>
      <c r="F1" s="317"/>
      <c r="G1" s="317"/>
      <c r="AE1" t="s">
        <v>50</v>
      </c>
    </row>
    <row r="2" spans="1:60" ht="24.95" customHeight="1" x14ac:dyDescent="0.2">
      <c r="A2" s="105" t="s">
        <v>51</v>
      </c>
      <c r="B2" s="106"/>
      <c r="C2" s="318" t="s">
        <v>499</v>
      </c>
      <c r="D2" s="319"/>
      <c r="E2" s="319"/>
      <c r="F2" s="319"/>
      <c r="G2" s="320"/>
      <c r="AE2" t="s">
        <v>52</v>
      </c>
    </row>
    <row r="3" spans="1:60" ht="24.95" customHeight="1" x14ac:dyDescent="0.2">
      <c r="A3" s="105" t="s">
        <v>7</v>
      </c>
      <c r="B3" s="106"/>
      <c r="C3" s="318" t="s">
        <v>498</v>
      </c>
      <c r="D3" s="319"/>
      <c r="E3" s="319"/>
      <c r="F3" s="319"/>
      <c r="G3" s="320"/>
      <c r="AE3" t="s">
        <v>107</v>
      </c>
    </row>
    <row r="4" spans="1:60" ht="24.95" hidden="1" customHeight="1" x14ac:dyDescent="0.2">
      <c r="A4" s="105" t="s">
        <v>8</v>
      </c>
      <c r="B4" s="106"/>
      <c r="C4" s="318"/>
      <c r="D4" s="319"/>
      <c r="E4" s="319"/>
      <c r="F4" s="319"/>
      <c r="G4" s="320"/>
      <c r="AE4" t="s">
        <v>53</v>
      </c>
    </row>
    <row r="5" spans="1:60" hidden="1" x14ac:dyDescent="0.2">
      <c r="A5" s="107" t="s">
        <v>54</v>
      </c>
      <c r="B5" s="108"/>
      <c r="C5" s="108"/>
      <c r="D5" s="109"/>
      <c r="E5" s="109"/>
      <c r="F5" s="109"/>
      <c r="G5" s="110"/>
      <c r="AE5" t="s">
        <v>55</v>
      </c>
    </row>
    <row r="7" spans="1:60" ht="38.25" x14ac:dyDescent="0.2">
      <c r="A7" s="111" t="s">
        <v>56</v>
      </c>
      <c r="B7" s="112" t="s">
        <v>57</v>
      </c>
      <c r="C7" s="112" t="s">
        <v>58</v>
      </c>
      <c r="D7" s="111" t="s">
        <v>59</v>
      </c>
      <c r="E7" s="111" t="s">
        <v>60</v>
      </c>
      <c r="F7" s="113" t="s">
        <v>61</v>
      </c>
      <c r="G7" s="111" t="s">
        <v>62</v>
      </c>
      <c r="H7" s="114" t="s">
        <v>63</v>
      </c>
      <c r="I7" s="114" t="s">
        <v>64</v>
      </c>
      <c r="J7" s="114" t="s">
        <v>65</v>
      </c>
      <c r="K7" s="114" t="s">
        <v>66</v>
      </c>
      <c r="L7" s="114" t="s">
        <v>39</v>
      </c>
      <c r="M7" s="114" t="s">
        <v>67</v>
      </c>
      <c r="N7" s="114" t="s">
        <v>68</v>
      </c>
      <c r="O7" s="114" t="s">
        <v>69</v>
      </c>
      <c r="P7" s="114" t="s">
        <v>70</v>
      </c>
      <c r="Q7" s="114" t="s">
        <v>71</v>
      </c>
      <c r="R7" s="114" t="s">
        <v>72</v>
      </c>
      <c r="S7" s="114" t="s">
        <v>73</v>
      </c>
      <c r="T7" s="114" t="s">
        <v>74</v>
      </c>
      <c r="U7" s="114" t="s">
        <v>75</v>
      </c>
    </row>
    <row r="8" spans="1:60" x14ac:dyDescent="0.2">
      <c r="A8" s="115" t="s">
        <v>76</v>
      </c>
      <c r="B8" s="116" t="s">
        <v>480</v>
      </c>
      <c r="C8" s="117" t="s">
        <v>481</v>
      </c>
      <c r="D8" s="118"/>
      <c r="E8" s="119"/>
      <c r="F8" s="120"/>
      <c r="G8" s="120">
        <f>SUMIF(AE9:AE9,"&lt;&gt;NOR",G9:G9)</f>
        <v>0</v>
      </c>
      <c r="H8" s="120"/>
      <c r="I8" s="120">
        <f>SUM(I9:I9)</f>
        <v>0</v>
      </c>
      <c r="J8" s="120"/>
      <c r="K8" s="120">
        <f>SUM(K9:K9)</f>
        <v>0</v>
      </c>
      <c r="L8" s="120"/>
      <c r="M8" s="120">
        <f>SUM(M9:M9)</f>
        <v>0</v>
      </c>
      <c r="N8" s="121"/>
      <c r="O8" s="121">
        <f>SUM(O9:O9)</f>
        <v>1.076E-2</v>
      </c>
      <c r="P8" s="121"/>
      <c r="Q8" s="121">
        <f>SUM(Q9:Q9)</f>
        <v>0</v>
      </c>
      <c r="R8" s="121"/>
      <c r="S8" s="121"/>
      <c r="T8" s="115"/>
      <c r="U8" s="121">
        <f>SUM(U9:U9)</f>
        <v>0.72</v>
      </c>
      <c r="AE8" t="s">
        <v>79</v>
      </c>
    </row>
    <row r="9" spans="1:60" outlineLevel="1" x14ac:dyDescent="0.2">
      <c r="A9" s="122">
        <v>1</v>
      </c>
      <c r="B9" s="122" t="s">
        <v>482</v>
      </c>
      <c r="C9" s="123" t="s">
        <v>483</v>
      </c>
      <c r="D9" s="124" t="s">
        <v>229</v>
      </c>
      <c r="E9" s="125">
        <v>2</v>
      </c>
      <c r="F9" s="126"/>
      <c r="G9" s="127">
        <f>ROUND(E9*F9,2)</f>
        <v>0</v>
      </c>
      <c r="H9" s="127"/>
      <c r="I9" s="127">
        <f>ROUND(E9*H9,2)</f>
        <v>0</v>
      </c>
      <c r="J9" s="127"/>
      <c r="K9" s="127">
        <f>ROUND(E9*J9,2)</f>
        <v>0</v>
      </c>
      <c r="L9" s="127">
        <v>21</v>
      </c>
      <c r="M9" s="127">
        <f>G9*(1+L9/100)</f>
        <v>0</v>
      </c>
      <c r="N9" s="128">
        <v>5.3800000000000002E-3</v>
      </c>
      <c r="O9" s="128">
        <f>ROUND(E9*N9,5)</f>
        <v>1.076E-2</v>
      </c>
      <c r="P9" s="128">
        <v>0</v>
      </c>
      <c r="Q9" s="128">
        <f>ROUND(E9*P9,5)</f>
        <v>0</v>
      </c>
      <c r="R9" s="128"/>
      <c r="S9" s="128"/>
      <c r="T9" s="129">
        <v>0.36</v>
      </c>
      <c r="U9" s="128">
        <f>ROUND(E9*T9,2)</f>
        <v>0.72</v>
      </c>
      <c r="V9" s="130"/>
      <c r="W9" s="130"/>
      <c r="X9" s="130"/>
      <c r="Y9" s="130"/>
      <c r="Z9" s="130"/>
      <c r="AA9" s="130"/>
      <c r="AB9" s="130"/>
      <c r="AC9" s="130"/>
      <c r="AD9" s="130"/>
      <c r="AE9" s="130" t="s">
        <v>113</v>
      </c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</row>
    <row r="10" spans="1:60" x14ac:dyDescent="0.2">
      <c r="A10" s="150" t="s">
        <v>76</v>
      </c>
      <c r="B10" s="150" t="s">
        <v>484</v>
      </c>
      <c r="C10" s="151" t="s">
        <v>485</v>
      </c>
      <c r="D10" s="166"/>
      <c r="E10" s="153"/>
      <c r="F10" s="154"/>
      <c r="G10" s="154">
        <f>SUMIF(AE11:AE12,"&lt;&gt;NOR",G11:G12)</f>
        <v>0</v>
      </c>
      <c r="H10" s="154"/>
      <c r="I10" s="154">
        <f>SUM(I11:I12)</f>
        <v>0</v>
      </c>
      <c r="J10" s="154"/>
      <c r="K10" s="154">
        <f>SUM(K11:K12)</f>
        <v>0</v>
      </c>
      <c r="L10" s="154"/>
      <c r="M10" s="154">
        <f>SUM(M11:M12)</f>
        <v>0</v>
      </c>
      <c r="N10" s="152"/>
      <c r="O10" s="152">
        <f>SUM(O11:O12)</f>
        <v>4.8999999999999998E-4</v>
      </c>
      <c r="P10" s="152"/>
      <c r="Q10" s="152">
        <f>SUM(Q11:Q12)</f>
        <v>0</v>
      </c>
      <c r="R10" s="152"/>
      <c r="S10" s="152"/>
      <c r="T10" s="155"/>
      <c r="U10" s="152">
        <f>SUM(U11:U12)</f>
        <v>0.31</v>
      </c>
      <c r="AE10" t="s">
        <v>79</v>
      </c>
    </row>
    <row r="11" spans="1:60" outlineLevel="1" x14ac:dyDescent="0.2">
      <c r="A11" s="122">
        <v>2</v>
      </c>
      <c r="B11" s="122" t="s">
        <v>486</v>
      </c>
      <c r="C11" s="123" t="s">
        <v>487</v>
      </c>
      <c r="D11" s="124" t="s">
        <v>121</v>
      </c>
      <c r="E11" s="125">
        <v>1</v>
      </c>
      <c r="F11" s="126"/>
      <c r="G11" s="127">
        <f>ROUND(E11*F11,2)</f>
        <v>0</v>
      </c>
      <c r="H11" s="127"/>
      <c r="I11" s="127">
        <f>ROUND(E11*H11,2)</f>
        <v>0</v>
      </c>
      <c r="J11" s="127"/>
      <c r="K11" s="127">
        <f>ROUND(E11*J11,2)</f>
        <v>0</v>
      </c>
      <c r="L11" s="127">
        <v>21</v>
      </c>
      <c r="M11" s="127">
        <f>G11*(1+L11/100)</f>
        <v>0</v>
      </c>
      <c r="N11" s="128">
        <v>3.4000000000000002E-4</v>
      </c>
      <c r="O11" s="128">
        <f>ROUND(E11*N11,5)</f>
        <v>3.4000000000000002E-4</v>
      </c>
      <c r="P11" s="128">
        <v>0</v>
      </c>
      <c r="Q11" s="128">
        <f>ROUND(E11*P11,5)</f>
        <v>0</v>
      </c>
      <c r="R11" s="128"/>
      <c r="S11" s="128"/>
      <c r="T11" s="129">
        <v>0.247</v>
      </c>
      <c r="U11" s="128">
        <f>ROUND(E11*T11,2)</f>
        <v>0.25</v>
      </c>
      <c r="V11" s="130"/>
      <c r="W11" s="130"/>
      <c r="X11" s="130"/>
      <c r="Y11" s="130"/>
      <c r="Z11" s="130"/>
      <c r="AA11" s="130"/>
      <c r="AB11" s="130"/>
      <c r="AC11" s="130"/>
      <c r="AD11" s="130"/>
      <c r="AE11" s="130" t="s">
        <v>113</v>
      </c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</row>
    <row r="12" spans="1:60" outlineLevel="1" x14ac:dyDescent="0.2">
      <c r="A12" s="122">
        <v>3</v>
      </c>
      <c r="B12" s="122" t="s">
        <v>488</v>
      </c>
      <c r="C12" s="123" t="s">
        <v>489</v>
      </c>
      <c r="D12" s="124" t="s">
        <v>121</v>
      </c>
      <c r="E12" s="125">
        <v>1</v>
      </c>
      <c r="F12" s="126"/>
      <c r="G12" s="127">
        <f>ROUND(E12*F12,2)</f>
        <v>0</v>
      </c>
      <c r="H12" s="127"/>
      <c r="I12" s="127">
        <f>ROUND(E12*H12,2)</f>
        <v>0</v>
      </c>
      <c r="J12" s="127"/>
      <c r="K12" s="127">
        <f>ROUND(E12*J12,2)</f>
        <v>0</v>
      </c>
      <c r="L12" s="127">
        <v>21</v>
      </c>
      <c r="M12" s="127">
        <f>G12*(1+L12/100)</f>
        <v>0</v>
      </c>
      <c r="N12" s="128">
        <v>1.4999999999999999E-4</v>
      </c>
      <c r="O12" s="128">
        <f>ROUND(E12*N12,5)</f>
        <v>1.4999999999999999E-4</v>
      </c>
      <c r="P12" s="128">
        <v>0</v>
      </c>
      <c r="Q12" s="128">
        <f>ROUND(E12*P12,5)</f>
        <v>0</v>
      </c>
      <c r="R12" s="128"/>
      <c r="S12" s="128"/>
      <c r="T12" s="129">
        <v>0.06</v>
      </c>
      <c r="U12" s="128">
        <f>ROUND(E12*T12,2)</f>
        <v>0.06</v>
      </c>
      <c r="V12" s="130"/>
      <c r="W12" s="130"/>
      <c r="X12" s="130"/>
      <c r="Y12" s="130"/>
      <c r="Z12" s="130"/>
      <c r="AA12" s="130"/>
      <c r="AB12" s="130"/>
      <c r="AC12" s="130"/>
      <c r="AD12" s="130"/>
      <c r="AE12" s="130" t="s">
        <v>113</v>
      </c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</row>
    <row r="13" spans="1:60" x14ac:dyDescent="0.2">
      <c r="A13" s="150" t="s">
        <v>76</v>
      </c>
      <c r="B13" s="150" t="s">
        <v>490</v>
      </c>
      <c r="C13" s="151" t="s">
        <v>491</v>
      </c>
      <c r="D13" s="166"/>
      <c r="E13" s="153"/>
      <c r="F13" s="154"/>
      <c r="G13" s="154">
        <f>SUMIF(AE14:AE16,"&lt;&gt;NOR",G14:G16)</f>
        <v>0</v>
      </c>
      <c r="H13" s="154"/>
      <c r="I13" s="154">
        <f>SUM(I14:I16)</f>
        <v>0</v>
      </c>
      <c r="J13" s="154"/>
      <c r="K13" s="154">
        <f>SUM(K14:K16)</f>
        <v>0</v>
      </c>
      <c r="L13" s="154"/>
      <c r="M13" s="154">
        <f>SUM(M14:M16)</f>
        <v>0</v>
      </c>
      <c r="N13" s="152"/>
      <c r="O13" s="152">
        <f>SUM(O14:O16)</f>
        <v>3.005E-2</v>
      </c>
      <c r="P13" s="152"/>
      <c r="Q13" s="152">
        <f>SUM(Q14:Q16)</f>
        <v>1.235E-2</v>
      </c>
      <c r="R13" s="152"/>
      <c r="S13" s="152"/>
      <c r="T13" s="155"/>
      <c r="U13" s="152">
        <f>SUM(U14:U16)</f>
        <v>1.98</v>
      </c>
      <c r="AE13" t="s">
        <v>79</v>
      </c>
    </row>
    <row r="14" spans="1:60" ht="22.5" outlineLevel="1" x14ac:dyDescent="0.2">
      <c r="A14" s="122">
        <v>4</v>
      </c>
      <c r="B14" s="122" t="s">
        <v>492</v>
      </c>
      <c r="C14" s="123" t="s">
        <v>493</v>
      </c>
      <c r="D14" s="124" t="s">
        <v>121</v>
      </c>
      <c r="E14" s="125">
        <v>1</v>
      </c>
      <c r="F14" s="126"/>
      <c r="G14" s="127">
        <f>ROUND(E14*F14,2)</f>
        <v>0</v>
      </c>
      <c r="H14" s="127"/>
      <c r="I14" s="127">
        <f>ROUND(E14*H14,2)</f>
        <v>0</v>
      </c>
      <c r="J14" s="127"/>
      <c r="K14" s="127">
        <f>ROUND(E14*J14,2)</f>
        <v>0</v>
      </c>
      <c r="L14" s="127">
        <v>21</v>
      </c>
      <c r="M14" s="127">
        <f>G14*(1+L14/100)</f>
        <v>0</v>
      </c>
      <c r="N14" s="128">
        <v>5.0000000000000002E-5</v>
      </c>
      <c r="O14" s="128">
        <f>ROUND(E14*N14,5)</f>
        <v>5.0000000000000002E-5</v>
      </c>
      <c r="P14" s="128">
        <v>1.235E-2</v>
      </c>
      <c r="Q14" s="128">
        <f>ROUND(E14*P14,5)</f>
        <v>1.235E-2</v>
      </c>
      <c r="R14" s="128"/>
      <c r="S14" s="128"/>
      <c r="T14" s="129">
        <v>0.23699999999999999</v>
      </c>
      <c r="U14" s="128">
        <f>ROUND(E14*T14,2)</f>
        <v>0.24</v>
      </c>
      <c r="V14" s="130"/>
      <c r="W14" s="130"/>
      <c r="X14" s="130"/>
      <c r="Y14" s="130"/>
      <c r="Z14" s="130"/>
      <c r="AA14" s="130"/>
      <c r="AB14" s="130"/>
      <c r="AC14" s="130"/>
      <c r="AD14" s="130"/>
      <c r="AE14" s="130" t="s">
        <v>113</v>
      </c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</row>
    <row r="15" spans="1:60" outlineLevel="1" x14ac:dyDescent="0.2">
      <c r="A15" s="122">
        <v>5</v>
      </c>
      <c r="B15" s="122" t="s">
        <v>494</v>
      </c>
      <c r="C15" s="123" t="s">
        <v>495</v>
      </c>
      <c r="D15" s="124" t="s">
        <v>121</v>
      </c>
      <c r="E15" s="125">
        <v>1</v>
      </c>
      <c r="F15" s="126"/>
      <c r="G15" s="127">
        <f>ROUND(E15*F15,2)</f>
        <v>0</v>
      </c>
      <c r="H15" s="127"/>
      <c r="I15" s="127">
        <f>ROUND(E15*H15,2)</f>
        <v>0</v>
      </c>
      <c r="J15" s="127"/>
      <c r="K15" s="127">
        <f>ROUND(E15*J15,2)</f>
        <v>0</v>
      </c>
      <c r="L15" s="127">
        <v>21</v>
      </c>
      <c r="M15" s="127">
        <f>G15*(1+L15/100)</f>
        <v>0</v>
      </c>
      <c r="N15" s="128">
        <v>1.4999999999999999E-2</v>
      </c>
      <c r="O15" s="128">
        <f>ROUND(E15*N15,5)</f>
        <v>1.4999999999999999E-2</v>
      </c>
      <c r="P15" s="128">
        <v>0</v>
      </c>
      <c r="Q15" s="128">
        <f>ROUND(E15*P15,5)</f>
        <v>0</v>
      </c>
      <c r="R15" s="128"/>
      <c r="S15" s="128"/>
      <c r="T15" s="129">
        <v>0.86799999999999999</v>
      </c>
      <c r="U15" s="128">
        <f>ROUND(E15*T15,2)</f>
        <v>0.87</v>
      </c>
      <c r="V15" s="130"/>
      <c r="W15" s="130"/>
      <c r="X15" s="130"/>
      <c r="Y15" s="130"/>
      <c r="Z15" s="130"/>
      <c r="AA15" s="130"/>
      <c r="AB15" s="130"/>
      <c r="AC15" s="130"/>
      <c r="AD15" s="130"/>
      <c r="AE15" s="130" t="s">
        <v>113</v>
      </c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</row>
    <row r="16" spans="1:60" outlineLevel="1" x14ac:dyDescent="0.2">
      <c r="A16" s="131">
        <v>6</v>
      </c>
      <c r="B16" s="131" t="s">
        <v>496</v>
      </c>
      <c r="C16" s="132" t="s">
        <v>497</v>
      </c>
      <c r="D16" s="133" t="s">
        <v>121</v>
      </c>
      <c r="E16" s="134">
        <v>1</v>
      </c>
      <c r="F16" s="135"/>
      <c r="G16" s="136">
        <f>ROUND(E16*F16,2)</f>
        <v>0</v>
      </c>
      <c r="H16" s="136"/>
      <c r="I16" s="136">
        <f>ROUND(E16*H16,2)</f>
        <v>0</v>
      </c>
      <c r="J16" s="136"/>
      <c r="K16" s="136">
        <f>ROUND(E16*J16,2)</f>
        <v>0</v>
      </c>
      <c r="L16" s="136">
        <v>21</v>
      </c>
      <c r="M16" s="136">
        <f>G16*(1+L16/100)</f>
        <v>0</v>
      </c>
      <c r="N16" s="137">
        <v>1.4999999999999999E-2</v>
      </c>
      <c r="O16" s="137">
        <f>ROUND(E16*N16,5)</f>
        <v>1.4999999999999999E-2</v>
      </c>
      <c r="P16" s="137">
        <v>0</v>
      </c>
      <c r="Q16" s="137">
        <f>ROUND(E16*P16,5)</f>
        <v>0</v>
      </c>
      <c r="R16" s="137"/>
      <c r="S16" s="137"/>
      <c r="T16" s="138">
        <v>0.86799999999999999</v>
      </c>
      <c r="U16" s="137">
        <f>ROUND(E16*T16,2)</f>
        <v>0.87</v>
      </c>
      <c r="V16" s="130"/>
      <c r="W16" s="130"/>
      <c r="X16" s="130"/>
      <c r="Y16" s="130"/>
      <c r="Z16" s="130"/>
      <c r="AA16" s="130"/>
      <c r="AB16" s="130"/>
      <c r="AC16" s="130"/>
      <c r="AD16" s="130"/>
      <c r="AE16" s="130" t="s">
        <v>113</v>
      </c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</row>
    <row r="17" spans="1:31" x14ac:dyDescent="0.2">
      <c r="A17" s="3"/>
      <c r="B17" s="4" t="s">
        <v>99</v>
      </c>
      <c r="C17" s="139" t="s">
        <v>99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AC17">
        <v>12</v>
      </c>
      <c r="AD17">
        <v>21</v>
      </c>
    </row>
    <row r="18" spans="1:31" x14ac:dyDescent="0.2">
      <c r="A18" s="140"/>
      <c r="B18" s="141" t="s">
        <v>62</v>
      </c>
      <c r="C18" s="142" t="s">
        <v>99</v>
      </c>
      <c r="D18" s="143"/>
      <c r="E18" s="143"/>
      <c r="F18" s="143"/>
      <c r="G18" s="144">
        <f>G8+G10+G13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AC18">
        <f>SUMIF(L7:L16,AC17,G7:G16)</f>
        <v>0</v>
      </c>
      <c r="AD18">
        <f>SUMIF(L7:L16,AD17,G7:G16)</f>
        <v>0</v>
      </c>
      <c r="AE18" t="s">
        <v>100</v>
      </c>
    </row>
    <row r="19" spans="1:31" x14ac:dyDescent="0.2">
      <c r="A19" s="3"/>
      <c r="B19" s="4" t="s">
        <v>99</v>
      </c>
      <c r="C19" s="139" t="s">
        <v>99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31" x14ac:dyDescent="0.2">
      <c r="A20" s="3"/>
      <c r="B20" s="4" t="s">
        <v>99</v>
      </c>
      <c r="C20" s="139" t="s">
        <v>99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31" x14ac:dyDescent="0.2">
      <c r="A21" s="333" t="s">
        <v>101</v>
      </c>
      <c r="B21" s="333"/>
      <c r="C21" s="33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31" x14ac:dyDescent="0.2">
      <c r="A22" s="321"/>
      <c r="B22" s="322"/>
      <c r="C22" s="323"/>
      <c r="D22" s="322"/>
      <c r="E22" s="322"/>
      <c r="F22" s="322"/>
      <c r="G22" s="32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AE22" t="s">
        <v>102</v>
      </c>
    </row>
    <row r="23" spans="1:31" x14ac:dyDescent="0.2">
      <c r="A23" s="325"/>
      <c r="B23" s="326"/>
      <c r="C23" s="327"/>
      <c r="D23" s="326"/>
      <c r="E23" s="326"/>
      <c r="F23" s="326"/>
      <c r="G23" s="32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31" x14ac:dyDescent="0.2">
      <c r="A24" s="325"/>
      <c r="B24" s="326"/>
      <c r="C24" s="327"/>
      <c r="D24" s="326"/>
      <c r="E24" s="326"/>
      <c r="F24" s="326"/>
      <c r="G24" s="32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31" x14ac:dyDescent="0.2">
      <c r="A25" s="325"/>
      <c r="B25" s="326"/>
      <c r="C25" s="327"/>
      <c r="D25" s="326"/>
      <c r="E25" s="326"/>
      <c r="F25" s="326"/>
      <c r="G25" s="32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31" x14ac:dyDescent="0.2">
      <c r="A26" s="329"/>
      <c r="B26" s="330"/>
      <c r="C26" s="331"/>
      <c r="D26" s="330"/>
      <c r="E26" s="330"/>
      <c r="F26" s="330"/>
      <c r="G26" s="33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31" x14ac:dyDescent="0.2">
      <c r="A27" s="3"/>
      <c r="B27" s="4"/>
      <c r="C27" s="13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31" x14ac:dyDescent="0.2">
      <c r="C28" s="146"/>
      <c r="AE28" t="s">
        <v>103</v>
      </c>
    </row>
  </sheetData>
  <mergeCells count="6">
    <mergeCell ref="A22:G26"/>
    <mergeCell ref="A1:G1"/>
    <mergeCell ref="C2:G2"/>
    <mergeCell ref="C3:G3"/>
    <mergeCell ref="C4:G4"/>
    <mergeCell ref="A21:C21"/>
  </mergeCells>
  <pageMargins left="0.39370078740157499" right="0.19685039370078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CAEF1-CF1E-47AF-AACF-3966A58049B9}">
  <sheetPr>
    <outlinePr summaryBelow="0"/>
  </sheetPr>
  <dimension ref="A1:BH24"/>
  <sheetViews>
    <sheetView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145" customWidth="1"/>
    <col min="3" max="3" width="38.28515625" style="14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17" t="s">
        <v>6</v>
      </c>
      <c r="B1" s="317"/>
      <c r="C1" s="317"/>
      <c r="D1" s="317"/>
      <c r="E1" s="317"/>
      <c r="F1" s="317"/>
      <c r="G1" s="317"/>
      <c r="AE1" t="s">
        <v>50</v>
      </c>
    </row>
    <row r="2" spans="1:60" ht="24.95" customHeight="1" x14ac:dyDescent="0.2">
      <c r="A2" s="105" t="s">
        <v>51</v>
      </c>
      <c r="B2" s="106"/>
      <c r="C2" s="318" t="s">
        <v>500</v>
      </c>
      <c r="D2" s="319"/>
      <c r="E2" s="319"/>
      <c r="F2" s="319"/>
      <c r="G2" s="320"/>
      <c r="AE2" t="s">
        <v>52</v>
      </c>
    </row>
    <row r="3" spans="1:60" ht="24.95" customHeight="1" x14ac:dyDescent="0.2">
      <c r="A3" s="105" t="s">
        <v>7</v>
      </c>
      <c r="B3" s="106"/>
      <c r="C3" s="318" t="s">
        <v>106</v>
      </c>
      <c r="D3" s="319"/>
      <c r="E3" s="319"/>
      <c r="F3" s="319"/>
      <c r="G3" s="320"/>
      <c r="AE3" t="s">
        <v>107</v>
      </c>
    </row>
    <row r="4" spans="1:60" ht="24.95" hidden="1" customHeight="1" x14ac:dyDescent="0.2">
      <c r="A4" s="105" t="s">
        <v>8</v>
      </c>
      <c r="B4" s="106"/>
      <c r="C4" s="318"/>
      <c r="D4" s="319"/>
      <c r="E4" s="319"/>
      <c r="F4" s="319"/>
      <c r="G4" s="320"/>
      <c r="AE4" t="s">
        <v>53</v>
      </c>
    </row>
    <row r="5" spans="1:60" hidden="1" x14ac:dyDescent="0.2">
      <c r="A5" s="107" t="s">
        <v>54</v>
      </c>
      <c r="B5" s="108"/>
      <c r="C5" s="108"/>
      <c r="D5" s="109"/>
      <c r="E5" s="109"/>
      <c r="F5" s="109"/>
      <c r="G5" s="110"/>
      <c r="AE5" t="s">
        <v>55</v>
      </c>
    </row>
    <row r="7" spans="1:60" ht="38.25" x14ac:dyDescent="0.2">
      <c r="A7" s="111" t="s">
        <v>56</v>
      </c>
      <c r="B7" s="112" t="s">
        <v>57</v>
      </c>
      <c r="C7" s="112" t="s">
        <v>58</v>
      </c>
      <c r="D7" s="111" t="s">
        <v>59</v>
      </c>
      <c r="E7" s="111" t="s">
        <v>60</v>
      </c>
      <c r="F7" s="113" t="s">
        <v>61</v>
      </c>
      <c r="G7" s="111" t="s">
        <v>62</v>
      </c>
      <c r="H7" s="114" t="s">
        <v>63</v>
      </c>
      <c r="I7" s="114" t="s">
        <v>64</v>
      </c>
      <c r="J7" s="114" t="s">
        <v>65</v>
      </c>
      <c r="K7" s="114" t="s">
        <v>66</v>
      </c>
      <c r="L7" s="114" t="s">
        <v>39</v>
      </c>
      <c r="M7" s="114" t="s">
        <v>67</v>
      </c>
      <c r="N7" s="114" t="s">
        <v>68</v>
      </c>
      <c r="O7" s="114" t="s">
        <v>69</v>
      </c>
      <c r="P7" s="114" t="s">
        <v>70</v>
      </c>
      <c r="Q7" s="114" t="s">
        <v>71</v>
      </c>
      <c r="R7" s="114" t="s">
        <v>72</v>
      </c>
      <c r="S7" s="114" t="s">
        <v>73</v>
      </c>
      <c r="T7" s="114" t="s">
        <v>74</v>
      </c>
      <c r="U7" s="114" t="s">
        <v>75</v>
      </c>
    </row>
    <row r="8" spans="1:60" x14ac:dyDescent="0.2">
      <c r="A8" s="115" t="s">
        <v>76</v>
      </c>
      <c r="B8" s="116" t="s">
        <v>501</v>
      </c>
      <c r="C8" s="117" t="s">
        <v>502</v>
      </c>
      <c r="D8" s="118"/>
      <c r="E8" s="119"/>
      <c r="F8" s="120"/>
      <c r="G8" s="120">
        <f>SUMIF(AE9:AE12,"&lt;&gt;NOR",G9:G12)</f>
        <v>0</v>
      </c>
      <c r="H8" s="120"/>
      <c r="I8" s="120">
        <f>SUM(I9:I12)</f>
        <v>0</v>
      </c>
      <c r="J8" s="120"/>
      <c r="K8" s="120">
        <f>SUM(K9:K12)</f>
        <v>0</v>
      </c>
      <c r="L8" s="120"/>
      <c r="M8" s="120">
        <f>SUM(M9:M12)</f>
        <v>0</v>
      </c>
      <c r="N8" s="121"/>
      <c r="O8" s="121">
        <f>SUM(O9:O12)</f>
        <v>5.0000000000000001E-3</v>
      </c>
      <c r="P8" s="121"/>
      <c r="Q8" s="121">
        <f>SUM(Q9:Q12)</f>
        <v>8.0000000000000002E-3</v>
      </c>
      <c r="R8" s="121"/>
      <c r="S8" s="121"/>
      <c r="T8" s="115"/>
      <c r="U8" s="121">
        <f>SUM(U9:U12)</f>
        <v>4.6500000000000004</v>
      </c>
      <c r="AE8" t="s">
        <v>79</v>
      </c>
    </row>
    <row r="9" spans="1:60" ht="22.5" outlineLevel="1" x14ac:dyDescent="0.2">
      <c r="A9" s="122">
        <v>1</v>
      </c>
      <c r="B9" s="122" t="s">
        <v>503</v>
      </c>
      <c r="C9" s="123" t="s">
        <v>504</v>
      </c>
      <c r="D9" s="124" t="s">
        <v>121</v>
      </c>
      <c r="E9" s="125">
        <v>2</v>
      </c>
      <c r="F9" s="126"/>
      <c r="G9" s="127">
        <f>ROUND(E9*F9,2)</f>
        <v>0</v>
      </c>
      <c r="H9" s="127"/>
      <c r="I9" s="127">
        <f>ROUND(E9*H9,2)</f>
        <v>0</v>
      </c>
      <c r="J9" s="127"/>
      <c r="K9" s="127">
        <f>ROUND(E9*J9,2)</f>
        <v>0</v>
      </c>
      <c r="L9" s="127">
        <v>21</v>
      </c>
      <c r="M9" s="127">
        <f>G9*(1+L9/100)</f>
        <v>0</v>
      </c>
      <c r="N9" s="128">
        <v>0</v>
      </c>
      <c r="O9" s="128">
        <f>ROUND(E9*N9,5)</f>
        <v>0</v>
      </c>
      <c r="P9" s="128">
        <v>4.0000000000000001E-3</v>
      </c>
      <c r="Q9" s="128">
        <f>ROUND(E9*P9,5)</f>
        <v>8.0000000000000002E-3</v>
      </c>
      <c r="R9" s="128"/>
      <c r="S9" s="128"/>
      <c r="T9" s="129">
        <v>0.27500000000000002</v>
      </c>
      <c r="U9" s="128">
        <f>ROUND(E9*T9,2)</f>
        <v>0.55000000000000004</v>
      </c>
      <c r="V9" s="130"/>
      <c r="W9" s="130"/>
      <c r="X9" s="130"/>
      <c r="Y9" s="130"/>
      <c r="Z9" s="130"/>
      <c r="AA9" s="130"/>
      <c r="AB9" s="130"/>
      <c r="AC9" s="130"/>
      <c r="AD9" s="130"/>
      <c r="AE9" s="130" t="s">
        <v>113</v>
      </c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</row>
    <row r="10" spans="1:60" ht="22.5" outlineLevel="1" x14ac:dyDescent="0.2">
      <c r="A10" s="122">
        <v>2</v>
      </c>
      <c r="B10" s="122" t="s">
        <v>505</v>
      </c>
      <c r="C10" s="123" t="s">
        <v>506</v>
      </c>
      <c r="D10" s="124" t="s">
        <v>121</v>
      </c>
      <c r="E10" s="125">
        <v>2</v>
      </c>
      <c r="F10" s="126"/>
      <c r="G10" s="127">
        <f>ROUND(E10*F10,2)</f>
        <v>0</v>
      </c>
      <c r="H10" s="127"/>
      <c r="I10" s="127">
        <f>ROUND(E10*H10,2)</f>
        <v>0</v>
      </c>
      <c r="J10" s="127"/>
      <c r="K10" s="127">
        <f>ROUND(E10*J10,2)</f>
        <v>0</v>
      </c>
      <c r="L10" s="127">
        <v>21</v>
      </c>
      <c r="M10" s="127">
        <f>G10*(1+L10/100)</f>
        <v>0</v>
      </c>
      <c r="N10" s="128">
        <v>2E-3</v>
      </c>
      <c r="O10" s="128">
        <f>ROUND(E10*N10,5)</f>
        <v>4.0000000000000001E-3</v>
      </c>
      <c r="P10" s="128">
        <v>0</v>
      </c>
      <c r="Q10" s="128">
        <f>ROUND(E10*P10,5)</f>
        <v>0</v>
      </c>
      <c r="R10" s="128"/>
      <c r="S10" s="128"/>
      <c r="T10" s="129">
        <v>0.66</v>
      </c>
      <c r="U10" s="128">
        <f>ROUND(E10*T10,2)</f>
        <v>1.32</v>
      </c>
      <c r="V10" s="130"/>
      <c r="W10" s="130"/>
      <c r="X10" s="130"/>
      <c r="Y10" s="130"/>
      <c r="Z10" s="130"/>
      <c r="AA10" s="130"/>
      <c r="AB10" s="130"/>
      <c r="AC10" s="130"/>
      <c r="AD10" s="130"/>
      <c r="AE10" s="130" t="s">
        <v>113</v>
      </c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</row>
    <row r="11" spans="1:60" outlineLevel="1" x14ac:dyDescent="0.2">
      <c r="A11" s="122">
        <v>3</v>
      </c>
      <c r="B11" s="122" t="s">
        <v>507</v>
      </c>
      <c r="C11" s="123" t="s">
        <v>508</v>
      </c>
      <c r="D11" s="124" t="s">
        <v>121</v>
      </c>
      <c r="E11" s="125">
        <v>2</v>
      </c>
      <c r="F11" s="126"/>
      <c r="G11" s="127">
        <f>ROUND(E11*F11,2)</f>
        <v>0</v>
      </c>
      <c r="H11" s="127"/>
      <c r="I11" s="127">
        <f>ROUND(E11*H11,2)</f>
        <v>0</v>
      </c>
      <c r="J11" s="127"/>
      <c r="K11" s="127">
        <f>ROUND(E11*J11,2)</f>
        <v>0</v>
      </c>
      <c r="L11" s="127">
        <v>21</v>
      </c>
      <c r="M11" s="127">
        <f>G11*(1+L11/100)</f>
        <v>0</v>
      </c>
      <c r="N11" s="128">
        <v>5.0000000000000001E-4</v>
      </c>
      <c r="O11" s="128">
        <f>ROUND(E11*N11,5)</f>
        <v>1E-3</v>
      </c>
      <c r="P11" s="128">
        <v>0</v>
      </c>
      <c r="Q11" s="128">
        <f>ROUND(E11*P11,5)</f>
        <v>0</v>
      </c>
      <c r="R11" s="128"/>
      <c r="S11" s="128"/>
      <c r="T11" s="129">
        <v>0.66</v>
      </c>
      <c r="U11" s="128">
        <f>ROUND(E11*T11,2)</f>
        <v>1.32</v>
      </c>
      <c r="V11" s="130"/>
      <c r="W11" s="130"/>
      <c r="X11" s="130"/>
      <c r="Y11" s="130"/>
      <c r="Z11" s="130"/>
      <c r="AA11" s="130"/>
      <c r="AB11" s="130"/>
      <c r="AC11" s="130"/>
      <c r="AD11" s="130"/>
      <c r="AE11" s="130" t="s">
        <v>113</v>
      </c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</row>
    <row r="12" spans="1:60" outlineLevel="1" x14ac:dyDescent="0.2">
      <c r="A12" s="131">
        <v>4</v>
      </c>
      <c r="B12" s="131" t="s">
        <v>509</v>
      </c>
      <c r="C12" s="132" t="s">
        <v>510</v>
      </c>
      <c r="D12" s="133" t="s">
        <v>229</v>
      </c>
      <c r="E12" s="134">
        <v>2</v>
      </c>
      <c r="F12" s="135"/>
      <c r="G12" s="136">
        <f>ROUND(E12*F12,2)</f>
        <v>0</v>
      </c>
      <c r="H12" s="136"/>
      <c r="I12" s="136">
        <f>ROUND(E12*H12,2)</f>
        <v>0</v>
      </c>
      <c r="J12" s="136"/>
      <c r="K12" s="136">
        <f>ROUND(E12*J12,2)</f>
        <v>0</v>
      </c>
      <c r="L12" s="136">
        <v>21</v>
      </c>
      <c r="M12" s="136">
        <f>G12*(1+L12/100)</f>
        <v>0</v>
      </c>
      <c r="N12" s="137">
        <v>0</v>
      </c>
      <c r="O12" s="137">
        <f>ROUND(E12*N12,5)</f>
        <v>0</v>
      </c>
      <c r="P12" s="137">
        <v>0</v>
      </c>
      <c r="Q12" s="137">
        <f>ROUND(E12*P12,5)</f>
        <v>0</v>
      </c>
      <c r="R12" s="137"/>
      <c r="S12" s="137"/>
      <c r="T12" s="138">
        <v>0.73</v>
      </c>
      <c r="U12" s="137">
        <f>ROUND(E12*T12,2)</f>
        <v>1.46</v>
      </c>
      <c r="V12" s="130"/>
      <c r="W12" s="130"/>
      <c r="X12" s="130"/>
      <c r="Y12" s="130"/>
      <c r="Z12" s="130"/>
      <c r="AA12" s="130"/>
      <c r="AB12" s="130"/>
      <c r="AC12" s="130"/>
      <c r="AD12" s="130"/>
      <c r="AE12" s="130" t="s">
        <v>113</v>
      </c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</row>
    <row r="13" spans="1:60" x14ac:dyDescent="0.2">
      <c r="A13" s="3"/>
      <c r="B13" s="4" t="s">
        <v>99</v>
      </c>
      <c r="C13" s="139" t="s">
        <v>99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AC13">
        <v>12</v>
      </c>
      <c r="AD13">
        <v>21</v>
      </c>
    </row>
    <row r="14" spans="1:60" x14ac:dyDescent="0.2">
      <c r="A14" s="140"/>
      <c r="B14" s="141" t="s">
        <v>62</v>
      </c>
      <c r="C14" s="142" t="s">
        <v>99</v>
      </c>
      <c r="D14" s="143"/>
      <c r="E14" s="143"/>
      <c r="F14" s="143"/>
      <c r="G14" s="144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AC14">
        <f>SUMIF(L7:L12,AC13,G7:G12)</f>
        <v>0</v>
      </c>
      <c r="AD14">
        <f>SUMIF(L7:L12,AD13,G7:G12)</f>
        <v>0</v>
      </c>
      <c r="AE14" t="s">
        <v>100</v>
      </c>
    </row>
    <row r="15" spans="1:60" x14ac:dyDescent="0.2">
      <c r="A15" s="3"/>
      <c r="B15" s="4" t="s">
        <v>99</v>
      </c>
      <c r="C15" s="139" t="s">
        <v>99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60" x14ac:dyDescent="0.2">
      <c r="A16" s="3"/>
      <c r="B16" s="4" t="s">
        <v>99</v>
      </c>
      <c r="C16" s="139" t="s">
        <v>99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31" x14ac:dyDescent="0.2">
      <c r="A17" s="333" t="s">
        <v>101</v>
      </c>
      <c r="B17" s="333"/>
      <c r="C17" s="33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31" x14ac:dyDescent="0.2">
      <c r="A18" s="321"/>
      <c r="B18" s="322"/>
      <c r="C18" s="323"/>
      <c r="D18" s="322"/>
      <c r="E18" s="322"/>
      <c r="F18" s="322"/>
      <c r="G18" s="32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AE18" t="s">
        <v>102</v>
      </c>
    </row>
    <row r="19" spans="1:31" x14ac:dyDescent="0.2">
      <c r="A19" s="325"/>
      <c r="B19" s="326"/>
      <c r="C19" s="327"/>
      <c r="D19" s="326"/>
      <c r="E19" s="326"/>
      <c r="F19" s="326"/>
      <c r="G19" s="32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31" x14ac:dyDescent="0.2">
      <c r="A20" s="325"/>
      <c r="B20" s="326"/>
      <c r="C20" s="327"/>
      <c r="D20" s="326"/>
      <c r="E20" s="326"/>
      <c r="F20" s="326"/>
      <c r="G20" s="32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31" x14ac:dyDescent="0.2">
      <c r="A21" s="325"/>
      <c r="B21" s="326"/>
      <c r="C21" s="327"/>
      <c r="D21" s="326"/>
      <c r="E21" s="326"/>
      <c r="F21" s="326"/>
      <c r="G21" s="32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31" x14ac:dyDescent="0.2">
      <c r="A22" s="329"/>
      <c r="B22" s="330"/>
      <c r="C22" s="331"/>
      <c r="D22" s="330"/>
      <c r="E22" s="330"/>
      <c r="F22" s="330"/>
      <c r="G22" s="33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31" x14ac:dyDescent="0.2">
      <c r="A23" s="3"/>
      <c r="B23" s="4"/>
      <c r="C23" s="13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31" x14ac:dyDescent="0.2">
      <c r="C24" s="146"/>
      <c r="AE24" t="s">
        <v>103</v>
      </c>
    </row>
  </sheetData>
  <mergeCells count="6">
    <mergeCell ref="A18:G22"/>
    <mergeCell ref="A1:G1"/>
    <mergeCell ref="C2:G2"/>
    <mergeCell ref="C3:G3"/>
    <mergeCell ref="C4:G4"/>
    <mergeCell ref="A17:C17"/>
  </mergeCells>
  <pageMargins left="0.39370078740157499" right="0.196850393700787" top="0.78740157499999996" bottom="0.78740157499999996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E740-5C16-4716-8F97-695109DCF548}">
  <dimension ref="A1:BE73"/>
  <sheetViews>
    <sheetView workbookViewId="0">
      <selection activeCell="E21" sqref="E2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335" t="s">
        <v>511</v>
      </c>
      <c r="B1" s="336"/>
      <c r="C1" s="167" t="s">
        <v>499</v>
      </c>
      <c r="D1" s="168"/>
      <c r="E1" s="169"/>
      <c r="F1" s="168"/>
      <c r="G1" s="168"/>
      <c r="H1" s="170"/>
      <c r="I1" s="171"/>
    </row>
    <row r="2" spans="1:9" ht="13.5" thickBot="1" x14ac:dyDescent="0.25">
      <c r="A2" s="337" t="s">
        <v>512</v>
      </c>
      <c r="B2" s="338"/>
      <c r="C2" s="172" t="e">
        <f>CONCATENATE(cisloobjektu," ",nazevobjektu)</f>
        <v>#NAME?</v>
      </c>
      <c r="D2" s="173"/>
      <c r="E2" s="174"/>
      <c r="F2" s="173"/>
      <c r="G2" s="339"/>
      <c r="H2" s="339"/>
      <c r="I2" s="340"/>
    </row>
    <row r="3" spans="1:9" ht="13.5" thickTop="1" x14ac:dyDescent="0.2"/>
    <row r="4" spans="1:9" ht="19.5" customHeight="1" x14ac:dyDescent="0.25">
      <c r="A4" s="175" t="s">
        <v>513</v>
      </c>
      <c r="B4" s="176"/>
      <c r="C4" s="176"/>
      <c r="D4" s="176"/>
      <c r="E4" s="176"/>
      <c r="F4" s="176"/>
      <c r="G4" s="176"/>
      <c r="H4" s="176"/>
      <c r="I4" s="176"/>
    </row>
    <row r="5" spans="1:9" ht="13.5" thickBot="1" x14ac:dyDescent="0.25"/>
    <row r="6" spans="1:9" ht="13.5" thickBot="1" x14ac:dyDescent="0.25">
      <c r="A6" s="177"/>
      <c r="B6" s="178" t="s">
        <v>514</v>
      </c>
      <c r="C6" s="178"/>
      <c r="D6" s="179"/>
      <c r="E6" s="180" t="s">
        <v>515</v>
      </c>
      <c r="F6" s="181" t="s">
        <v>516</v>
      </c>
      <c r="G6" s="181" t="s">
        <v>63</v>
      </c>
      <c r="H6" s="181" t="s">
        <v>65</v>
      </c>
      <c r="I6" s="182" t="s">
        <v>517</v>
      </c>
    </row>
    <row r="7" spans="1:9" x14ac:dyDescent="0.2">
      <c r="A7" s="183" t="str">
        <f>'NN Položky'!B7</f>
        <v>M20</v>
      </c>
      <c r="B7" s="184" t="str">
        <f>'NN Položky'!C7</f>
        <v>Demontaze</v>
      </c>
      <c r="D7" s="185"/>
      <c r="E7" s="186">
        <f>'NN Položky'!BA9</f>
        <v>0</v>
      </c>
      <c r="F7" s="187">
        <f>'NN Položky'!BB9</f>
        <v>0</v>
      </c>
      <c r="G7" s="187">
        <f>'NN Položky'!BC9</f>
        <v>0</v>
      </c>
      <c r="H7" s="187">
        <f>'NN Položky'!BD9</f>
        <v>0</v>
      </c>
      <c r="I7" s="188">
        <f>'NN Položky'!BE9</f>
        <v>0</v>
      </c>
    </row>
    <row r="8" spans="1:9" x14ac:dyDescent="0.2">
      <c r="A8" s="183" t="str">
        <f>'NN Položky'!B10</f>
        <v>M21</v>
      </c>
      <c r="B8" s="184" t="str">
        <f>'NN Položky'!C10</f>
        <v>Elektromontáže</v>
      </c>
      <c r="D8" s="185"/>
      <c r="E8" s="186">
        <f>'NN Položky'!BA235</f>
        <v>0</v>
      </c>
      <c r="F8" s="187">
        <f>'NN Položky'!BB235</f>
        <v>0</v>
      </c>
      <c r="G8" s="187">
        <f>'NN Položky'!BC235</f>
        <v>0</v>
      </c>
      <c r="H8" s="187">
        <f>'NN Položky'!BD235</f>
        <v>0</v>
      </c>
      <c r="I8" s="188">
        <f>'NN Položky'!BE235</f>
        <v>0</v>
      </c>
    </row>
    <row r="9" spans="1:9" x14ac:dyDescent="0.2">
      <c r="A9" s="183" t="str">
        <f>'NN Položky'!B236</f>
        <v>M61</v>
      </c>
      <c r="B9" s="184" t="str">
        <f>'NN Položky'!C236</f>
        <v>Úprava rozvaděče RE</v>
      </c>
      <c r="D9" s="185"/>
      <c r="E9" s="186">
        <f>'NN Položky'!BA248</f>
        <v>0</v>
      </c>
      <c r="F9" s="187">
        <f>'NN Položky'!BB248</f>
        <v>0</v>
      </c>
      <c r="G9" s="187">
        <f>'NN Položky'!BC248</f>
        <v>0</v>
      </c>
      <c r="H9" s="187">
        <f>'NN Položky'!BD248</f>
        <v>0</v>
      </c>
      <c r="I9" s="188">
        <f>'NN Položky'!BE248</f>
        <v>0</v>
      </c>
    </row>
    <row r="10" spans="1:9" x14ac:dyDescent="0.2">
      <c r="A10" s="183" t="str">
        <f>'NN Položky'!B249</f>
        <v>M62</v>
      </c>
      <c r="B10" s="184" t="str">
        <f>'NN Položky'!C249</f>
        <v>Rozvadec R-RE</v>
      </c>
      <c r="D10" s="185"/>
      <c r="E10" s="186">
        <f>'NN Položky'!BA305</f>
        <v>0</v>
      </c>
      <c r="F10" s="187">
        <f>'NN Položky'!BB305</f>
        <v>0</v>
      </c>
      <c r="G10" s="187">
        <f>'NN Položky'!BC305</f>
        <v>0</v>
      </c>
      <c r="H10" s="187">
        <f>'NN Položky'!BD305</f>
        <v>0</v>
      </c>
      <c r="I10" s="188">
        <f>'NN Položky'!BE305</f>
        <v>0</v>
      </c>
    </row>
    <row r="11" spans="1:9" x14ac:dyDescent="0.2">
      <c r="A11" s="183" t="str">
        <f>'NN Položky'!B306</f>
        <v>M71</v>
      </c>
      <c r="B11" s="184" t="str">
        <f>'NN Položky'!C306</f>
        <v>Specifikace ostatní</v>
      </c>
      <c r="D11" s="185"/>
      <c r="E11" s="186">
        <f>'NN Položky'!BA309</f>
        <v>0</v>
      </c>
      <c r="F11" s="187">
        <f>'NN Položky'!BB309</f>
        <v>0</v>
      </c>
      <c r="G11" s="187">
        <f>'NN Položky'!BC309</f>
        <v>0</v>
      </c>
      <c r="H11" s="187">
        <f>'NN Položky'!BD309</f>
        <v>0</v>
      </c>
      <c r="I11" s="188">
        <f>'NN Položky'!BE309</f>
        <v>0</v>
      </c>
    </row>
    <row r="12" spans="1:9" x14ac:dyDescent="0.2">
      <c r="A12" s="183" t="str">
        <f>'NN Položky'!B310</f>
        <v>M79</v>
      </c>
      <c r="B12" s="184" t="str">
        <f>'NN Položky'!C310</f>
        <v>Příprava pro rozvod strukturované kabeláže</v>
      </c>
      <c r="D12" s="185"/>
      <c r="E12" s="186">
        <f>'NN Položky'!BA323</f>
        <v>0</v>
      </c>
      <c r="F12" s="187">
        <f>'NN Položky'!BB323</f>
        <v>0</v>
      </c>
      <c r="G12" s="187">
        <f>'NN Položky'!BC323</f>
        <v>0</v>
      </c>
      <c r="H12" s="187">
        <f>'NN Položky'!BD323</f>
        <v>0</v>
      </c>
      <c r="I12" s="188">
        <f>'NN Položky'!BE323</f>
        <v>0</v>
      </c>
    </row>
    <row r="13" spans="1:9" x14ac:dyDescent="0.2">
      <c r="A13" s="183" t="str">
        <f>'NN Položky'!B324</f>
        <v>M94</v>
      </c>
      <c r="B13" s="184" t="str">
        <f>'NN Položky'!C324</f>
        <v>Výchozí revize</v>
      </c>
      <c r="D13" s="185"/>
      <c r="E13" s="186">
        <f>'NN Položky'!BA326</f>
        <v>0</v>
      </c>
      <c r="F13" s="187">
        <f>'NN Položky'!BB326</f>
        <v>0</v>
      </c>
      <c r="G13" s="187">
        <f>'NN Položky'!BC326</f>
        <v>0</v>
      </c>
      <c r="H13" s="187">
        <f>'NN Položky'!BD326</f>
        <v>0</v>
      </c>
      <c r="I13" s="188">
        <f>'NN Položky'!BE326</f>
        <v>0</v>
      </c>
    </row>
    <row r="14" spans="1:9" x14ac:dyDescent="0.2">
      <c r="A14" s="183" t="str">
        <f>'NN Položky'!B327</f>
        <v>M96</v>
      </c>
      <c r="B14" s="184" t="str">
        <f>'NN Položky'!C327</f>
        <v>Rozpočtová rezerva</v>
      </c>
      <c r="D14" s="185"/>
      <c r="E14" s="186">
        <f>'NN Položky'!BA329</f>
        <v>0</v>
      </c>
      <c r="F14" s="187">
        <f>'NN Položky'!BB329</f>
        <v>0</v>
      </c>
      <c r="G14" s="187">
        <f>'NN Položky'!BC329</f>
        <v>0</v>
      </c>
      <c r="H14" s="187">
        <f>'NN Položky'!BD329</f>
        <v>0</v>
      </c>
      <c r="I14" s="188">
        <f>'NN Položky'!BE329</f>
        <v>0</v>
      </c>
    </row>
    <row r="15" spans="1:9" ht="13.5" thickBot="1" x14ac:dyDescent="0.25">
      <c r="A15" s="183" t="str">
        <f>'NN Položky'!B330</f>
        <v>M95</v>
      </c>
      <c r="B15" s="184" t="str">
        <f>'NN Položky'!C330</f>
        <v>Pomocné práce HSV pro EI</v>
      </c>
      <c r="D15" s="185"/>
      <c r="E15" s="186">
        <f>'NN Položky'!BA342</f>
        <v>0</v>
      </c>
      <c r="F15" s="187">
        <f>'NN Položky'!BB342</f>
        <v>0</v>
      </c>
      <c r="G15" s="187">
        <f>'NN Položky'!BC342</f>
        <v>0</v>
      </c>
      <c r="H15" s="187">
        <f>'NN Položky'!BD342</f>
        <v>0</v>
      </c>
      <c r="I15" s="188">
        <f>'NN Položky'!BE342</f>
        <v>0</v>
      </c>
    </row>
    <row r="16" spans="1:9" s="194" customFormat="1" ht="13.5" thickBot="1" x14ac:dyDescent="0.25">
      <c r="A16" s="189"/>
      <c r="B16" s="178" t="s">
        <v>518</v>
      </c>
      <c r="C16" s="178"/>
      <c r="D16" s="190"/>
      <c r="E16" s="191">
        <f>SUM(E7:E15)</f>
        <v>0</v>
      </c>
      <c r="F16" s="192">
        <f>SUM(F7:F15)</f>
        <v>0</v>
      </c>
      <c r="G16" s="192">
        <f>SUM(G7:G15)</f>
        <v>0</v>
      </c>
      <c r="H16" s="192">
        <f>SUM(H7:H15)</f>
        <v>0</v>
      </c>
      <c r="I16" s="193">
        <f>SUM(I7:I15)</f>
        <v>0</v>
      </c>
    </row>
    <row r="18" spans="1:57" ht="19.5" customHeight="1" x14ac:dyDescent="0.25">
      <c r="A18" s="176" t="s">
        <v>519</v>
      </c>
      <c r="B18" s="176"/>
      <c r="C18" s="176"/>
      <c r="D18" s="176"/>
      <c r="E18" s="176"/>
      <c r="F18" s="176"/>
      <c r="G18" s="195"/>
      <c r="H18" s="176"/>
      <c r="I18" s="176"/>
      <c r="BA18" s="196"/>
      <c r="BB18" s="196"/>
      <c r="BC18" s="196"/>
      <c r="BD18" s="196"/>
      <c r="BE18" s="196"/>
    </row>
    <row r="19" spans="1:57" ht="13.5" thickBot="1" x14ac:dyDescent="0.25"/>
    <row r="20" spans="1:57" x14ac:dyDescent="0.2">
      <c r="A20" s="197" t="s">
        <v>520</v>
      </c>
      <c r="B20" s="198"/>
      <c r="C20" s="198"/>
      <c r="D20" s="199"/>
      <c r="E20" s="200" t="s">
        <v>33</v>
      </c>
      <c r="F20" s="201"/>
      <c r="G20" s="202"/>
      <c r="H20" s="203"/>
      <c r="I20" s="204" t="s">
        <v>33</v>
      </c>
    </row>
    <row r="21" spans="1:57" x14ac:dyDescent="0.2">
      <c r="A21" s="205" t="s">
        <v>521</v>
      </c>
      <c r="B21" s="206"/>
      <c r="C21" s="206"/>
      <c r="D21" s="207"/>
      <c r="E21" s="262"/>
      <c r="F21" s="208"/>
      <c r="G21" s="209"/>
      <c r="H21" s="210"/>
      <c r="I21" s="211">
        <f>E21+F21*G21/100</f>
        <v>0</v>
      </c>
      <c r="BA21">
        <v>0</v>
      </c>
    </row>
    <row r="22" spans="1:57" ht="13.5" thickBot="1" x14ac:dyDescent="0.25">
      <c r="A22" s="212"/>
      <c r="B22" s="213" t="s">
        <v>522</v>
      </c>
      <c r="C22" s="214"/>
      <c r="D22" s="215"/>
      <c r="E22" s="216"/>
      <c r="F22" s="217"/>
      <c r="G22" s="217"/>
      <c r="H22" s="341">
        <f>SUM(I21:I21)</f>
        <v>0</v>
      </c>
      <c r="I22" s="342"/>
    </row>
    <row r="24" spans="1:57" ht="13.5" thickBot="1" x14ac:dyDescent="0.25">
      <c r="B24" s="194"/>
      <c r="F24" s="218"/>
      <c r="G24" s="219"/>
      <c r="H24" s="219"/>
      <c r="I24" s="66"/>
    </row>
    <row r="25" spans="1:57" ht="13.5" thickBot="1" x14ac:dyDescent="0.25">
      <c r="A25" s="189"/>
      <c r="B25" s="178" t="s">
        <v>964</v>
      </c>
      <c r="C25" s="178"/>
      <c r="D25" s="190"/>
      <c r="E25" s="191">
        <f>SUM(E16:I16,H22)</f>
        <v>0</v>
      </c>
      <c r="F25" s="218"/>
      <c r="G25" s="219"/>
      <c r="H25" s="219"/>
      <c r="I25" s="66"/>
    </row>
    <row r="26" spans="1:57" x14ac:dyDescent="0.2">
      <c r="F26" s="218"/>
      <c r="G26" s="219"/>
      <c r="H26" s="219"/>
      <c r="I26" s="66"/>
    </row>
    <row r="27" spans="1:57" x14ac:dyDescent="0.2">
      <c r="F27" s="218"/>
      <c r="G27" s="219"/>
      <c r="H27" s="219"/>
      <c r="I27" s="66"/>
    </row>
    <row r="28" spans="1:57" x14ac:dyDescent="0.2">
      <c r="F28" s="218"/>
      <c r="G28" s="219"/>
      <c r="H28" s="219"/>
      <c r="I28" s="66"/>
    </row>
    <row r="29" spans="1:57" x14ac:dyDescent="0.2">
      <c r="F29" s="218"/>
      <c r="G29" s="219"/>
      <c r="H29" s="219"/>
      <c r="I29" s="66"/>
    </row>
    <row r="30" spans="1:57" x14ac:dyDescent="0.2">
      <c r="F30" s="218"/>
      <c r="G30" s="219"/>
      <c r="H30" s="219"/>
      <c r="I30" s="66"/>
    </row>
    <row r="31" spans="1:57" x14ac:dyDescent="0.2">
      <c r="F31" s="218"/>
      <c r="G31" s="219"/>
      <c r="H31" s="219"/>
      <c r="I31" s="66"/>
    </row>
    <row r="32" spans="1:57" x14ac:dyDescent="0.2">
      <c r="F32" s="218"/>
      <c r="G32" s="219"/>
      <c r="H32" s="219"/>
      <c r="I32" s="66"/>
    </row>
    <row r="33" spans="6:9" x14ac:dyDescent="0.2">
      <c r="F33" s="218"/>
      <c r="G33" s="219"/>
      <c r="H33" s="219"/>
      <c r="I33" s="66"/>
    </row>
    <row r="34" spans="6:9" x14ac:dyDescent="0.2">
      <c r="F34" s="218"/>
      <c r="G34" s="219"/>
      <c r="H34" s="219"/>
      <c r="I34" s="66"/>
    </row>
    <row r="35" spans="6:9" x14ac:dyDescent="0.2">
      <c r="F35" s="218"/>
      <c r="G35" s="219"/>
      <c r="H35" s="219"/>
      <c r="I35" s="66"/>
    </row>
    <row r="36" spans="6:9" x14ac:dyDescent="0.2">
      <c r="F36" s="218"/>
      <c r="G36" s="219"/>
      <c r="H36" s="219"/>
      <c r="I36" s="66"/>
    </row>
    <row r="37" spans="6:9" x14ac:dyDescent="0.2">
      <c r="F37" s="218"/>
      <c r="G37" s="219"/>
      <c r="H37" s="219"/>
      <c r="I37" s="66"/>
    </row>
    <row r="38" spans="6:9" x14ac:dyDescent="0.2">
      <c r="F38" s="218"/>
      <c r="G38" s="219"/>
      <c r="H38" s="219"/>
      <c r="I38" s="66"/>
    </row>
    <row r="39" spans="6:9" x14ac:dyDescent="0.2">
      <c r="F39" s="218"/>
      <c r="G39" s="219"/>
      <c r="H39" s="219"/>
      <c r="I39" s="66"/>
    </row>
    <row r="40" spans="6:9" x14ac:dyDescent="0.2">
      <c r="F40" s="218"/>
      <c r="G40" s="219"/>
      <c r="H40" s="219"/>
      <c r="I40" s="66"/>
    </row>
    <row r="41" spans="6:9" x14ac:dyDescent="0.2">
      <c r="F41" s="218"/>
      <c r="G41" s="219"/>
      <c r="H41" s="219"/>
      <c r="I41" s="66"/>
    </row>
    <row r="42" spans="6:9" x14ac:dyDescent="0.2">
      <c r="F42" s="218"/>
      <c r="G42" s="219"/>
      <c r="H42" s="219"/>
      <c r="I42" s="66"/>
    </row>
    <row r="43" spans="6:9" x14ac:dyDescent="0.2">
      <c r="F43" s="218"/>
      <c r="G43" s="219"/>
      <c r="H43" s="219"/>
      <c r="I43" s="66"/>
    </row>
    <row r="44" spans="6:9" x14ac:dyDescent="0.2">
      <c r="F44" s="218"/>
      <c r="G44" s="219"/>
      <c r="H44" s="219"/>
      <c r="I44" s="66"/>
    </row>
    <row r="45" spans="6:9" x14ac:dyDescent="0.2">
      <c r="F45" s="218"/>
      <c r="G45" s="219"/>
      <c r="H45" s="219"/>
      <c r="I45" s="66"/>
    </row>
    <row r="46" spans="6:9" x14ac:dyDescent="0.2">
      <c r="F46" s="218"/>
      <c r="G46" s="219"/>
      <c r="H46" s="219"/>
      <c r="I46" s="66"/>
    </row>
    <row r="47" spans="6:9" x14ac:dyDescent="0.2">
      <c r="F47" s="218"/>
      <c r="G47" s="219"/>
      <c r="H47" s="219"/>
      <c r="I47" s="66"/>
    </row>
    <row r="48" spans="6:9" x14ac:dyDescent="0.2">
      <c r="F48" s="218"/>
      <c r="G48" s="219"/>
      <c r="H48" s="219"/>
      <c r="I48" s="66"/>
    </row>
    <row r="49" spans="6:9" x14ac:dyDescent="0.2">
      <c r="F49" s="218"/>
      <c r="G49" s="219"/>
      <c r="H49" s="219"/>
      <c r="I49" s="66"/>
    </row>
    <row r="50" spans="6:9" x14ac:dyDescent="0.2">
      <c r="F50" s="218"/>
      <c r="G50" s="219"/>
      <c r="H50" s="219"/>
      <c r="I50" s="66"/>
    </row>
    <row r="51" spans="6:9" x14ac:dyDescent="0.2">
      <c r="F51" s="218"/>
      <c r="G51" s="219"/>
      <c r="H51" s="219"/>
      <c r="I51" s="66"/>
    </row>
    <row r="52" spans="6:9" x14ac:dyDescent="0.2">
      <c r="F52" s="218"/>
      <c r="G52" s="219"/>
      <c r="H52" s="219"/>
      <c r="I52" s="66"/>
    </row>
    <row r="53" spans="6:9" x14ac:dyDescent="0.2">
      <c r="F53" s="218"/>
      <c r="G53" s="219"/>
      <c r="H53" s="219"/>
      <c r="I53" s="66"/>
    </row>
    <row r="54" spans="6:9" x14ac:dyDescent="0.2">
      <c r="F54" s="218"/>
      <c r="G54" s="219"/>
      <c r="H54" s="219"/>
      <c r="I54" s="66"/>
    </row>
    <row r="55" spans="6:9" x14ac:dyDescent="0.2">
      <c r="F55" s="218"/>
      <c r="G55" s="219"/>
      <c r="H55" s="219"/>
      <c r="I55" s="66"/>
    </row>
    <row r="56" spans="6:9" x14ac:dyDescent="0.2">
      <c r="F56" s="218"/>
      <c r="G56" s="219"/>
      <c r="H56" s="219"/>
      <c r="I56" s="66"/>
    </row>
    <row r="57" spans="6:9" x14ac:dyDescent="0.2">
      <c r="F57" s="218"/>
      <c r="G57" s="219"/>
      <c r="H57" s="219"/>
      <c r="I57" s="66"/>
    </row>
    <row r="58" spans="6:9" x14ac:dyDescent="0.2">
      <c r="F58" s="218"/>
      <c r="G58" s="219"/>
      <c r="H58" s="219"/>
      <c r="I58" s="66"/>
    </row>
    <row r="59" spans="6:9" x14ac:dyDescent="0.2">
      <c r="F59" s="218"/>
      <c r="G59" s="219"/>
      <c r="H59" s="219"/>
      <c r="I59" s="66"/>
    </row>
    <row r="60" spans="6:9" x14ac:dyDescent="0.2">
      <c r="F60" s="218"/>
      <c r="G60" s="219"/>
      <c r="H60" s="219"/>
      <c r="I60" s="66"/>
    </row>
    <row r="61" spans="6:9" x14ac:dyDescent="0.2">
      <c r="F61" s="218"/>
      <c r="G61" s="219"/>
      <c r="H61" s="219"/>
      <c r="I61" s="66"/>
    </row>
    <row r="62" spans="6:9" x14ac:dyDescent="0.2">
      <c r="F62" s="218"/>
      <c r="G62" s="219"/>
      <c r="H62" s="219"/>
      <c r="I62" s="66"/>
    </row>
    <row r="63" spans="6:9" x14ac:dyDescent="0.2">
      <c r="F63" s="218"/>
      <c r="G63" s="219"/>
      <c r="H63" s="219"/>
      <c r="I63" s="66"/>
    </row>
    <row r="64" spans="6:9" x14ac:dyDescent="0.2">
      <c r="F64" s="218"/>
      <c r="G64" s="219"/>
      <c r="H64" s="219"/>
      <c r="I64" s="66"/>
    </row>
    <row r="65" spans="6:9" x14ac:dyDescent="0.2">
      <c r="F65" s="218"/>
      <c r="G65" s="219"/>
      <c r="H65" s="219"/>
      <c r="I65" s="66"/>
    </row>
    <row r="66" spans="6:9" x14ac:dyDescent="0.2">
      <c r="F66" s="218"/>
      <c r="G66" s="219"/>
      <c r="H66" s="219"/>
      <c r="I66" s="66"/>
    </row>
    <row r="67" spans="6:9" x14ac:dyDescent="0.2">
      <c r="F67" s="218"/>
      <c r="G67" s="219"/>
      <c r="H67" s="219"/>
      <c r="I67" s="66"/>
    </row>
    <row r="68" spans="6:9" x14ac:dyDescent="0.2">
      <c r="F68" s="218"/>
      <c r="G68" s="219"/>
      <c r="H68" s="219"/>
      <c r="I68" s="66"/>
    </row>
    <row r="69" spans="6:9" x14ac:dyDescent="0.2">
      <c r="F69" s="218"/>
      <c r="G69" s="219"/>
      <c r="H69" s="219"/>
      <c r="I69" s="66"/>
    </row>
    <row r="70" spans="6:9" x14ac:dyDescent="0.2">
      <c r="F70" s="218"/>
      <c r="G70" s="219"/>
      <c r="H70" s="219"/>
      <c r="I70" s="66"/>
    </row>
    <row r="71" spans="6:9" x14ac:dyDescent="0.2">
      <c r="F71" s="218"/>
      <c r="G71" s="219"/>
      <c r="H71" s="219"/>
      <c r="I71" s="66"/>
    </row>
    <row r="72" spans="6:9" x14ac:dyDescent="0.2">
      <c r="F72" s="218"/>
      <c r="G72" s="219"/>
      <c r="H72" s="219"/>
      <c r="I72" s="66"/>
    </row>
    <row r="73" spans="6:9" x14ac:dyDescent="0.2">
      <c r="F73" s="218"/>
      <c r="G73" s="219"/>
      <c r="H73" s="219"/>
      <c r="I73" s="66"/>
    </row>
  </sheetData>
  <mergeCells count="4">
    <mergeCell ref="A1:B1"/>
    <mergeCell ref="A2:B2"/>
    <mergeCell ref="G2:I2"/>
    <mergeCell ref="H22:I22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CC10-8F3B-4ABD-BCCF-A20BC540E1AD}">
  <dimension ref="A1:CZ403"/>
  <sheetViews>
    <sheetView showGridLines="0" showZeros="0" zoomScale="115" zoomScaleNormal="115" workbookViewId="0">
      <selection activeCell="F8" sqref="F8"/>
    </sheetView>
  </sheetViews>
  <sheetFormatPr defaultRowHeight="12.75" x14ac:dyDescent="0.2"/>
  <cols>
    <col min="1" max="1" width="3.85546875" style="220" customWidth="1"/>
    <col min="2" max="2" width="12" style="220" customWidth="1"/>
    <col min="3" max="3" width="40.42578125" style="220" customWidth="1"/>
    <col min="4" max="4" width="5.5703125" style="220" customWidth="1"/>
    <col min="5" max="5" width="8.5703125" style="228" customWidth="1"/>
    <col min="6" max="6" width="9.85546875" style="220" customWidth="1"/>
    <col min="7" max="7" width="13.85546875" style="220" customWidth="1"/>
    <col min="8" max="8" width="9.140625" style="220"/>
    <col min="9" max="26" width="9.140625" style="220" customWidth="1"/>
    <col min="27" max="30" width="9.140625" style="220"/>
    <col min="31" max="51" width="9.140625" style="220" customWidth="1"/>
    <col min="52" max="16384" width="9.140625" style="220"/>
  </cols>
  <sheetData>
    <row r="1" spans="1:104" ht="15.75" x14ac:dyDescent="0.25">
      <c r="A1" s="345" t="s">
        <v>6</v>
      </c>
      <c r="B1" s="345"/>
      <c r="C1" s="345"/>
      <c r="D1" s="345"/>
      <c r="E1" s="345"/>
      <c r="F1" s="345"/>
      <c r="G1" s="345"/>
    </row>
    <row r="2" spans="1:104" ht="13.5" thickBot="1" x14ac:dyDescent="0.25">
      <c r="B2" s="221"/>
      <c r="C2" s="222"/>
      <c r="D2" s="222"/>
      <c r="E2" s="223"/>
      <c r="F2" s="222"/>
      <c r="G2" s="222"/>
    </row>
    <row r="3" spans="1:104" ht="13.5" thickTop="1" x14ac:dyDescent="0.2">
      <c r="A3" s="335" t="s">
        <v>511</v>
      </c>
      <c r="B3" s="336"/>
      <c r="C3" s="167" t="s">
        <v>499</v>
      </c>
      <c r="D3" s="168"/>
      <c r="E3" s="224"/>
      <c r="F3" s="225">
        <f>'NN Rekap'!H1</f>
        <v>0</v>
      </c>
      <c r="G3" s="226"/>
    </row>
    <row r="4" spans="1:104" ht="13.5" thickBot="1" x14ac:dyDescent="0.25">
      <c r="A4" s="346" t="s">
        <v>512</v>
      </c>
      <c r="B4" s="338"/>
      <c r="C4" s="172" t="s">
        <v>963</v>
      </c>
      <c r="D4" s="173"/>
      <c r="E4" s="347"/>
      <c r="F4" s="347"/>
      <c r="G4" s="348"/>
    </row>
    <row r="5" spans="1:104" ht="13.5" thickTop="1" x14ac:dyDescent="0.2">
      <c r="A5" s="227"/>
    </row>
    <row r="6" spans="1:104" x14ac:dyDescent="0.2">
      <c r="A6" s="229" t="s">
        <v>56</v>
      </c>
      <c r="B6" s="230" t="s">
        <v>57</v>
      </c>
      <c r="C6" s="230" t="s">
        <v>58</v>
      </c>
      <c r="D6" s="230" t="s">
        <v>59</v>
      </c>
      <c r="E6" s="230" t="s">
        <v>60</v>
      </c>
      <c r="F6" s="230" t="s">
        <v>61</v>
      </c>
      <c r="G6" s="231" t="s">
        <v>523</v>
      </c>
    </row>
    <row r="7" spans="1:104" x14ac:dyDescent="0.2">
      <c r="A7" s="232" t="s">
        <v>76</v>
      </c>
      <c r="B7" s="233" t="s">
        <v>524</v>
      </c>
      <c r="C7" s="234" t="s">
        <v>525</v>
      </c>
      <c r="D7" s="235"/>
      <c r="E7" s="236"/>
      <c r="F7" s="236"/>
      <c r="G7" s="237"/>
      <c r="O7" s="238">
        <v>1</v>
      </c>
    </row>
    <row r="8" spans="1:104" x14ac:dyDescent="0.2">
      <c r="A8" s="239">
        <v>1</v>
      </c>
      <c r="B8" s="240" t="s">
        <v>526</v>
      </c>
      <c r="C8" s="241" t="s">
        <v>527</v>
      </c>
      <c r="D8" s="242" t="s">
        <v>528</v>
      </c>
      <c r="E8" s="243">
        <v>20</v>
      </c>
      <c r="F8" s="244"/>
      <c r="G8" s="245">
        <f>E8*F8</f>
        <v>0</v>
      </c>
      <c r="O8" s="238">
        <v>2</v>
      </c>
      <c r="AA8" s="220">
        <v>12</v>
      </c>
      <c r="AB8" s="220">
        <v>0</v>
      </c>
      <c r="AC8" s="220">
        <v>1</v>
      </c>
      <c r="AZ8" s="220">
        <v>4</v>
      </c>
      <c r="BA8" s="220">
        <f>IF(AZ8=1,G8,0)</f>
        <v>0</v>
      </c>
      <c r="BB8" s="220">
        <f>IF(AZ8=2,G8,0)</f>
        <v>0</v>
      </c>
      <c r="BC8" s="220">
        <f>IF(AZ8=3,G8,0)</f>
        <v>0</v>
      </c>
      <c r="BD8" s="220">
        <f>IF(AZ8=4,G8,0)</f>
        <v>0</v>
      </c>
      <c r="BE8" s="220">
        <f>IF(AZ8=5,G8,0)</f>
        <v>0</v>
      </c>
      <c r="CZ8" s="220">
        <v>0</v>
      </c>
    </row>
    <row r="9" spans="1:104" x14ac:dyDescent="0.2">
      <c r="A9" s="246"/>
      <c r="B9" s="247" t="s">
        <v>529</v>
      </c>
      <c r="C9" s="248" t="str">
        <f>CONCATENATE(B7," ",C7)</f>
        <v>M20 Demontaze</v>
      </c>
      <c r="D9" s="246"/>
      <c r="E9" s="249"/>
      <c r="F9" s="249"/>
      <c r="G9" s="250">
        <f>SUM(G7:G8)</f>
        <v>0</v>
      </c>
      <c r="O9" s="238">
        <v>4</v>
      </c>
      <c r="BA9" s="251">
        <f>SUM(BA7:BA8)</f>
        <v>0</v>
      </c>
      <c r="BB9" s="251">
        <f>SUM(BB7:BB8)</f>
        <v>0</v>
      </c>
      <c r="BC9" s="251">
        <f>SUM(BC7:BC8)</f>
        <v>0</v>
      </c>
      <c r="BD9" s="251">
        <f>SUM(BD7:BD8)</f>
        <v>0</v>
      </c>
      <c r="BE9" s="251">
        <f>SUM(BE7:BE8)</f>
        <v>0</v>
      </c>
    </row>
    <row r="10" spans="1:104" x14ac:dyDescent="0.2">
      <c r="A10" s="232" t="s">
        <v>76</v>
      </c>
      <c r="B10" s="233" t="s">
        <v>372</v>
      </c>
      <c r="C10" s="234" t="s">
        <v>373</v>
      </c>
      <c r="D10" s="235"/>
      <c r="E10" s="236"/>
      <c r="F10" s="236"/>
      <c r="G10" s="237"/>
      <c r="O10" s="238">
        <v>1</v>
      </c>
    </row>
    <row r="11" spans="1:104" x14ac:dyDescent="0.2">
      <c r="A11" s="239">
        <v>2</v>
      </c>
      <c r="B11" s="240" t="s">
        <v>530</v>
      </c>
      <c r="C11" s="241" t="s">
        <v>531</v>
      </c>
      <c r="D11" s="242" t="s">
        <v>173</v>
      </c>
      <c r="E11" s="243">
        <v>6</v>
      </c>
      <c r="F11" s="244"/>
      <c r="G11" s="245">
        <f>E11*F11</f>
        <v>0</v>
      </c>
      <c r="O11" s="238">
        <v>2</v>
      </c>
      <c r="AA11" s="220">
        <v>12</v>
      </c>
      <c r="AB11" s="220">
        <v>0</v>
      </c>
      <c r="AC11" s="220">
        <v>2</v>
      </c>
      <c r="AZ11" s="220">
        <v>4</v>
      </c>
      <c r="BA11" s="220">
        <f>IF(AZ11=1,G11,0)</f>
        <v>0</v>
      </c>
      <c r="BB11" s="220">
        <f>IF(AZ11=2,G11,0)</f>
        <v>0</v>
      </c>
      <c r="BC11" s="220">
        <f>IF(AZ11=3,G11,0)</f>
        <v>0</v>
      </c>
      <c r="BD11" s="220">
        <f>IF(AZ11=4,G11,0)</f>
        <v>0</v>
      </c>
      <c r="BE11" s="220">
        <f>IF(AZ11=5,G11,0)</f>
        <v>0</v>
      </c>
      <c r="CZ11" s="220">
        <v>0</v>
      </c>
    </row>
    <row r="12" spans="1:104" x14ac:dyDescent="0.2">
      <c r="A12" s="252"/>
      <c r="B12" s="253"/>
      <c r="C12" s="343" t="s">
        <v>532</v>
      </c>
      <c r="D12" s="344"/>
      <c r="E12" s="254">
        <v>6</v>
      </c>
      <c r="F12" s="255"/>
      <c r="G12" s="256"/>
      <c r="M12" s="257" t="s">
        <v>532</v>
      </c>
      <c r="O12" s="238"/>
    </row>
    <row r="13" spans="1:104" x14ac:dyDescent="0.2">
      <c r="A13" s="239">
        <v>3</v>
      </c>
      <c r="B13" s="240" t="s">
        <v>533</v>
      </c>
      <c r="C13" s="241" t="s">
        <v>534</v>
      </c>
      <c r="D13" s="242" t="s">
        <v>173</v>
      </c>
      <c r="E13" s="243">
        <v>6</v>
      </c>
      <c r="F13" s="244"/>
      <c r="G13" s="245">
        <f>E13*F13</f>
        <v>0</v>
      </c>
      <c r="O13" s="238">
        <v>2</v>
      </c>
      <c r="AA13" s="220">
        <v>12</v>
      </c>
      <c r="AB13" s="220">
        <v>1</v>
      </c>
      <c r="AC13" s="220">
        <v>3</v>
      </c>
      <c r="AZ13" s="220">
        <v>3</v>
      </c>
      <c r="BA13" s="220">
        <f>IF(AZ13=1,G13,0)</f>
        <v>0</v>
      </c>
      <c r="BB13" s="220">
        <f>IF(AZ13=2,G13,0)</f>
        <v>0</v>
      </c>
      <c r="BC13" s="220">
        <f>IF(AZ13=3,G13,0)</f>
        <v>0</v>
      </c>
      <c r="BD13" s="220">
        <f>IF(AZ13=4,G13,0)</f>
        <v>0</v>
      </c>
      <c r="BE13" s="220">
        <f>IF(AZ13=5,G13,0)</f>
        <v>0</v>
      </c>
      <c r="CZ13" s="220">
        <v>6.9999999999999994E-5</v>
      </c>
    </row>
    <row r="14" spans="1:104" x14ac:dyDescent="0.2">
      <c r="A14" s="239">
        <v>4</v>
      </c>
      <c r="B14" s="240" t="s">
        <v>535</v>
      </c>
      <c r="C14" s="241" t="s">
        <v>536</v>
      </c>
      <c r="D14" s="242" t="s">
        <v>173</v>
      </c>
      <c r="E14" s="243">
        <v>2</v>
      </c>
      <c r="F14" s="244"/>
      <c r="G14" s="245">
        <f>E14*F14</f>
        <v>0</v>
      </c>
      <c r="O14" s="238">
        <v>2</v>
      </c>
      <c r="AA14" s="220">
        <v>12</v>
      </c>
      <c r="AB14" s="220">
        <v>0</v>
      </c>
      <c r="AC14" s="220">
        <v>4</v>
      </c>
      <c r="AZ14" s="220">
        <v>4</v>
      </c>
      <c r="BA14" s="220">
        <f>IF(AZ14=1,G14,0)</f>
        <v>0</v>
      </c>
      <c r="BB14" s="220">
        <f>IF(AZ14=2,G14,0)</f>
        <v>0</v>
      </c>
      <c r="BC14" s="220">
        <f>IF(AZ14=3,G14,0)</f>
        <v>0</v>
      </c>
      <c r="BD14" s="220">
        <f>IF(AZ14=4,G14,0)</f>
        <v>0</v>
      </c>
      <c r="BE14" s="220">
        <f>IF(AZ14=5,G14,0)</f>
        <v>0</v>
      </c>
      <c r="CZ14" s="220">
        <v>0</v>
      </c>
    </row>
    <row r="15" spans="1:104" x14ac:dyDescent="0.2">
      <c r="A15" s="252"/>
      <c r="B15" s="253"/>
      <c r="C15" s="343" t="s">
        <v>537</v>
      </c>
      <c r="D15" s="344"/>
      <c r="E15" s="254">
        <v>2</v>
      </c>
      <c r="F15" s="255"/>
      <c r="G15" s="256"/>
      <c r="M15" s="257" t="s">
        <v>537</v>
      </c>
      <c r="O15" s="238"/>
    </row>
    <row r="16" spans="1:104" x14ac:dyDescent="0.2">
      <c r="A16" s="239">
        <v>5</v>
      </c>
      <c r="B16" s="240" t="s">
        <v>538</v>
      </c>
      <c r="C16" s="241" t="s">
        <v>539</v>
      </c>
      <c r="D16" s="242" t="s">
        <v>173</v>
      </c>
      <c r="E16" s="243">
        <v>2</v>
      </c>
      <c r="F16" s="244"/>
      <c r="G16" s="245">
        <f>E16*F16</f>
        <v>0</v>
      </c>
      <c r="O16" s="238">
        <v>2</v>
      </c>
      <c r="AA16" s="220">
        <v>12</v>
      </c>
      <c r="AB16" s="220">
        <v>1</v>
      </c>
      <c r="AC16" s="220">
        <v>5</v>
      </c>
      <c r="AZ16" s="220">
        <v>3</v>
      </c>
      <c r="BA16" s="220">
        <f>IF(AZ16=1,G16,0)</f>
        <v>0</v>
      </c>
      <c r="BB16" s="220">
        <f>IF(AZ16=2,G16,0)</f>
        <v>0</v>
      </c>
      <c r="BC16" s="220">
        <f>IF(AZ16=3,G16,0)</f>
        <v>0</v>
      </c>
      <c r="BD16" s="220">
        <f>IF(AZ16=4,G16,0)</f>
        <v>0</v>
      </c>
      <c r="BE16" s="220">
        <f>IF(AZ16=5,G16,0)</f>
        <v>0</v>
      </c>
      <c r="CZ16" s="220">
        <v>9.0000000000000006E-5</v>
      </c>
    </row>
    <row r="17" spans="1:104" x14ac:dyDescent="0.2">
      <c r="A17" s="239">
        <v>6</v>
      </c>
      <c r="B17" s="240" t="s">
        <v>540</v>
      </c>
      <c r="C17" s="241" t="s">
        <v>541</v>
      </c>
      <c r="D17" s="242" t="s">
        <v>121</v>
      </c>
      <c r="E17" s="243">
        <v>87</v>
      </c>
      <c r="F17" s="244"/>
      <c r="G17" s="245">
        <f>E17*F17</f>
        <v>0</v>
      </c>
      <c r="O17" s="238">
        <v>2</v>
      </c>
      <c r="AA17" s="220">
        <v>12</v>
      </c>
      <c r="AB17" s="220">
        <v>0</v>
      </c>
      <c r="AC17" s="220">
        <v>6</v>
      </c>
      <c r="AZ17" s="220">
        <v>4</v>
      </c>
      <c r="BA17" s="220">
        <f>IF(AZ17=1,G17,0)</f>
        <v>0</v>
      </c>
      <c r="BB17" s="220">
        <f>IF(AZ17=2,G17,0)</f>
        <v>0</v>
      </c>
      <c r="BC17" s="220">
        <f>IF(AZ17=3,G17,0)</f>
        <v>0</v>
      </c>
      <c r="BD17" s="220">
        <f>IF(AZ17=4,G17,0)</f>
        <v>0</v>
      </c>
      <c r="BE17" s="220">
        <f>IF(AZ17=5,G17,0)</f>
        <v>0</v>
      </c>
      <c r="CZ17" s="220">
        <v>0</v>
      </c>
    </row>
    <row r="18" spans="1:104" x14ac:dyDescent="0.2">
      <c r="A18" s="252"/>
      <c r="B18" s="253"/>
      <c r="C18" s="343" t="s">
        <v>542</v>
      </c>
      <c r="D18" s="344"/>
      <c r="E18" s="254">
        <v>14</v>
      </c>
      <c r="F18" s="255"/>
      <c r="G18" s="256"/>
      <c r="M18" s="257" t="s">
        <v>542</v>
      </c>
      <c r="O18" s="238"/>
    </row>
    <row r="19" spans="1:104" x14ac:dyDescent="0.2">
      <c r="A19" s="252"/>
      <c r="B19" s="253"/>
      <c r="C19" s="343" t="s">
        <v>543</v>
      </c>
      <c r="D19" s="344"/>
      <c r="E19" s="254">
        <v>27</v>
      </c>
      <c r="F19" s="255"/>
      <c r="G19" s="256"/>
      <c r="M19" s="257" t="s">
        <v>543</v>
      </c>
      <c r="O19" s="238"/>
    </row>
    <row r="20" spans="1:104" x14ac:dyDescent="0.2">
      <c r="A20" s="252"/>
      <c r="B20" s="253"/>
      <c r="C20" s="343" t="s">
        <v>544</v>
      </c>
      <c r="D20" s="344"/>
      <c r="E20" s="254">
        <v>46</v>
      </c>
      <c r="F20" s="255"/>
      <c r="G20" s="256"/>
      <c r="M20" s="257" t="s">
        <v>544</v>
      </c>
      <c r="O20" s="238"/>
    </row>
    <row r="21" spans="1:104" x14ac:dyDescent="0.2">
      <c r="A21" s="239">
        <v>7</v>
      </c>
      <c r="B21" s="240" t="s">
        <v>545</v>
      </c>
      <c r="C21" s="241" t="s">
        <v>546</v>
      </c>
      <c r="D21" s="242" t="s">
        <v>121</v>
      </c>
      <c r="E21" s="243">
        <v>87</v>
      </c>
      <c r="F21" s="244"/>
      <c r="G21" s="245">
        <f>E21*F21</f>
        <v>0</v>
      </c>
      <c r="O21" s="238">
        <v>2</v>
      </c>
      <c r="AA21" s="220">
        <v>12</v>
      </c>
      <c r="AB21" s="220">
        <v>1</v>
      </c>
      <c r="AC21" s="220">
        <v>7</v>
      </c>
      <c r="AZ21" s="220">
        <v>3</v>
      </c>
      <c r="BA21" s="220">
        <f>IF(AZ21=1,G21,0)</f>
        <v>0</v>
      </c>
      <c r="BB21" s="220">
        <f>IF(AZ21=2,G21,0)</f>
        <v>0</v>
      </c>
      <c r="BC21" s="220">
        <f>IF(AZ21=3,G21,0)</f>
        <v>0</v>
      </c>
      <c r="BD21" s="220">
        <f>IF(AZ21=4,G21,0)</f>
        <v>0</v>
      </c>
      <c r="BE21" s="220">
        <f>IF(AZ21=5,G21,0)</f>
        <v>0</v>
      </c>
      <c r="CZ21" s="220">
        <v>2.0000000000000002E-5</v>
      </c>
    </row>
    <row r="22" spans="1:104" ht="22.5" x14ac:dyDescent="0.2">
      <c r="A22" s="239">
        <v>8</v>
      </c>
      <c r="B22" s="240" t="s">
        <v>547</v>
      </c>
      <c r="C22" s="241" t="s">
        <v>548</v>
      </c>
      <c r="D22" s="242" t="s">
        <v>121</v>
      </c>
      <c r="E22" s="243">
        <v>4</v>
      </c>
      <c r="F22" s="244"/>
      <c r="G22" s="245">
        <f>E22*F22</f>
        <v>0</v>
      </c>
      <c r="O22" s="238">
        <v>2</v>
      </c>
      <c r="AA22" s="220">
        <v>12</v>
      </c>
      <c r="AB22" s="220">
        <v>0</v>
      </c>
      <c r="AC22" s="220">
        <v>8</v>
      </c>
      <c r="AZ22" s="220">
        <v>4</v>
      </c>
      <c r="BA22" s="220">
        <f>IF(AZ22=1,G22,0)</f>
        <v>0</v>
      </c>
      <c r="BB22" s="220">
        <f>IF(AZ22=2,G22,0)</f>
        <v>0</v>
      </c>
      <c r="BC22" s="220">
        <f>IF(AZ22=3,G22,0)</f>
        <v>0</v>
      </c>
      <c r="BD22" s="220">
        <f>IF(AZ22=4,G22,0)</f>
        <v>0</v>
      </c>
      <c r="BE22" s="220">
        <f>IF(AZ22=5,G22,0)</f>
        <v>0</v>
      </c>
      <c r="CZ22" s="220">
        <v>1.2999999999999999E-4</v>
      </c>
    </row>
    <row r="23" spans="1:104" x14ac:dyDescent="0.2">
      <c r="A23" s="252"/>
      <c r="B23" s="253"/>
      <c r="C23" s="343" t="s">
        <v>549</v>
      </c>
      <c r="D23" s="344"/>
      <c r="E23" s="254">
        <v>1</v>
      </c>
      <c r="F23" s="255"/>
      <c r="G23" s="256"/>
      <c r="M23" s="257" t="s">
        <v>549</v>
      </c>
      <c r="O23" s="238"/>
    </row>
    <row r="24" spans="1:104" x14ac:dyDescent="0.2">
      <c r="A24" s="252"/>
      <c r="B24" s="253"/>
      <c r="C24" s="343" t="s">
        <v>550</v>
      </c>
      <c r="D24" s="344"/>
      <c r="E24" s="254">
        <v>1</v>
      </c>
      <c r="F24" s="255"/>
      <c r="G24" s="256"/>
      <c r="M24" s="257" t="s">
        <v>550</v>
      </c>
      <c r="O24" s="238"/>
    </row>
    <row r="25" spans="1:104" x14ac:dyDescent="0.2">
      <c r="A25" s="252"/>
      <c r="B25" s="253"/>
      <c r="C25" s="343" t="s">
        <v>551</v>
      </c>
      <c r="D25" s="344"/>
      <c r="E25" s="254">
        <v>2</v>
      </c>
      <c r="F25" s="255"/>
      <c r="G25" s="256"/>
      <c r="M25" s="257" t="s">
        <v>551</v>
      </c>
      <c r="O25" s="238"/>
    </row>
    <row r="26" spans="1:104" ht="22.5" x14ac:dyDescent="0.2">
      <c r="A26" s="239">
        <v>9</v>
      </c>
      <c r="B26" s="240" t="s">
        <v>552</v>
      </c>
      <c r="C26" s="241" t="s">
        <v>553</v>
      </c>
      <c r="D26" s="242" t="s">
        <v>121</v>
      </c>
      <c r="E26" s="243">
        <v>11</v>
      </c>
      <c r="F26" s="244"/>
      <c r="G26" s="245">
        <f>E26*F26</f>
        <v>0</v>
      </c>
      <c r="O26" s="238">
        <v>2</v>
      </c>
      <c r="AA26" s="220">
        <v>12</v>
      </c>
      <c r="AB26" s="220">
        <v>0</v>
      </c>
      <c r="AC26" s="220">
        <v>9</v>
      </c>
      <c r="AZ26" s="220">
        <v>4</v>
      </c>
      <c r="BA26" s="220">
        <f>IF(AZ26=1,G26,0)</f>
        <v>0</v>
      </c>
      <c r="BB26" s="220">
        <f>IF(AZ26=2,G26,0)</f>
        <v>0</v>
      </c>
      <c r="BC26" s="220">
        <f>IF(AZ26=3,G26,0)</f>
        <v>0</v>
      </c>
      <c r="BD26" s="220">
        <f>IF(AZ26=4,G26,0)</f>
        <v>0</v>
      </c>
      <c r="BE26" s="220">
        <f>IF(AZ26=5,G26,0)</f>
        <v>0</v>
      </c>
      <c r="CZ26" s="220">
        <v>1.8000000000000001E-4</v>
      </c>
    </row>
    <row r="27" spans="1:104" x14ac:dyDescent="0.2">
      <c r="A27" s="252"/>
      <c r="B27" s="253"/>
      <c r="C27" s="343" t="s">
        <v>554</v>
      </c>
      <c r="D27" s="344"/>
      <c r="E27" s="254">
        <v>11</v>
      </c>
      <c r="F27" s="255"/>
      <c r="G27" s="256"/>
      <c r="M27" s="257" t="s">
        <v>554</v>
      </c>
      <c r="O27" s="238"/>
    </row>
    <row r="28" spans="1:104" x14ac:dyDescent="0.2">
      <c r="A28" s="239">
        <v>10</v>
      </c>
      <c r="B28" s="240" t="s">
        <v>555</v>
      </c>
      <c r="C28" s="241" t="s">
        <v>556</v>
      </c>
      <c r="D28" s="242" t="s">
        <v>121</v>
      </c>
      <c r="E28" s="243">
        <v>2</v>
      </c>
      <c r="F28" s="244"/>
      <c r="G28" s="245">
        <f>E28*F28</f>
        <v>0</v>
      </c>
      <c r="O28" s="238">
        <v>2</v>
      </c>
      <c r="AA28" s="220">
        <v>12</v>
      </c>
      <c r="AB28" s="220">
        <v>0</v>
      </c>
      <c r="AC28" s="220">
        <v>10</v>
      </c>
      <c r="AZ28" s="220">
        <v>4</v>
      </c>
      <c r="BA28" s="220">
        <f>IF(AZ28=1,G28,0)</f>
        <v>0</v>
      </c>
      <c r="BB28" s="220">
        <f>IF(AZ28=2,G28,0)</f>
        <v>0</v>
      </c>
      <c r="BC28" s="220">
        <f>IF(AZ28=3,G28,0)</f>
        <v>0</v>
      </c>
      <c r="BD28" s="220">
        <f>IF(AZ28=4,G28,0)</f>
        <v>0</v>
      </c>
      <c r="BE28" s="220">
        <f>IF(AZ28=5,G28,0)</f>
        <v>0</v>
      </c>
      <c r="CZ28" s="220">
        <v>0</v>
      </c>
    </row>
    <row r="29" spans="1:104" x14ac:dyDescent="0.2">
      <c r="A29" s="252"/>
      <c r="B29" s="253"/>
      <c r="C29" s="343" t="s">
        <v>557</v>
      </c>
      <c r="D29" s="344"/>
      <c r="E29" s="254">
        <v>2</v>
      </c>
      <c r="F29" s="255"/>
      <c r="G29" s="256"/>
      <c r="M29" s="257" t="s">
        <v>557</v>
      </c>
      <c r="O29" s="238"/>
    </row>
    <row r="30" spans="1:104" ht="22.5" x14ac:dyDescent="0.2">
      <c r="A30" s="239">
        <v>11</v>
      </c>
      <c r="B30" s="240" t="s">
        <v>558</v>
      </c>
      <c r="C30" s="241" t="s">
        <v>559</v>
      </c>
      <c r="D30" s="242" t="s">
        <v>121</v>
      </c>
      <c r="E30" s="243">
        <v>2</v>
      </c>
      <c r="F30" s="244"/>
      <c r="G30" s="245">
        <f>E30*F30</f>
        <v>0</v>
      </c>
      <c r="O30" s="238">
        <v>2</v>
      </c>
      <c r="AA30" s="220">
        <v>12</v>
      </c>
      <c r="AB30" s="220">
        <v>0</v>
      </c>
      <c r="AC30" s="220">
        <v>11</v>
      </c>
      <c r="AZ30" s="220">
        <v>4</v>
      </c>
      <c r="BA30" s="220">
        <f>IF(AZ30=1,G30,0)</f>
        <v>0</v>
      </c>
      <c r="BB30" s="220">
        <f>IF(AZ30=2,G30,0)</f>
        <v>0</v>
      </c>
      <c r="BC30" s="220">
        <f>IF(AZ30=3,G30,0)</f>
        <v>0</v>
      </c>
      <c r="BD30" s="220">
        <f>IF(AZ30=4,G30,0)</f>
        <v>0</v>
      </c>
      <c r="BE30" s="220">
        <f>IF(AZ30=5,G30,0)</f>
        <v>0</v>
      </c>
      <c r="CZ30" s="220">
        <v>2.0000000000000002E-5</v>
      </c>
    </row>
    <row r="31" spans="1:104" x14ac:dyDescent="0.2">
      <c r="A31" s="252"/>
      <c r="B31" s="253"/>
      <c r="C31" s="343" t="s">
        <v>557</v>
      </c>
      <c r="D31" s="344"/>
      <c r="E31" s="254">
        <v>2</v>
      </c>
      <c r="F31" s="255"/>
      <c r="G31" s="256"/>
      <c r="M31" s="257" t="s">
        <v>557</v>
      </c>
      <c r="O31" s="238"/>
    </row>
    <row r="32" spans="1:104" x14ac:dyDescent="0.2">
      <c r="A32" s="239">
        <v>12</v>
      </c>
      <c r="B32" s="240" t="s">
        <v>560</v>
      </c>
      <c r="C32" s="241" t="s">
        <v>561</v>
      </c>
      <c r="D32" s="242" t="s">
        <v>121</v>
      </c>
      <c r="E32" s="243">
        <v>2</v>
      </c>
      <c r="F32" s="244"/>
      <c r="G32" s="245">
        <f>E32*F32</f>
        <v>0</v>
      </c>
      <c r="O32" s="238">
        <v>2</v>
      </c>
      <c r="AA32" s="220">
        <v>12</v>
      </c>
      <c r="AB32" s="220">
        <v>1</v>
      </c>
      <c r="AC32" s="220">
        <v>12</v>
      </c>
      <c r="AZ32" s="220">
        <v>3</v>
      </c>
      <c r="BA32" s="220">
        <f>IF(AZ32=1,G32,0)</f>
        <v>0</v>
      </c>
      <c r="BB32" s="220">
        <f>IF(AZ32=2,G32,0)</f>
        <v>0</v>
      </c>
      <c r="BC32" s="220">
        <f>IF(AZ32=3,G32,0)</f>
        <v>0</v>
      </c>
      <c r="BD32" s="220">
        <f>IF(AZ32=4,G32,0)</f>
        <v>0</v>
      </c>
      <c r="BE32" s="220">
        <f>IF(AZ32=5,G32,0)</f>
        <v>0</v>
      </c>
      <c r="CZ32" s="220">
        <v>0</v>
      </c>
    </row>
    <row r="33" spans="1:104" ht="22.5" x14ac:dyDescent="0.2">
      <c r="A33" s="239">
        <v>13</v>
      </c>
      <c r="B33" s="240" t="s">
        <v>562</v>
      </c>
      <c r="C33" s="241" t="s">
        <v>563</v>
      </c>
      <c r="D33" s="242" t="s">
        <v>121</v>
      </c>
      <c r="E33" s="243">
        <v>112</v>
      </c>
      <c r="F33" s="244"/>
      <c r="G33" s="245">
        <f>E33*F33</f>
        <v>0</v>
      </c>
      <c r="O33" s="238">
        <v>2</v>
      </c>
      <c r="AA33" s="220">
        <v>12</v>
      </c>
      <c r="AB33" s="220">
        <v>0</v>
      </c>
      <c r="AC33" s="220">
        <v>13</v>
      </c>
      <c r="AZ33" s="220">
        <v>4</v>
      </c>
      <c r="BA33" s="220">
        <f>IF(AZ33=1,G33,0)</f>
        <v>0</v>
      </c>
      <c r="BB33" s="220">
        <f>IF(AZ33=2,G33,0)</f>
        <v>0</v>
      </c>
      <c r="BC33" s="220">
        <f>IF(AZ33=3,G33,0)</f>
        <v>0</v>
      </c>
      <c r="BD33" s="220">
        <f>IF(AZ33=4,G33,0)</f>
        <v>0</v>
      </c>
      <c r="BE33" s="220">
        <f>IF(AZ33=5,G33,0)</f>
        <v>0</v>
      </c>
      <c r="CZ33" s="220">
        <v>0</v>
      </c>
    </row>
    <row r="34" spans="1:104" x14ac:dyDescent="0.2">
      <c r="A34" s="252"/>
      <c r="B34" s="253"/>
      <c r="C34" s="343" t="s">
        <v>564</v>
      </c>
      <c r="D34" s="344"/>
      <c r="E34" s="254">
        <v>0</v>
      </c>
      <c r="F34" s="255"/>
      <c r="G34" s="256"/>
      <c r="M34" s="257" t="s">
        <v>564</v>
      </c>
      <c r="O34" s="238"/>
    </row>
    <row r="35" spans="1:104" x14ac:dyDescent="0.2">
      <c r="A35" s="252"/>
      <c r="B35" s="253"/>
      <c r="C35" s="343" t="s">
        <v>565</v>
      </c>
      <c r="D35" s="344"/>
      <c r="E35" s="254">
        <v>110</v>
      </c>
      <c r="F35" s="255"/>
      <c r="G35" s="256"/>
      <c r="M35" s="257" t="s">
        <v>565</v>
      </c>
      <c r="O35" s="238"/>
    </row>
    <row r="36" spans="1:104" x14ac:dyDescent="0.2">
      <c r="A36" s="252"/>
      <c r="B36" s="253"/>
      <c r="C36" s="343" t="s">
        <v>566</v>
      </c>
      <c r="D36" s="344"/>
      <c r="E36" s="254">
        <v>2</v>
      </c>
      <c r="F36" s="255"/>
      <c r="G36" s="256"/>
      <c r="M36" s="257" t="s">
        <v>566</v>
      </c>
      <c r="O36" s="238"/>
    </row>
    <row r="37" spans="1:104" x14ac:dyDescent="0.2">
      <c r="A37" s="239">
        <v>14</v>
      </c>
      <c r="B37" s="240" t="s">
        <v>567</v>
      </c>
      <c r="C37" s="241" t="s">
        <v>568</v>
      </c>
      <c r="D37" s="242" t="s">
        <v>121</v>
      </c>
      <c r="E37" s="243">
        <v>15</v>
      </c>
      <c r="F37" s="244"/>
      <c r="G37" s="245">
        <f>E37*F37</f>
        <v>0</v>
      </c>
      <c r="O37" s="238">
        <v>2</v>
      </c>
      <c r="AA37" s="220">
        <v>12</v>
      </c>
      <c r="AB37" s="220">
        <v>0</v>
      </c>
      <c r="AC37" s="220">
        <v>14</v>
      </c>
      <c r="AZ37" s="220">
        <v>4</v>
      </c>
      <c r="BA37" s="220">
        <f>IF(AZ37=1,G37,0)</f>
        <v>0</v>
      </c>
      <c r="BB37" s="220">
        <f>IF(AZ37=2,G37,0)</f>
        <v>0</v>
      </c>
      <c r="BC37" s="220">
        <f>IF(AZ37=3,G37,0)</f>
        <v>0</v>
      </c>
      <c r="BD37" s="220">
        <f>IF(AZ37=4,G37,0)</f>
        <v>0</v>
      </c>
      <c r="BE37" s="220">
        <f>IF(AZ37=5,G37,0)</f>
        <v>0</v>
      </c>
      <c r="CZ37" s="220">
        <v>0</v>
      </c>
    </row>
    <row r="38" spans="1:104" x14ac:dyDescent="0.2">
      <c r="A38" s="252"/>
      <c r="B38" s="253"/>
      <c r="C38" s="343" t="s">
        <v>549</v>
      </c>
      <c r="D38" s="344"/>
      <c r="E38" s="254">
        <v>1</v>
      </c>
      <c r="F38" s="255"/>
      <c r="G38" s="256"/>
      <c r="M38" s="257" t="s">
        <v>549</v>
      </c>
      <c r="O38" s="238"/>
    </row>
    <row r="39" spans="1:104" x14ac:dyDescent="0.2">
      <c r="A39" s="252"/>
      <c r="B39" s="253"/>
      <c r="C39" s="343" t="s">
        <v>569</v>
      </c>
      <c r="D39" s="344"/>
      <c r="E39" s="254">
        <v>12</v>
      </c>
      <c r="F39" s="255"/>
      <c r="G39" s="256"/>
      <c r="M39" s="257" t="s">
        <v>569</v>
      </c>
      <c r="O39" s="238"/>
    </row>
    <row r="40" spans="1:104" x14ac:dyDescent="0.2">
      <c r="A40" s="252"/>
      <c r="B40" s="253"/>
      <c r="C40" s="343" t="s">
        <v>566</v>
      </c>
      <c r="D40" s="344"/>
      <c r="E40" s="254">
        <v>2</v>
      </c>
      <c r="F40" s="255"/>
      <c r="G40" s="256"/>
      <c r="M40" s="257" t="s">
        <v>566</v>
      </c>
      <c r="O40" s="238"/>
    </row>
    <row r="41" spans="1:104" x14ac:dyDescent="0.2">
      <c r="A41" s="239">
        <v>15</v>
      </c>
      <c r="B41" s="240" t="s">
        <v>570</v>
      </c>
      <c r="C41" s="241" t="s">
        <v>571</v>
      </c>
      <c r="D41" s="242" t="s">
        <v>121</v>
      </c>
      <c r="E41" s="243">
        <v>1</v>
      </c>
      <c r="F41" s="244"/>
      <c r="G41" s="245">
        <f>E41*F41</f>
        <v>0</v>
      </c>
      <c r="O41" s="238">
        <v>2</v>
      </c>
      <c r="AA41" s="220">
        <v>12</v>
      </c>
      <c r="AB41" s="220">
        <v>0</v>
      </c>
      <c r="AC41" s="220">
        <v>15</v>
      </c>
      <c r="AZ41" s="220">
        <v>4</v>
      </c>
      <c r="BA41" s="220">
        <f>IF(AZ41=1,G41,0)</f>
        <v>0</v>
      </c>
      <c r="BB41" s="220">
        <f>IF(AZ41=2,G41,0)</f>
        <v>0</v>
      </c>
      <c r="BC41" s="220">
        <f>IF(AZ41=3,G41,0)</f>
        <v>0</v>
      </c>
      <c r="BD41" s="220">
        <f>IF(AZ41=4,G41,0)</f>
        <v>0</v>
      </c>
      <c r="BE41" s="220">
        <f>IF(AZ41=5,G41,0)</f>
        <v>0</v>
      </c>
      <c r="CZ41" s="220">
        <v>0</v>
      </c>
    </row>
    <row r="42" spans="1:104" x14ac:dyDescent="0.2">
      <c r="A42" s="252"/>
      <c r="B42" s="253"/>
      <c r="C42" s="343" t="s">
        <v>549</v>
      </c>
      <c r="D42" s="344"/>
      <c r="E42" s="254">
        <v>1</v>
      </c>
      <c r="F42" s="255"/>
      <c r="G42" s="256"/>
      <c r="M42" s="257" t="s">
        <v>549</v>
      </c>
      <c r="O42" s="238"/>
    </row>
    <row r="43" spans="1:104" x14ac:dyDescent="0.2">
      <c r="A43" s="239">
        <v>16</v>
      </c>
      <c r="B43" s="240" t="s">
        <v>572</v>
      </c>
      <c r="C43" s="241" t="s">
        <v>573</v>
      </c>
      <c r="D43" s="242" t="s">
        <v>121</v>
      </c>
      <c r="E43" s="243">
        <v>1</v>
      </c>
      <c r="F43" s="244"/>
      <c r="G43" s="245">
        <f>E43*F43</f>
        <v>0</v>
      </c>
      <c r="O43" s="238">
        <v>2</v>
      </c>
      <c r="AA43" s="220">
        <v>12</v>
      </c>
      <c r="AB43" s="220">
        <v>0</v>
      </c>
      <c r="AC43" s="220">
        <v>16</v>
      </c>
      <c r="AZ43" s="220">
        <v>4</v>
      </c>
      <c r="BA43" s="220">
        <f>IF(AZ43=1,G43,0)</f>
        <v>0</v>
      </c>
      <c r="BB43" s="220">
        <f>IF(AZ43=2,G43,0)</f>
        <v>0</v>
      </c>
      <c r="BC43" s="220">
        <f>IF(AZ43=3,G43,0)</f>
        <v>0</v>
      </c>
      <c r="BD43" s="220">
        <f>IF(AZ43=4,G43,0)</f>
        <v>0</v>
      </c>
      <c r="BE43" s="220">
        <f>IF(AZ43=5,G43,0)</f>
        <v>0</v>
      </c>
      <c r="CZ43" s="220">
        <v>0</v>
      </c>
    </row>
    <row r="44" spans="1:104" x14ac:dyDescent="0.2">
      <c r="A44" s="252"/>
      <c r="B44" s="253"/>
      <c r="C44" s="343" t="s">
        <v>549</v>
      </c>
      <c r="D44" s="344"/>
      <c r="E44" s="254">
        <v>1</v>
      </c>
      <c r="F44" s="255"/>
      <c r="G44" s="256"/>
      <c r="M44" s="257" t="s">
        <v>549</v>
      </c>
      <c r="O44" s="238"/>
    </row>
    <row r="45" spans="1:104" ht="22.5" x14ac:dyDescent="0.2">
      <c r="A45" s="239">
        <v>17</v>
      </c>
      <c r="B45" s="240" t="s">
        <v>574</v>
      </c>
      <c r="C45" s="241" t="s">
        <v>575</v>
      </c>
      <c r="D45" s="242" t="s">
        <v>121</v>
      </c>
      <c r="E45" s="243">
        <v>17</v>
      </c>
      <c r="F45" s="244"/>
      <c r="G45" s="245">
        <f>E45*F45</f>
        <v>0</v>
      </c>
      <c r="O45" s="238">
        <v>2</v>
      </c>
      <c r="AA45" s="220">
        <v>12</v>
      </c>
      <c r="AB45" s="220">
        <v>0</v>
      </c>
      <c r="AC45" s="220">
        <v>17</v>
      </c>
      <c r="AZ45" s="220">
        <v>4</v>
      </c>
      <c r="BA45" s="220">
        <f>IF(AZ45=1,G45,0)</f>
        <v>0</v>
      </c>
      <c r="BB45" s="220">
        <f>IF(AZ45=2,G45,0)</f>
        <v>0</v>
      </c>
      <c r="BC45" s="220">
        <f>IF(AZ45=3,G45,0)</f>
        <v>0</v>
      </c>
      <c r="BD45" s="220">
        <f>IF(AZ45=4,G45,0)</f>
        <v>0</v>
      </c>
      <c r="BE45" s="220">
        <f>IF(AZ45=5,G45,0)</f>
        <v>0</v>
      </c>
      <c r="CZ45" s="220">
        <v>2.5000000000000001E-4</v>
      </c>
    </row>
    <row r="46" spans="1:104" x14ac:dyDescent="0.2">
      <c r="A46" s="252"/>
      <c r="B46" s="253"/>
      <c r="C46" s="343" t="s">
        <v>576</v>
      </c>
      <c r="D46" s="344"/>
      <c r="E46" s="254">
        <v>17</v>
      </c>
      <c r="F46" s="255"/>
      <c r="G46" s="256"/>
      <c r="M46" s="257" t="s">
        <v>576</v>
      </c>
      <c r="O46" s="238"/>
    </row>
    <row r="47" spans="1:104" x14ac:dyDescent="0.2">
      <c r="A47" s="239">
        <v>18</v>
      </c>
      <c r="B47" s="240" t="s">
        <v>577</v>
      </c>
      <c r="C47" s="241" t="s">
        <v>578</v>
      </c>
      <c r="D47" s="242" t="s">
        <v>121</v>
      </c>
      <c r="E47" s="243">
        <v>1</v>
      </c>
      <c r="F47" s="244"/>
      <c r="G47" s="245">
        <f>E47*F47</f>
        <v>0</v>
      </c>
      <c r="O47" s="238">
        <v>2</v>
      </c>
      <c r="AA47" s="220">
        <v>12</v>
      </c>
      <c r="AB47" s="220">
        <v>0</v>
      </c>
      <c r="AC47" s="220">
        <v>18</v>
      </c>
      <c r="AZ47" s="220">
        <v>4</v>
      </c>
      <c r="BA47" s="220">
        <f>IF(AZ47=1,G47,0)</f>
        <v>0</v>
      </c>
      <c r="BB47" s="220">
        <f>IF(AZ47=2,G47,0)</f>
        <v>0</v>
      </c>
      <c r="BC47" s="220">
        <f>IF(AZ47=3,G47,0)</f>
        <v>0</v>
      </c>
      <c r="BD47" s="220">
        <f>IF(AZ47=4,G47,0)</f>
        <v>0</v>
      </c>
      <c r="BE47" s="220">
        <f>IF(AZ47=5,G47,0)</f>
        <v>0</v>
      </c>
      <c r="CZ47" s="220">
        <v>0</v>
      </c>
    </row>
    <row r="48" spans="1:104" x14ac:dyDescent="0.2">
      <c r="A48" s="252"/>
      <c r="B48" s="253"/>
      <c r="C48" s="343" t="s">
        <v>549</v>
      </c>
      <c r="D48" s="344"/>
      <c r="E48" s="254">
        <v>1</v>
      </c>
      <c r="F48" s="255"/>
      <c r="G48" s="256"/>
      <c r="M48" s="257" t="s">
        <v>549</v>
      </c>
      <c r="O48" s="238"/>
    </row>
    <row r="49" spans="1:104" x14ac:dyDescent="0.2">
      <c r="A49" s="239">
        <v>19</v>
      </c>
      <c r="B49" s="240" t="s">
        <v>579</v>
      </c>
      <c r="C49" s="241" t="s">
        <v>580</v>
      </c>
      <c r="D49" s="242" t="s">
        <v>121</v>
      </c>
      <c r="E49" s="243">
        <v>1</v>
      </c>
      <c r="F49" s="244"/>
      <c r="G49" s="245">
        <f>E49*F49</f>
        <v>0</v>
      </c>
      <c r="O49" s="238">
        <v>2</v>
      </c>
      <c r="AA49" s="220">
        <v>12</v>
      </c>
      <c r="AB49" s="220">
        <v>0</v>
      </c>
      <c r="AC49" s="220">
        <v>19</v>
      </c>
      <c r="AZ49" s="220">
        <v>4</v>
      </c>
      <c r="BA49" s="220">
        <f>IF(AZ49=1,G49,0)</f>
        <v>0</v>
      </c>
      <c r="BB49" s="220">
        <f>IF(AZ49=2,G49,0)</f>
        <v>0</v>
      </c>
      <c r="BC49" s="220">
        <f>IF(AZ49=3,G49,0)</f>
        <v>0</v>
      </c>
      <c r="BD49" s="220">
        <f>IF(AZ49=4,G49,0)</f>
        <v>0</v>
      </c>
      <c r="BE49" s="220">
        <f>IF(AZ49=5,G49,0)</f>
        <v>0</v>
      </c>
      <c r="CZ49" s="220">
        <v>0</v>
      </c>
    </row>
    <row r="50" spans="1:104" x14ac:dyDescent="0.2">
      <c r="A50" s="252"/>
      <c r="B50" s="253"/>
      <c r="C50" s="343" t="s">
        <v>549</v>
      </c>
      <c r="D50" s="344"/>
      <c r="E50" s="254">
        <v>1</v>
      </c>
      <c r="F50" s="255"/>
      <c r="G50" s="256"/>
      <c r="M50" s="257" t="s">
        <v>549</v>
      </c>
      <c r="O50" s="238"/>
    </row>
    <row r="51" spans="1:104" x14ac:dyDescent="0.2">
      <c r="A51" s="239">
        <v>20</v>
      </c>
      <c r="B51" s="240" t="s">
        <v>581</v>
      </c>
      <c r="C51" s="241" t="s">
        <v>582</v>
      </c>
      <c r="D51" s="242" t="s">
        <v>121</v>
      </c>
      <c r="E51" s="243">
        <v>5</v>
      </c>
      <c r="F51" s="244"/>
      <c r="G51" s="245">
        <f>E51*F51</f>
        <v>0</v>
      </c>
      <c r="O51" s="238">
        <v>2</v>
      </c>
      <c r="AA51" s="220">
        <v>12</v>
      </c>
      <c r="AB51" s="220">
        <v>0</v>
      </c>
      <c r="AC51" s="220">
        <v>20</v>
      </c>
      <c r="AZ51" s="220">
        <v>4</v>
      </c>
      <c r="BA51" s="220">
        <f>IF(AZ51=1,G51,0)</f>
        <v>0</v>
      </c>
      <c r="BB51" s="220">
        <f>IF(AZ51=2,G51,0)</f>
        <v>0</v>
      </c>
      <c r="BC51" s="220">
        <f>IF(AZ51=3,G51,0)</f>
        <v>0</v>
      </c>
      <c r="BD51" s="220">
        <f>IF(AZ51=4,G51,0)</f>
        <v>0</v>
      </c>
      <c r="BE51" s="220">
        <f>IF(AZ51=5,G51,0)</f>
        <v>0</v>
      </c>
      <c r="CZ51" s="220">
        <v>0</v>
      </c>
    </row>
    <row r="52" spans="1:104" x14ac:dyDescent="0.2">
      <c r="A52" s="252"/>
      <c r="B52" s="253"/>
      <c r="C52" s="343" t="s">
        <v>583</v>
      </c>
      <c r="D52" s="344"/>
      <c r="E52" s="254">
        <v>5</v>
      </c>
      <c r="F52" s="255"/>
      <c r="G52" s="256"/>
      <c r="M52" s="257" t="s">
        <v>583</v>
      </c>
      <c r="O52" s="238"/>
    </row>
    <row r="53" spans="1:104" x14ac:dyDescent="0.2">
      <c r="A53" s="239">
        <v>21</v>
      </c>
      <c r="B53" s="240" t="s">
        <v>584</v>
      </c>
      <c r="C53" s="241" t="s">
        <v>585</v>
      </c>
      <c r="D53" s="242" t="s">
        <v>121</v>
      </c>
      <c r="E53" s="243">
        <v>1</v>
      </c>
      <c r="F53" s="244"/>
      <c r="G53" s="245">
        <f>E53*F53</f>
        <v>0</v>
      </c>
      <c r="O53" s="238">
        <v>2</v>
      </c>
      <c r="AA53" s="220">
        <v>12</v>
      </c>
      <c r="AB53" s="220">
        <v>0</v>
      </c>
      <c r="AC53" s="220">
        <v>21</v>
      </c>
      <c r="AZ53" s="220">
        <v>4</v>
      </c>
      <c r="BA53" s="220">
        <f>IF(AZ53=1,G53,0)</f>
        <v>0</v>
      </c>
      <c r="BB53" s="220">
        <f>IF(AZ53=2,G53,0)</f>
        <v>0</v>
      </c>
      <c r="BC53" s="220">
        <f>IF(AZ53=3,G53,0)</f>
        <v>0</v>
      </c>
      <c r="BD53" s="220">
        <f>IF(AZ53=4,G53,0)</f>
        <v>0</v>
      </c>
      <c r="BE53" s="220">
        <f>IF(AZ53=5,G53,0)</f>
        <v>0</v>
      </c>
      <c r="CZ53" s="220">
        <v>0</v>
      </c>
    </row>
    <row r="54" spans="1:104" x14ac:dyDescent="0.2">
      <c r="A54" s="252"/>
      <c r="B54" s="253"/>
      <c r="C54" s="343" t="s">
        <v>586</v>
      </c>
      <c r="D54" s="344"/>
      <c r="E54" s="254">
        <v>1</v>
      </c>
      <c r="F54" s="255"/>
      <c r="G54" s="256"/>
      <c r="M54" s="257" t="s">
        <v>586</v>
      </c>
      <c r="O54" s="238"/>
    </row>
    <row r="55" spans="1:104" x14ac:dyDescent="0.2">
      <c r="A55" s="239">
        <v>22</v>
      </c>
      <c r="B55" s="240" t="s">
        <v>587</v>
      </c>
      <c r="C55" s="241" t="s">
        <v>588</v>
      </c>
      <c r="D55" s="242" t="s">
        <v>121</v>
      </c>
      <c r="E55" s="243">
        <v>2</v>
      </c>
      <c r="F55" s="244"/>
      <c r="G55" s="245">
        <f>E55*F55</f>
        <v>0</v>
      </c>
      <c r="O55" s="238">
        <v>2</v>
      </c>
      <c r="AA55" s="220">
        <v>12</v>
      </c>
      <c r="AB55" s="220">
        <v>0</v>
      </c>
      <c r="AC55" s="220">
        <v>22</v>
      </c>
      <c r="AZ55" s="220">
        <v>4</v>
      </c>
      <c r="BA55" s="220">
        <f>IF(AZ55=1,G55,0)</f>
        <v>0</v>
      </c>
      <c r="BB55" s="220">
        <f>IF(AZ55=2,G55,0)</f>
        <v>0</v>
      </c>
      <c r="BC55" s="220">
        <f>IF(AZ55=3,G55,0)</f>
        <v>0</v>
      </c>
      <c r="BD55" s="220">
        <f>IF(AZ55=4,G55,0)</f>
        <v>0</v>
      </c>
      <c r="BE55" s="220">
        <f>IF(AZ55=5,G55,0)</f>
        <v>0</v>
      </c>
      <c r="CZ55" s="220">
        <v>0</v>
      </c>
    </row>
    <row r="56" spans="1:104" x14ac:dyDescent="0.2">
      <c r="A56" s="252"/>
      <c r="B56" s="253"/>
      <c r="C56" s="343" t="s">
        <v>537</v>
      </c>
      <c r="D56" s="344"/>
      <c r="E56" s="254">
        <v>2</v>
      </c>
      <c r="F56" s="255"/>
      <c r="G56" s="256"/>
      <c r="M56" s="257" t="s">
        <v>537</v>
      </c>
      <c r="O56" s="238"/>
    </row>
    <row r="57" spans="1:104" x14ac:dyDescent="0.2">
      <c r="A57" s="239">
        <v>23</v>
      </c>
      <c r="B57" s="240" t="s">
        <v>589</v>
      </c>
      <c r="C57" s="241" t="s">
        <v>590</v>
      </c>
      <c r="D57" s="242" t="s">
        <v>121</v>
      </c>
      <c r="E57" s="243">
        <v>4</v>
      </c>
      <c r="F57" s="244"/>
      <c r="G57" s="245">
        <f>E57*F57</f>
        <v>0</v>
      </c>
      <c r="O57" s="238">
        <v>2</v>
      </c>
      <c r="AA57" s="220">
        <v>12</v>
      </c>
      <c r="AB57" s="220">
        <v>0</v>
      </c>
      <c r="AC57" s="220">
        <v>23</v>
      </c>
      <c r="AZ57" s="220">
        <v>4</v>
      </c>
      <c r="BA57" s="220">
        <f>IF(AZ57=1,G57,0)</f>
        <v>0</v>
      </c>
      <c r="BB57" s="220">
        <f>IF(AZ57=2,G57,0)</f>
        <v>0</v>
      </c>
      <c r="BC57" s="220">
        <f>IF(AZ57=3,G57,0)</f>
        <v>0</v>
      </c>
      <c r="BD57" s="220">
        <f>IF(AZ57=4,G57,0)</f>
        <v>0</v>
      </c>
      <c r="BE57" s="220">
        <f>IF(AZ57=5,G57,0)</f>
        <v>0</v>
      </c>
      <c r="CZ57" s="220">
        <v>0</v>
      </c>
    </row>
    <row r="58" spans="1:104" x14ac:dyDescent="0.2">
      <c r="A58" s="252"/>
      <c r="B58" s="253"/>
      <c r="C58" s="343" t="s">
        <v>591</v>
      </c>
      <c r="D58" s="344"/>
      <c r="E58" s="254">
        <v>4</v>
      </c>
      <c r="F58" s="255"/>
      <c r="G58" s="256"/>
      <c r="M58" s="257" t="s">
        <v>591</v>
      </c>
      <c r="O58" s="238"/>
    </row>
    <row r="59" spans="1:104" x14ac:dyDescent="0.2">
      <c r="A59" s="239">
        <v>24</v>
      </c>
      <c r="B59" s="240" t="s">
        <v>592</v>
      </c>
      <c r="C59" s="241" t="s">
        <v>593</v>
      </c>
      <c r="D59" s="242" t="s">
        <v>121</v>
      </c>
      <c r="E59" s="243">
        <v>4</v>
      </c>
      <c r="F59" s="244"/>
      <c r="G59" s="245">
        <f>E59*F59</f>
        <v>0</v>
      </c>
      <c r="O59" s="238">
        <v>2</v>
      </c>
      <c r="AA59" s="220">
        <v>12</v>
      </c>
      <c r="AB59" s="220">
        <v>1</v>
      </c>
      <c r="AC59" s="220">
        <v>24</v>
      </c>
      <c r="AZ59" s="220">
        <v>3</v>
      </c>
      <c r="BA59" s="220">
        <f>IF(AZ59=1,G59,0)</f>
        <v>0</v>
      </c>
      <c r="BB59" s="220">
        <f>IF(AZ59=2,G59,0)</f>
        <v>0</v>
      </c>
      <c r="BC59" s="220">
        <f>IF(AZ59=3,G59,0)</f>
        <v>0</v>
      </c>
      <c r="BD59" s="220">
        <f>IF(AZ59=4,G59,0)</f>
        <v>0</v>
      </c>
      <c r="BE59" s="220">
        <f>IF(AZ59=5,G59,0)</f>
        <v>0</v>
      </c>
      <c r="CZ59" s="220">
        <v>1.0000000000000001E-5</v>
      </c>
    </row>
    <row r="60" spans="1:104" x14ac:dyDescent="0.2">
      <c r="A60" s="239">
        <v>25</v>
      </c>
      <c r="B60" s="240" t="s">
        <v>594</v>
      </c>
      <c r="C60" s="241" t="s">
        <v>595</v>
      </c>
      <c r="D60" s="242" t="s">
        <v>121</v>
      </c>
      <c r="E60" s="243">
        <v>4</v>
      </c>
      <c r="F60" s="244"/>
      <c r="G60" s="245">
        <f>E60*F60</f>
        <v>0</v>
      </c>
      <c r="O60" s="238">
        <v>2</v>
      </c>
      <c r="AA60" s="220">
        <v>12</v>
      </c>
      <c r="AB60" s="220">
        <v>1</v>
      </c>
      <c r="AC60" s="220">
        <v>25</v>
      </c>
      <c r="AZ60" s="220">
        <v>3</v>
      </c>
      <c r="BA60" s="220">
        <f>IF(AZ60=1,G60,0)</f>
        <v>0</v>
      </c>
      <c r="BB60" s="220">
        <f>IF(AZ60=2,G60,0)</f>
        <v>0</v>
      </c>
      <c r="BC60" s="220">
        <f>IF(AZ60=3,G60,0)</f>
        <v>0</v>
      </c>
      <c r="BD60" s="220">
        <f>IF(AZ60=4,G60,0)</f>
        <v>0</v>
      </c>
      <c r="BE60" s="220">
        <f>IF(AZ60=5,G60,0)</f>
        <v>0</v>
      </c>
      <c r="CZ60" s="220">
        <v>5.0099999999999997E-3</v>
      </c>
    </row>
    <row r="61" spans="1:104" x14ac:dyDescent="0.2">
      <c r="A61" s="239">
        <v>26</v>
      </c>
      <c r="B61" s="240" t="s">
        <v>596</v>
      </c>
      <c r="C61" s="241" t="s">
        <v>597</v>
      </c>
      <c r="D61" s="242" t="s">
        <v>121</v>
      </c>
      <c r="E61" s="243">
        <v>4</v>
      </c>
      <c r="F61" s="244"/>
      <c r="G61" s="245">
        <f>E61*F61</f>
        <v>0</v>
      </c>
      <c r="O61" s="238">
        <v>2</v>
      </c>
      <c r="AA61" s="220">
        <v>12</v>
      </c>
      <c r="AB61" s="220">
        <v>1</v>
      </c>
      <c r="AC61" s="220">
        <v>26</v>
      </c>
      <c r="AZ61" s="220">
        <v>3</v>
      </c>
      <c r="BA61" s="220">
        <f>IF(AZ61=1,G61,0)</f>
        <v>0</v>
      </c>
      <c r="BB61" s="220">
        <f>IF(AZ61=2,G61,0)</f>
        <v>0</v>
      </c>
      <c r="BC61" s="220">
        <f>IF(AZ61=3,G61,0)</f>
        <v>0</v>
      </c>
      <c r="BD61" s="220">
        <f>IF(AZ61=4,G61,0)</f>
        <v>0</v>
      </c>
      <c r="BE61" s="220">
        <f>IF(AZ61=5,G61,0)</f>
        <v>0</v>
      </c>
      <c r="CZ61" s="220">
        <v>5.0000000000000002E-5</v>
      </c>
    </row>
    <row r="62" spans="1:104" x14ac:dyDescent="0.2">
      <c r="A62" s="239">
        <v>27</v>
      </c>
      <c r="B62" s="240" t="s">
        <v>598</v>
      </c>
      <c r="C62" s="241" t="s">
        <v>599</v>
      </c>
      <c r="D62" s="242" t="s">
        <v>121</v>
      </c>
      <c r="E62" s="243">
        <v>2</v>
      </c>
      <c r="F62" s="244"/>
      <c r="G62" s="245">
        <f>E62*F62</f>
        <v>0</v>
      </c>
      <c r="O62" s="238">
        <v>2</v>
      </c>
      <c r="AA62" s="220">
        <v>12</v>
      </c>
      <c r="AB62" s="220">
        <v>0</v>
      </c>
      <c r="AC62" s="220">
        <v>27</v>
      </c>
      <c r="AZ62" s="220">
        <v>4</v>
      </c>
      <c r="BA62" s="220">
        <f>IF(AZ62=1,G62,0)</f>
        <v>0</v>
      </c>
      <c r="BB62" s="220">
        <f>IF(AZ62=2,G62,0)</f>
        <v>0</v>
      </c>
      <c r="BC62" s="220">
        <f>IF(AZ62=3,G62,0)</f>
        <v>0</v>
      </c>
      <c r="BD62" s="220">
        <f>IF(AZ62=4,G62,0)</f>
        <v>0</v>
      </c>
      <c r="BE62" s="220">
        <f>IF(AZ62=5,G62,0)</f>
        <v>0</v>
      </c>
      <c r="CZ62" s="220">
        <v>0</v>
      </c>
    </row>
    <row r="63" spans="1:104" x14ac:dyDescent="0.2">
      <c r="A63" s="252"/>
      <c r="B63" s="253"/>
      <c r="C63" s="343" t="s">
        <v>600</v>
      </c>
      <c r="D63" s="344"/>
      <c r="E63" s="254">
        <v>2</v>
      </c>
      <c r="F63" s="255"/>
      <c r="G63" s="256"/>
      <c r="M63" s="257" t="s">
        <v>600</v>
      </c>
      <c r="O63" s="238"/>
    </row>
    <row r="64" spans="1:104" x14ac:dyDescent="0.2">
      <c r="A64" s="239">
        <v>28</v>
      </c>
      <c r="B64" s="240" t="s">
        <v>601</v>
      </c>
      <c r="C64" s="241" t="s">
        <v>602</v>
      </c>
      <c r="D64" s="242" t="s">
        <v>121</v>
      </c>
      <c r="E64" s="243">
        <v>2</v>
      </c>
      <c r="F64" s="244"/>
      <c r="G64" s="245">
        <f>E64*F64</f>
        <v>0</v>
      </c>
      <c r="O64" s="238">
        <v>2</v>
      </c>
      <c r="AA64" s="220">
        <v>12</v>
      </c>
      <c r="AB64" s="220">
        <v>1</v>
      </c>
      <c r="AC64" s="220">
        <v>28</v>
      </c>
      <c r="AZ64" s="220">
        <v>3</v>
      </c>
      <c r="BA64" s="220">
        <f>IF(AZ64=1,G64,0)</f>
        <v>0</v>
      </c>
      <c r="BB64" s="220">
        <f>IF(AZ64=2,G64,0)</f>
        <v>0</v>
      </c>
      <c r="BC64" s="220">
        <f>IF(AZ64=3,G64,0)</f>
        <v>0</v>
      </c>
      <c r="BD64" s="220">
        <f>IF(AZ64=4,G64,0)</f>
        <v>0</v>
      </c>
      <c r="BE64" s="220">
        <f>IF(AZ64=5,G64,0)</f>
        <v>0</v>
      </c>
      <c r="CZ64" s="220">
        <v>5.0000000000000002E-5</v>
      </c>
    </row>
    <row r="65" spans="1:104" x14ac:dyDescent="0.2">
      <c r="A65" s="239">
        <v>29</v>
      </c>
      <c r="B65" s="240" t="s">
        <v>603</v>
      </c>
      <c r="C65" s="241" t="s">
        <v>604</v>
      </c>
      <c r="D65" s="242" t="s">
        <v>121</v>
      </c>
      <c r="E65" s="243">
        <v>2</v>
      </c>
      <c r="F65" s="244"/>
      <c r="G65" s="245">
        <f>E65*F65</f>
        <v>0</v>
      </c>
      <c r="O65" s="238">
        <v>2</v>
      </c>
      <c r="AA65" s="220">
        <v>12</v>
      </c>
      <c r="AB65" s="220">
        <v>1</v>
      </c>
      <c r="AC65" s="220">
        <v>29</v>
      </c>
      <c r="AZ65" s="220">
        <v>3</v>
      </c>
      <c r="BA65" s="220">
        <f>IF(AZ65=1,G65,0)</f>
        <v>0</v>
      </c>
      <c r="BB65" s="220">
        <f>IF(AZ65=2,G65,0)</f>
        <v>0</v>
      </c>
      <c r="BC65" s="220">
        <f>IF(AZ65=3,G65,0)</f>
        <v>0</v>
      </c>
      <c r="BD65" s="220">
        <f>IF(AZ65=4,G65,0)</f>
        <v>0</v>
      </c>
      <c r="BE65" s="220">
        <f>IF(AZ65=5,G65,0)</f>
        <v>0</v>
      </c>
      <c r="CZ65" s="220">
        <v>4.0000000000000003E-5</v>
      </c>
    </row>
    <row r="66" spans="1:104" x14ac:dyDescent="0.2">
      <c r="A66" s="239">
        <v>30</v>
      </c>
      <c r="B66" s="240" t="s">
        <v>605</v>
      </c>
      <c r="C66" s="241" t="s">
        <v>597</v>
      </c>
      <c r="D66" s="242" t="s">
        <v>121</v>
      </c>
      <c r="E66" s="243">
        <v>2</v>
      </c>
      <c r="F66" s="244"/>
      <c r="G66" s="245">
        <f>E66*F66</f>
        <v>0</v>
      </c>
      <c r="O66" s="238">
        <v>2</v>
      </c>
      <c r="AA66" s="220">
        <v>12</v>
      </c>
      <c r="AB66" s="220">
        <v>1</v>
      </c>
      <c r="AC66" s="220">
        <v>30</v>
      </c>
      <c r="AZ66" s="220">
        <v>3</v>
      </c>
      <c r="BA66" s="220">
        <f>IF(AZ66=1,G66,0)</f>
        <v>0</v>
      </c>
      <c r="BB66" s="220">
        <f>IF(AZ66=2,G66,0)</f>
        <v>0</v>
      </c>
      <c r="BC66" s="220">
        <f>IF(AZ66=3,G66,0)</f>
        <v>0</v>
      </c>
      <c r="BD66" s="220">
        <f>IF(AZ66=4,G66,0)</f>
        <v>0</v>
      </c>
      <c r="BE66" s="220">
        <f>IF(AZ66=5,G66,0)</f>
        <v>0</v>
      </c>
      <c r="CZ66" s="220">
        <v>5.0000000000000002E-5</v>
      </c>
    </row>
    <row r="67" spans="1:104" x14ac:dyDescent="0.2">
      <c r="A67" s="239">
        <v>31</v>
      </c>
      <c r="B67" s="240" t="s">
        <v>606</v>
      </c>
      <c r="C67" s="241" t="s">
        <v>607</v>
      </c>
      <c r="D67" s="242" t="s">
        <v>121</v>
      </c>
      <c r="E67" s="243">
        <v>6</v>
      </c>
      <c r="F67" s="244"/>
      <c r="G67" s="245">
        <f>E67*F67</f>
        <v>0</v>
      </c>
      <c r="O67" s="238">
        <v>2</v>
      </c>
      <c r="AA67" s="220">
        <v>12</v>
      </c>
      <c r="AB67" s="220">
        <v>0</v>
      </c>
      <c r="AC67" s="220">
        <v>31</v>
      </c>
      <c r="AZ67" s="220">
        <v>4</v>
      </c>
      <c r="BA67" s="220">
        <f>IF(AZ67=1,G67,0)</f>
        <v>0</v>
      </c>
      <c r="BB67" s="220">
        <f>IF(AZ67=2,G67,0)</f>
        <v>0</v>
      </c>
      <c r="BC67" s="220">
        <f>IF(AZ67=3,G67,0)</f>
        <v>0</v>
      </c>
      <c r="BD67" s="220">
        <f>IF(AZ67=4,G67,0)</f>
        <v>0</v>
      </c>
      <c r="BE67" s="220">
        <f>IF(AZ67=5,G67,0)</f>
        <v>0</v>
      </c>
      <c r="CZ67" s="220">
        <v>0</v>
      </c>
    </row>
    <row r="68" spans="1:104" x14ac:dyDescent="0.2">
      <c r="A68" s="252"/>
      <c r="B68" s="253"/>
      <c r="C68" s="343" t="s">
        <v>608</v>
      </c>
      <c r="D68" s="344"/>
      <c r="E68" s="254">
        <v>6</v>
      </c>
      <c r="F68" s="255"/>
      <c r="G68" s="256"/>
      <c r="M68" s="257" t="s">
        <v>608</v>
      </c>
      <c r="O68" s="238"/>
    </row>
    <row r="69" spans="1:104" x14ac:dyDescent="0.2">
      <c r="A69" s="239">
        <v>32</v>
      </c>
      <c r="B69" s="240" t="s">
        <v>609</v>
      </c>
      <c r="C69" s="241" t="s">
        <v>610</v>
      </c>
      <c r="D69" s="242" t="s">
        <v>121</v>
      </c>
      <c r="E69" s="243">
        <v>6</v>
      </c>
      <c r="F69" s="244"/>
      <c r="G69" s="245">
        <f>E69*F69</f>
        <v>0</v>
      </c>
      <c r="O69" s="238">
        <v>2</v>
      </c>
      <c r="AA69" s="220">
        <v>12</v>
      </c>
      <c r="AB69" s="220">
        <v>1</v>
      </c>
      <c r="AC69" s="220">
        <v>32</v>
      </c>
      <c r="AZ69" s="220">
        <v>3</v>
      </c>
      <c r="BA69" s="220">
        <f>IF(AZ69=1,G69,0)</f>
        <v>0</v>
      </c>
      <c r="BB69" s="220">
        <f>IF(AZ69=2,G69,0)</f>
        <v>0</v>
      </c>
      <c r="BC69" s="220">
        <f>IF(AZ69=3,G69,0)</f>
        <v>0</v>
      </c>
      <c r="BD69" s="220">
        <f>IF(AZ69=4,G69,0)</f>
        <v>0</v>
      </c>
      <c r="BE69" s="220">
        <f>IF(AZ69=5,G69,0)</f>
        <v>0</v>
      </c>
      <c r="CZ69" s="220">
        <v>4.0000000000000003E-5</v>
      </c>
    </row>
    <row r="70" spans="1:104" x14ac:dyDescent="0.2">
      <c r="A70" s="239">
        <v>33</v>
      </c>
      <c r="B70" s="240" t="s">
        <v>611</v>
      </c>
      <c r="C70" s="241" t="s">
        <v>612</v>
      </c>
      <c r="D70" s="242" t="s">
        <v>121</v>
      </c>
      <c r="E70" s="243">
        <v>6</v>
      </c>
      <c r="F70" s="244"/>
      <c r="G70" s="245">
        <f>E70*F70</f>
        <v>0</v>
      </c>
      <c r="O70" s="238">
        <v>2</v>
      </c>
      <c r="AA70" s="220">
        <v>12</v>
      </c>
      <c r="AB70" s="220">
        <v>1</v>
      </c>
      <c r="AC70" s="220">
        <v>33</v>
      </c>
      <c r="AZ70" s="220">
        <v>3</v>
      </c>
      <c r="BA70" s="220">
        <f>IF(AZ70=1,G70,0)</f>
        <v>0</v>
      </c>
      <c r="BB70" s="220">
        <f>IF(AZ70=2,G70,0)</f>
        <v>0</v>
      </c>
      <c r="BC70" s="220">
        <f>IF(AZ70=3,G70,0)</f>
        <v>0</v>
      </c>
      <c r="BD70" s="220">
        <f>IF(AZ70=4,G70,0)</f>
        <v>0</v>
      </c>
      <c r="BE70" s="220">
        <f>IF(AZ70=5,G70,0)</f>
        <v>0</v>
      </c>
      <c r="CZ70" s="220">
        <v>5.0099999999999997E-3</v>
      </c>
    </row>
    <row r="71" spans="1:104" x14ac:dyDescent="0.2">
      <c r="A71" s="239">
        <v>34</v>
      </c>
      <c r="B71" s="240" t="s">
        <v>613</v>
      </c>
      <c r="C71" s="241" t="s">
        <v>597</v>
      </c>
      <c r="D71" s="242" t="s">
        <v>121</v>
      </c>
      <c r="E71" s="243">
        <v>6</v>
      </c>
      <c r="F71" s="244"/>
      <c r="G71" s="245">
        <f>E71*F71</f>
        <v>0</v>
      </c>
      <c r="O71" s="238">
        <v>2</v>
      </c>
      <c r="AA71" s="220">
        <v>12</v>
      </c>
      <c r="AB71" s="220">
        <v>1</v>
      </c>
      <c r="AC71" s="220">
        <v>34</v>
      </c>
      <c r="AZ71" s="220">
        <v>3</v>
      </c>
      <c r="BA71" s="220">
        <f>IF(AZ71=1,G71,0)</f>
        <v>0</v>
      </c>
      <c r="BB71" s="220">
        <f>IF(AZ71=2,G71,0)</f>
        <v>0</v>
      </c>
      <c r="BC71" s="220">
        <f>IF(AZ71=3,G71,0)</f>
        <v>0</v>
      </c>
      <c r="BD71" s="220">
        <f>IF(AZ71=4,G71,0)</f>
        <v>0</v>
      </c>
      <c r="BE71" s="220">
        <f>IF(AZ71=5,G71,0)</f>
        <v>0</v>
      </c>
      <c r="CZ71" s="220">
        <v>5.0000000000000002E-5</v>
      </c>
    </row>
    <row r="72" spans="1:104" x14ac:dyDescent="0.2">
      <c r="A72" s="239">
        <v>35</v>
      </c>
      <c r="B72" s="240" t="s">
        <v>614</v>
      </c>
      <c r="C72" s="241" t="s">
        <v>615</v>
      </c>
      <c r="D72" s="242" t="s">
        <v>121</v>
      </c>
      <c r="E72" s="243">
        <v>3</v>
      </c>
      <c r="F72" s="244"/>
      <c r="G72" s="245">
        <f>E72*F72</f>
        <v>0</v>
      </c>
      <c r="O72" s="238">
        <v>2</v>
      </c>
      <c r="AA72" s="220">
        <v>12</v>
      </c>
      <c r="AB72" s="220">
        <v>0</v>
      </c>
      <c r="AC72" s="220">
        <v>35</v>
      </c>
      <c r="AZ72" s="220">
        <v>4</v>
      </c>
      <c r="BA72" s="220">
        <f>IF(AZ72=1,G72,0)</f>
        <v>0</v>
      </c>
      <c r="BB72" s="220">
        <f>IF(AZ72=2,G72,0)</f>
        <v>0</v>
      </c>
      <c r="BC72" s="220">
        <f>IF(AZ72=3,G72,0)</f>
        <v>0</v>
      </c>
      <c r="BD72" s="220">
        <f>IF(AZ72=4,G72,0)</f>
        <v>0</v>
      </c>
      <c r="BE72" s="220">
        <f>IF(AZ72=5,G72,0)</f>
        <v>0</v>
      </c>
      <c r="CZ72" s="220">
        <v>0</v>
      </c>
    </row>
    <row r="73" spans="1:104" x14ac:dyDescent="0.2">
      <c r="A73" s="252"/>
      <c r="B73" s="253"/>
      <c r="C73" s="343" t="s">
        <v>616</v>
      </c>
      <c r="D73" s="344"/>
      <c r="E73" s="254">
        <v>3</v>
      </c>
      <c r="F73" s="255"/>
      <c r="G73" s="256"/>
      <c r="M73" s="257" t="s">
        <v>616</v>
      </c>
      <c r="O73" s="238"/>
    </row>
    <row r="74" spans="1:104" x14ac:dyDescent="0.2">
      <c r="A74" s="239">
        <v>36</v>
      </c>
      <c r="B74" s="240" t="s">
        <v>617</v>
      </c>
      <c r="C74" s="241" t="s">
        <v>618</v>
      </c>
      <c r="D74" s="242" t="s">
        <v>121</v>
      </c>
      <c r="E74" s="243">
        <v>3</v>
      </c>
      <c r="F74" s="244"/>
      <c r="G74" s="245">
        <f>E74*F74</f>
        <v>0</v>
      </c>
      <c r="O74" s="238">
        <v>2</v>
      </c>
      <c r="AA74" s="220">
        <v>12</v>
      </c>
      <c r="AB74" s="220">
        <v>1</v>
      </c>
      <c r="AC74" s="220">
        <v>36</v>
      </c>
      <c r="AZ74" s="220">
        <v>3</v>
      </c>
      <c r="BA74" s="220">
        <f>IF(AZ74=1,G74,0)</f>
        <v>0</v>
      </c>
      <c r="BB74" s="220">
        <f>IF(AZ74=2,G74,0)</f>
        <v>0</v>
      </c>
      <c r="BC74" s="220">
        <f>IF(AZ74=3,G74,0)</f>
        <v>0</v>
      </c>
      <c r="BD74" s="220">
        <f>IF(AZ74=4,G74,0)</f>
        <v>0</v>
      </c>
      <c r="BE74" s="220">
        <f>IF(AZ74=5,G74,0)</f>
        <v>0</v>
      </c>
      <c r="CZ74" s="220">
        <v>5.0000000000000002E-5</v>
      </c>
    </row>
    <row r="75" spans="1:104" x14ac:dyDescent="0.2">
      <c r="A75" s="239">
        <v>37</v>
      </c>
      <c r="B75" s="240" t="s">
        <v>619</v>
      </c>
      <c r="C75" s="241" t="s">
        <v>620</v>
      </c>
      <c r="D75" s="242" t="s">
        <v>121</v>
      </c>
      <c r="E75" s="243">
        <v>3</v>
      </c>
      <c r="F75" s="244"/>
      <c r="G75" s="245">
        <f>E75*F75</f>
        <v>0</v>
      </c>
      <c r="O75" s="238">
        <v>2</v>
      </c>
      <c r="AA75" s="220">
        <v>12</v>
      </c>
      <c r="AB75" s="220">
        <v>1</v>
      </c>
      <c r="AC75" s="220">
        <v>37</v>
      </c>
      <c r="AZ75" s="220">
        <v>3</v>
      </c>
      <c r="BA75" s="220">
        <f>IF(AZ75=1,G75,0)</f>
        <v>0</v>
      </c>
      <c r="BB75" s="220">
        <f>IF(AZ75=2,G75,0)</f>
        <v>0</v>
      </c>
      <c r="BC75" s="220">
        <f>IF(AZ75=3,G75,0)</f>
        <v>0</v>
      </c>
      <c r="BD75" s="220">
        <f>IF(AZ75=4,G75,0)</f>
        <v>0</v>
      </c>
      <c r="BE75" s="220">
        <f>IF(AZ75=5,G75,0)</f>
        <v>0</v>
      </c>
      <c r="CZ75" s="220">
        <v>5.0099999999999997E-3</v>
      </c>
    </row>
    <row r="76" spans="1:104" x14ac:dyDescent="0.2">
      <c r="A76" s="239">
        <v>38</v>
      </c>
      <c r="B76" s="240" t="s">
        <v>621</v>
      </c>
      <c r="C76" s="241" t="s">
        <v>597</v>
      </c>
      <c r="D76" s="242" t="s">
        <v>121</v>
      </c>
      <c r="E76" s="243">
        <v>3</v>
      </c>
      <c r="F76" s="244"/>
      <c r="G76" s="245">
        <f>E76*F76</f>
        <v>0</v>
      </c>
      <c r="O76" s="238">
        <v>2</v>
      </c>
      <c r="AA76" s="220">
        <v>12</v>
      </c>
      <c r="AB76" s="220">
        <v>1</v>
      </c>
      <c r="AC76" s="220">
        <v>38</v>
      </c>
      <c r="AZ76" s="220">
        <v>3</v>
      </c>
      <c r="BA76" s="220">
        <f>IF(AZ76=1,G76,0)</f>
        <v>0</v>
      </c>
      <c r="BB76" s="220">
        <f>IF(AZ76=2,G76,0)</f>
        <v>0</v>
      </c>
      <c r="BC76" s="220">
        <f>IF(AZ76=3,G76,0)</f>
        <v>0</v>
      </c>
      <c r="BD76" s="220">
        <f>IF(AZ76=4,G76,0)</f>
        <v>0</v>
      </c>
      <c r="BE76" s="220">
        <f>IF(AZ76=5,G76,0)</f>
        <v>0</v>
      </c>
      <c r="CZ76" s="220">
        <v>5.0000000000000002E-5</v>
      </c>
    </row>
    <row r="77" spans="1:104" x14ac:dyDescent="0.2">
      <c r="A77" s="239">
        <v>39</v>
      </c>
      <c r="B77" s="240" t="s">
        <v>622</v>
      </c>
      <c r="C77" s="241" t="s">
        <v>623</v>
      </c>
      <c r="D77" s="242" t="s">
        <v>121</v>
      </c>
      <c r="E77" s="243">
        <v>2</v>
      </c>
      <c r="F77" s="244"/>
      <c r="G77" s="245">
        <f>E77*F77</f>
        <v>0</v>
      </c>
      <c r="O77" s="238">
        <v>2</v>
      </c>
      <c r="AA77" s="220">
        <v>12</v>
      </c>
      <c r="AB77" s="220">
        <v>0</v>
      </c>
      <c r="AC77" s="220">
        <v>39</v>
      </c>
      <c r="AZ77" s="220">
        <v>4</v>
      </c>
      <c r="BA77" s="220">
        <f>IF(AZ77=1,G77,0)</f>
        <v>0</v>
      </c>
      <c r="BB77" s="220">
        <f>IF(AZ77=2,G77,0)</f>
        <v>0</v>
      </c>
      <c r="BC77" s="220">
        <f>IF(AZ77=3,G77,0)</f>
        <v>0</v>
      </c>
      <c r="BD77" s="220">
        <f>IF(AZ77=4,G77,0)</f>
        <v>0</v>
      </c>
      <c r="BE77" s="220">
        <f>IF(AZ77=5,G77,0)</f>
        <v>0</v>
      </c>
      <c r="CZ77" s="220">
        <v>0</v>
      </c>
    </row>
    <row r="78" spans="1:104" x14ac:dyDescent="0.2">
      <c r="A78" s="252"/>
      <c r="B78" s="253"/>
      <c r="C78" s="343" t="s">
        <v>600</v>
      </c>
      <c r="D78" s="344"/>
      <c r="E78" s="254">
        <v>2</v>
      </c>
      <c r="F78" s="255"/>
      <c r="G78" s="256"/>
      <c r="M78" s="257" t="s">
        <v>600</v>
      </c>
      <c r="O78" s="238"/>
    </row>
    <row r="79" spans="1:104" x14ac:dyDescent="0.2">
      <c r="A79" s="239">
        <v>40</v>
      </c>
      <c r="B79" s="240" t="s">
        <v>624</v>
      </c>
      <c r="C79" s="241" t="s">
        <v>625</v>
      </c>
      <c r="D79" s="242" t="s">
        <v>121</v>
      </c>
      <c r="E79" s="243">
        <v>2</v>
      </c>
      <c r="F79" s="244"/>
      <c r="G79" s="245">
        <f>E79*F79</f>
        <v>0</v>
      </c>
      <c r="O79" s="238">
        <v>2</v>
      </c>
      <c r="AA79" s="220">
        <v>12</v>
      </c>
      <c r="AB79" s="220">
        <v>1</v>
      </c>
      <c r="AC79" s="220">
        <v>40</v>
      </c>
      <c r="AZ79" s="220">
        <v>3</v>
      </c>
      <c r="BA79" s="220">
        <f>IF(AZ79=1,G79,0)</f>
        <v>0</v>
      </c>
      <c r="BB79" s="220">
        <f>IF(AZ79=2,G79,0)</f>
        <v>0</v>
      </c>
      <c r="BC79" s="220">
        <f>IF(AZ79=3,G79,0)</f>
        <v>0</v>
      </c>
      <c r="BD79" s="220">
        <f>IF(AZ79=4,G79,0)</f>
        <v>0</v>
      </c>
      <c r="BE79" s="220">
        <f>IF(AZ79=5,G79,0)</f>
        <v>0</v>
      </c>
      <c r="CZ79" s="220">
        <v>4.0000000000000003E-5</v>
      </c>
    </row>
    <row r="80" spans="1:104" x14ac:dyDescent="0.2">
      <c r="A80" s="239">
        <v>41</v>
      </c>
      <c r="B80" s="240" t="s">
        <v>626</v>
      </c>
      <c r="C80" s="241" t="s">
        <v>627</v>
      </c>
      <c r="D80" s="242" t="s">
        <v>121</v>
      </c>
      <c r="E80" s="243">
        <v>2</v>
      </c>
      <c r="F80" s="244"/>
      <c r="G80" s="245">
        <f>E80*F80</f>
        <v>0</v>
      </c>
      <c r="O80" s="238">
        <v>2</v>
      </c>
      <c r="AA80" s="220">
        <v>12</v>
      </c>
      <c r="AB80" s="220">
        <v>1</v>
      </c>
      <c r="AC80" s="220">
        <v>41</v>
      </c>
      <c r="AZ80" s="220">
        <v>3</v>
      </c>
      <c r="BA80" s="220">
        <f>IF(AZ80=1,G80,0)</f>
        <v>0</v>
      </c>
      <c r="BB80" s="220">
        <f>IF(AZ80=2,G80,0)</f>
        <v>0</v>
      </c>
      <c r="BC80" s="220">
        <f>IF(AZ80=3,G80,0)</f>
        <v>0</v>
      </c>
      <c r="BD80" s="220">
        <f>IF(AZ80=4,G80,0)</f>
        <v>0</v>
      </c>
      <c r="BE80" s="220">
        <f>IF(AZ80=5,G80,0)</f>
        <v>0</v>
      </c>
      <c r="CZ80" s="220">
        <v>5.0099999999999997E-3</v>
      </c>
    </row>
    <row r="81" spans="1:104" x14ac:dyDescent="0.2">
      <c r="A81" s="239">
        <v>42</v>
      </c>
      <c r="B81" s="240" t="s">
        <v>628</v>
      </c>
      <c r="C81" s="241" t="s">
        <v>597</v>
      </c>
      <c r="D81" s="242" t="s">
        <v>121</v>
      </c>
      <c r="E81" s="243">
        <v>2</v>
      </c>
      <c r="F81" s="244"/>
      <c r="G81" s="245">
        <f>E81*F81</f>
        <v>0</v>
      </c>
      <c r="O81" s="238">
        <v>2</v>
      </c>
      <c r="AA81" s="220">
        <v>12</v>
      </c>
      <c r="AB81" s="220">
        <v>1</v>
      </c>
      <c r="AC81" s="220">
        <v>42</v>
      </c>
      <c r="AZ81" s="220">
        <v>3</v>
      </c>
      <c r="BA81" s="220">
        <f>IF(AZ81=1,G81,0)</f>
        <v>0</v>
      </c>
      <c r="BB81" s="220">
        <f>IF(AZ81=2,G81,0)</f>
        <v>0</v>
      </c>
      <c r="BC81" s="220">
        <f>IF(AZ81=3,G81,0)</f>
        <v>0</v>
      </c>
      <c r="BD81" s="220">
        <f>IF(AZ81=4,G81,0)</f>
        <v>0</v>
      </c>
      <c r="BE81" s="220">
        <f>IF(AZ81=5,G81,0)</f>
        <v>0</v>
      </c>
      <c r="CZ81" s="220">
        <v>5.0000000000000002E-5</v>
      </c>
    </row>
    <row r="82" spans="1:104" x14ac:dyDescent="0.2">
      <c r="A82" s="239">
        <v>43</v>
      </c>
      <c r="B82" s="240" t="s">
        <v>629</v>
      </c>
      <c r="C82" s="241" t="s">
        <v>630</v>
      </c>
      <c r="D82" s="242" t="s">
        <v>121</v>
      </c>
      <c r="E82" s="243">
        <v>1</v>
      </c>
      <c r="F82" s="244"/>
      <c r="G82" s="245">
        <f>E82*F82</f>
        <v>0</v>
      </c>
      <c r="O82" s="238">
        <v>2</v>
      </c>
      <c r="AA82" s="220">
        <v>12</v>
      </c>
      <c r="AB82" s="220">
        <v>0</v>
      </c>
      <c r="AC82" s="220">
        <v>43</v>
      </c>
      <c r="AZ82" s="220">
        <v>4</v>
      </c>
      <c r="BA82" s="220">
        <f>IF(AZ82=1,G82,0)</f>
        <v>0</v>
      </c>
      <c r="BB82" s="220">
        <f>IF(AZ82=2,G82,0)</f>
        <v>0</v>
      </c>
      <c r="BC82" s="220">
        <f>IF(AZ82=3,G82,0)</f>
        <v>0</v>
      </c>
      <c r="BD82" s="220">
        <f>IF(AZ82=4,G82,0)</f>
        <v>0</v>
      </c>
      <c r="BE82" s="220">
        <f>IF(AZ82=5,G82,0)</f>
        <v>0</v>
      </c>
      <c r="CZ82" s="220">
        <v>0</v>
      </c>
    </row>
    <row r="83" spans="1:104" x14ac:dyDescent="0.2">
      <c r="A83" s="252"/>
      <c r="B83" s="253"/>
      <c r="C83" s="343" t="s">
        <v>550</v>
      </c>
      <c r="D83" s="344"/>
      <c r="E83" s="254">
        <v>1</v>
      </c>
      <c r="F83" s="255"/>
      <c r="G83" s="256"/>
      <c r="M83" s="257" t="s">
        <v>550</v>
      </c>
      <c r="O83" s="238"/>
    </row>
    <row r="84" spans="1:104" x14ac:dyDescent="0.2">
      <c r="A84" s="239">
        <v>44</v>
      </c>
      <c r="B84" s="240" t="s">
        <v>631</v>
      </c>
      <c r="C84" s="241" t="s">
        <v>632</v>
      </c>
      <c r="D84" s="242" t="s">
        <v>121</v>
      </c>
      <c r="E84" s="243">
        <v>1</v>
      </c>
      <c r="F84" s="244"/>
      <c r="G84" s="245">
        <f>E84*F84</f>
        <v>0</v>
      </c>
      <c r="O84" s="238">
        <v>2</v>
      </c>
      <c r="AA84" s="220">
        <v>12</v>
      </c>
      <c r="AB84" s="220">
        <v>1</v>
      </c>
      <c r="AC84" s="220">
        <v>44</v>
      </c>
      <c r="AZ84" s="220">
        <v>3</v>
      </c>
      <c r="BA84" s="220">
        <f>IF(AZ84=1,G84,0)</f>
        <v>0</v>
      </c>
      <c r="BB84" s="220">
        <f>IF(AZ84=2,G84,0)</f>
        <v>0</v>
      </c>
      <c r="BC84" s="220">
        <f>IF(AZ84=3,G84,0)</f>
        <v>0</v>
      </c>
      <c r="BD84" s="220">
        <f>IF(AZ84=4,G84,0)</f>
        <v>0</v>
      </c>
      <c r="BE84" s="220">
        <f>IF(AZ84=5,G84,0)</f>
        <v>0</v>
      </c>
      <c r="CZ84" s="220">
        <v>1.0000000000000001E-5</v>
      </c>
    </row>
    <row r="85" spans="1:104" ht="22.5" x14ac:dyDescent="0.2">
      <c r="A85" s="239">
        <v>45</v>
      </c>
      <c r="B85" s="240" t="s">
        <v>633</v>
      </c>
      <c r="C85" s="241" t="s">
        <v>634</v>
      </c>
      <c r="D85" s="242" t="s">
        <v>121</v>
      </c>
      <c r="E85" s="243">
        <v>1</v>
      </c>
      <c r="F85" s="244"/>
      <c r="G85" s="245">
        <f>E85*F85</f>
        <v>0</v>
      </c>
      <c r="O85" s="238">
        <v>2</v>
      </c>
      <c r="AA85" s="220">
        <v>12</v>
      </c>
      <c r="AB85" s="220">
        <v>1</v>
      </c>
      <c r="AC85" s="220">
        <v>45</v>
      </c>
      <c r="AZ85" s="220">
        <v>3</v>
      </c>
      <c r="BA85" s="220">
        <f>IF(AZ85=1,G85,0)</f>
        <v>0</v>
      </c>
      <c r="BB85" s="220">
        <f>IF(AZ85=2,G85,0)</f>
        <v>0</v>
      </c>
      <c r="BC85" s="220">
        <f>IF(AZ85=3,G85,0)</f>
        <v>0</v>
      </c>
      <c r="BD85" s="220">
        <f>IF(AZ85=4,G85,0)</f>
        <v>0</v>
      </c>
      <c r="BE85" s="220">
        <f>IF(AZ85=5,G85,0)</f>
        <v>0</v>
      </c>
      <c r="CZ85" s="220">
        <v>1.0000000000000001E-5</v>
      </c>
    </row>
    <row r="86" spans="1:104" x14ac:dyDescent="0.2">
      <c r="A86" s="239">
        <v>46</v>
      </c>
      <c r="B86" s="240" t="s">
        <v>635</v>
      </c>
      <c r="C86" s="241" t="s">
        <v>597</v>
      </c>
      <c r="D86" s="242" t="s">
        <v>121</v>
      </c>
      <c r="E86" s="243">
        <v>1</v>
      </c>
      <c r="F86" s="244"/>
      <c r="G86" s="245">
        <f>E86*F86</f>
        <v>0</v>
      </c>
      <c r="O86" s="238">
        <v>2</v>
      </c>
      <c r="AA86" s="220">
        <v>12</v>
      </c>
      <c r="AB86" s="220">
        <v>1</v>
      </c>
      <c r="AC86" s="220">
        <v>46</v>
      </c>
      <c r="AZ86" s="220">
        <v>3</v>
      </c>
      <c r="BA86" s="220">
        <f>IF(AZ86=1,G86,0)</f>
        <v>0</v>
      </c>
      <c r="BB86" s="220">
        <f>IF(AZ86=2,G86,0)</f>
        <v>0</v>
      </c>
      <c r="BC86" s="220">
        <f>IF(AZ86=3,G86,0)</f>
        <v>0</v>
      </c>
      <c r="BD86" s="220">
        <f>IF(AZ86=4,G86,0)</f>
        <v>0</v>
      </c>
      <c r="BE86" s="220">
        <f>IF(AZ86=5,G86,0)</f>
        <v>0</v>
      </c>
      <c r="CZ86" s="220">
        <v>5.0000000000000002E-5</v>
      </c>
    </row>
    <row r="87" spans="1:104" x14ac:dyDescent="0.2">
      <c r="A87" s="239">
        <v>47</v>
      </c>
      <c r="B87" s="240" t="s">
        <v>636</v>
      </c>
      <c r="C87" s="241" t="s">
        <v>637</v>
      </c>
      <c r="D87" s="242" t="s">
        <v>121</v>
      </c>
      <c r="E87" s="243">
        <v>1</v>
      </c>
      <c r="F87" s="244"/>
      <c r="G87" s="245">
        <f>E87*F87</f>
        <v>0</v>
      </c>
      <c r="O87" s="238">
        <v>2</v>
      </c>
      <c r="AA87" s="220">
        <v>12</v>
      </c>
      <c r="AB87" s="220">
        <v>1</v>
      </c>
      <c r="AC87" s="220">
        <v>47</v>
      </c>
      <c r="AZ87" s="220">
        <v>3</v>
      </c>
      <c r="BA87" s="220">
        <f>IF(AZ87=1,G87,0)</f>
        <v>0</v>
      </c>
      <c r="BB87" s="220">
        <f>IF(AZ87=2,G87,0)</f>
        <v>0</v>
      </c>
      <c r="BC87" s="220">
        <f>IF(AZ87=3,G87,0)</f>
        <v>0</v>
      </c>
      <c r="BD87" s="220">
        <f>IF(AZ87=4,G87,0)</f>
        <v>0</v>
      </c>
      <c r="BE87" s="220">
        <f>IF(AZ87=5,G87,0)</f>
        <v>0</v>
      </c>
      <c r="CZ87" s="220">
        <v>0</v>
      </c>
    </row>
    <row r="88" spans="1:104" ht="22.5" x14ac:dyDescent="0.2">
      <c r="A88" s="239">
        <v>48</v>
      </c>
      <c r="B88" s="240" t="s">
        <v>606</v>
      </c>
      <c r="C88" s="241" t="s">
        <v>638</v>
      </c>
      <c r="D88" s="242" t="s">
        <v>121</v>
      </c>
      <c r="E88" s="243">
        <v>1</v>
      </c>
      <c r="F88" s="244"/>
      <c r="G88" s="245">
        <f>E88*F88</f>
        <v>0</v>
      </c>
      <c r="O88" s="238">
        <v>2</v>
      </c>
      <c r="AA88" s="220">
        <v>12</v>
      </c>
      <c r="AB88" s="220">
        <v>0</v>
      </c>
      <c r="AC88" s="220">
        <v>48</v>
      </c>
      <c r="AZ88" s="220">
        <v>4</v>
      </c>
      <c r="BA88" s="220">
        <f>IF(AZ88=1,G88,0)</f>
        <v>0</v>
      </c>
      <c r="BB88" s="220">
        <f>IF(AZ88=2,G88,0)</f>
        <v>0</v>
      </c>
      <c r="BC88" s="220">
        <f>IF(AZ88=3,G88,0)</f>
        <v>0</v>
      </c>
      <c r="BD88" s="220">
        <f>IF(AZ88=4,G88,0)</f>
        <v>0</v>
      </c>
      <c r="BE88" s="220">
        <f>IF(AZ88=5,G88,0)</f>
        <v>0</v>
      </c>
      <c r="CZ88" s="220">
        <v>0</v>
      </c>
    </row>
    <row r="89" spans="1:104" x14ac:dyDescent="0.2">
      <c r="A89" s="252"/>
      <c r="B89" s="253"/>
      <c r="C89" s="343" t="s">
        <v>550</v>
      </c>
      <c r="D89" s="344"/>
      <c r="E89" s="254">
        <v>1</v>
      </c>
      <c r="F89" s="255"/>
      <c r="G89" s="256"/>
      <c r="M89" s="257" t="s">
        <v>550</v>
      </c>
      <c r="O89" s="238"/>
    </row>
    <row r="90" spans="1:104" x14ac:dyDescent="0.2">
      <c r="A90" s="239">
        <v>49</v>
      </c>
      <c r="B90" s="240" t="s">
        <v>639</v>
      </c>
      <c r="C90" s="241" t="s">
        <v>640</v>
      </c>
      <c r="D90" s="242" t="s">
        <v>121</v>
      </c>
      <c r="E90" s="243">
        <v>1</v>
      </c>
      <c r="F90" s="244"/>
      <c r="G90" s="245">
        <f>E90*F90</f>
        <v>0</v>
      </c>
      <c r="O90" s="238">
        <v>2</v>
      </c>
      <c r="AA90" s="220">
        <v>12</v>
      </c>
      <c r="AB90" s="220">
        <v>1</v>
      </c>
      <c r="AC90" s="220">
        <v>49</v>
      </c>
      <c r="AZ90" s="220">
        <v>3</v>
      </c>
      <c r="BA90" s="220">
        <f>IF(AZ90=1,G90,0)</f>
        <v>0</v>
      </c>
      <c r="BB90" s="220">
        <f>IF(AZ90=2,G90,0)</f>
        <v>0</v>
      </c>
      <c r="BC90" s="220">
        <f>IF(AZ90=3,G90,0)</f>
        <v>0</v>
      </c>
      <c r="BD90" s="220">
        <f>IF(AZ90=4,G90,0)</f>
        <v>0</v>
      </c>
      <c r="BE90" s="220">
        <f>IF(AZ90=5,G90,0)</f>
        <v>0</v>
      </c>
      <c r="CZ90" s="220">
        <v>1E-4</v>
      </c>
    </row>
    <row r="91" spans="1:104" x14ac:dyDescent="0.2">
      <c r="A91" s="239">
        <v>50</v>
      </c>
      <c r="B91" s="240" t="s">
        <v>641</v>
      </c>
      <c r="C91" s="241" t="s">
        <v>597</v>
      </c>
      <c r="D91" s="242" t="s">
        <v>121</v>
      </c>
      <c r="E91" s="243">
        <v>1</v>
      </c>
      <c r="F91" s="244"/>
      <c r="G91" s="245">
        <f>E91*F91</f>
        <v>0</v>
      </c>
      <c r="O91" s="238">
        <v>2</v>
      </c>
      <c r="AA91" s="220">
        <v>12</v>
      </c>
      <c r="AB91" s="220">
        <v>1</v>
      </c>
      <c r="AC91" s="220">
        <v>50</v>
      </c>
      <c r="AZ91" s="220">
        <v>3</v>
      </c>
      <c r="BA91" s="220">
        <f>IF(AZ91=1,G91,0)</f>
        <v>0</v>
      </c>
      <c r="BB91" s="220">
        <f>IF(AZ91=2,G91,0)</f>
        <v>0</v>
      </c>
      <c r="BC91" s="220">
        <f>IF(AZ91=3,G91,0)</f>
        <v>0</v>
      </c>
      <c r="BD91" s="220">
        <f>IF(AZ91=4,G91,0)</f>
        <v>0</v>
      </c>
      <c r="BE91" s="220">
        <f>IF(AZ91=5,G91,0)</f>
        <v>0</v>
      </c>
      <c r="CZ91" s="220">
        <v>5.0000000000000002E-5</v>
      </c>
    </row>
    <row r="92" spans="1:104" ht="22.5" x14ac:dyDescent="0.2">
      <c r="A92" s="239">
        <v>51</v>
      </c>
      <c r="B92" s="240" t="s">
        <v>622</v>
      </c>
      <c r="C92" s="241" t="s">
        <v>642</v>
      </c>
      <c r="D92" s="242" t="s">
        <v>121</v>
      </c>
      <c r="E92" s="243">
        <v>1</v>
      </c>
      <c r="F92" s="244"/>
      <c r="G92" s="245">
        <f>E92*F92</f>
        <v>0</v>
      </c>
      <c r="O92" s="238">
        <v>2</v>
      </c>
      <c r="AA92" s="220">
        <v>12</v>
      </c>
      <c r="AB92" s="220">
        <v>0</v>
      </c>
      <c r="AC92" s="220">
        <v>51</v>
      </c>
      <c r="AZ92" s="220">
        <v>4</v>
      </c>
      <c r="BA92" s="220">
        <f>IF(AZ92=1,G92,0)</f>
        <v>0</v>
      </c>
      <c r="BB92" s="220">
        <f>IF(AZ92=2,G92,0)</f>
        <v>0</v>
      </c>
      <c r="BC92" s="220">
        <f>IF(AZ92=3,G92,0)</f>
        <v>0</v>
      </c>
      <c r="BD92" s="220">
        <f>IF(AZ92=4,G92,0)</f>
        <v>0</v>
      </c>
      <c r="BE92" s="220">
        <f>IF(AZ92=5,G92,0)</f>
        <v>0</v>
      </c>
      <c r="CZ92" s="220">
        <v>0</v>
      </c>
    </row>
    <row r="93" spans="1:104" x14ac:dyDescent="0.2">
      <c r="A93" s="252"/>
      <c r="B93" s="253"/>
      <c r="C93" s="343" t="s">
        <v>550</v>
      </c>
      <c r="D93" s="344"/>
      <c r="E93" s="254">
        <v>1</v>
      </c>
      <c r="F93" s="255"/>
      <c r="G93" s="256"/>
      <c r="M93" s="257" t="s">
        <v>550</v>
      </c>
      <c r="O93" s="238"/>
    </row>
    <row r="94" spans="1:104" x14ac:dyDescent="0.2">
      <c r="A94" s="239">
        <v>52</v>
      </c>
      <c r="B94" s="240" t="s">
        <v>643</v>
      </c>
      <c r="C94" s="241" t="s">
        <v>644</v>
      </c>
      <c r="D94" s="242" t="s">
        <v>121</v>
      </c>
      <c r="E94" s="243">
        <v>1</v>
      </c>
      <c r="F94" s="244"/>
      <c r="G94" s="245">
        <f>E94*F94</f>
        <v>0</v>
      </c>
      <c r="O94" s="238">
        <v>2</v>
      </c>
      <c r="AA94" s="220">
        <v>12</v>
      </c>
      <c r="AB94" s="220">
        <v>1</v>
      </c>
      <c r="AC94" s="220">
        <v>52</v>
      </c>
      <c r="AZ94" s="220">
        <v>3</v>
      </c>
      <c r="BA94" s="220">
        <f>IF(AZ94=1,G94,0)</f>
        <v>0</v>
      </c>
      <c r="BB94" s="220">
        <f>IF(AZ94=2,G94,0)</f>
        <v>0</v>
      </c>
      <c r="BC94" s="220">
        <f>IF(AZ94=3,G94,0)</f>
        <v>0</v>
      </c>
      <c r="BD94" s="220">
        <f>IF(AZ94=4,G94,0)</f>
        <v>0</v>
      </c>
      <c r="BE94" s="220">
        <f>IF(AZ94=5,G94,0)</f>
        <v>0</v>
      </c>
      <c r="CZ94" s="220">
        <v>4.0000000000000003E-5</v>
      </c>
    </row>
    <row r="95" spans="1:104" x14ac:dyDescent="0.2">
      <c r="A95" s="239">
        <v>53</v>
      </c>
      <c r="B95" s="240" t="s">
        <v>645</v>
      </c>
      <c r="C95" s="241" t="s">
        <v>646</v>
      </c>
      <c r="D95" s="242" t="s">
        <v>121</v>
      </c>
      <c r="E95" s="243">
        <v>1</v>
      </c>
      <c r="F95" s="244"/>
      <c r="G95" s="245">
        <f>E95*F95</f>
        <v>0</v>
      </c>
      <c r="O95" s="238">
        <v>2</v>
      </c>
      <c r="AA95" s="220">
        <v>12</v>
      </c>
      <c r="AB95" s="220">
        <v>1</v>
      </c>
      <c r="AC95" s="220">
        <v>53</v>
      </c>
      <c r="AZ95" s="220">
        <v>3</v>
      </c>
      <c r="BA95" s="220">
        <f>IF(AZ95=1,G95,0)</f>
        <v>0</v>
      </c>
      <c r="BB95" s="220">
        <f>IF(AZ95=2,G95,0)</f>
        <v>0</v>
      </c>
      <c r="BC95" s="220">
        <f>IF(AZ95=3,G95,0)</f>
        <v>0</v>
      </c>
      <c r="BD95" s="220">
        <f>IF(AZ95=4,G95,0)</f>
        <v>0</v>
      </c>
      <c r="BE95" s="220">
        <f>IF(AZ95=5,G95,0)</f>
        <v>0</v>
      </c>
      <c r="CZ95" s="220">
        <v>5.0000000000000002E-5</v>
      </c>
    </row>
    <row r="96" spans="1:104" x14ac:dyDescent="0.2">
      <c r="A96" s="239">
        <v>54</v>
      </c>
      <c r="B96" s="240" t="s">
        <v>589</v>
      </c>
      <c r="C96" s="241" t="s">
        <v>590</v>
      </c>
      <c r="D96" s="242" t="s">
        <v>121</v>
      </c>
      <c r="E96" s="243">
        <v>2</v>
      </c>
      <c r="F96" s="244"/>
      <c r="G96" s="245">
        <f>E96*F96</f>
        <v>0</v>
      </c>
      <c r="O96" s="238">
        <v>2</v>
      </c>
      <c r="AA96" s="220">
        <v>12</v>
      </c>
      <c r="AB96" s="220">
        <v>0</v>
      </c>
      <c r="AC96" s="220">
        <v>54</v>
      </c>
      <c r="AZ96" s="220">
        <v>4</v>
      </c>
      <c r="BA96" s="220">
        <f>IF(AZ96=1,G96,0)</f>
        <v>0</v>
      </c>
      <c r="BB96" s="220">
        <f>IF(AZ96=2,G96,0)</f>
        <v>0</v>
      </c>
      <c r="BC96" s="220">
        <f>IF(AZ96=3,G96,0)</f>
        <v>0</v>
      </c>
      <c r="BD96" s="220">
        <f>IF(AZ96=4,G96,0)</f>
        <v>0</v>
      </c>
      <c r="BE96" s="220">
        <f>IF(AZ96=5,G96,0)</f>
        <v>0</v>
      </c>
      <c r="CZ96" s="220">
        <v>0</v>
      </c>
    </row>
    <row r="97" spans="1:104" x14ac:dyDescent="0.2">
      <c r="A97" s="252"/>
      <c r="B97" s="253"/>
      <c r="C97" s="343" t="s">
        <v>537</v>
      </c>
      <c r="D97" s="344"/>
      <c r="E97" s="254">
        <v>2</v>
      </c>
      <c r="F97" s="255"/>
      <c r="G97" s="256"/>
      <c r="M97" s="257" t="s">
        <v>537</v>
      </c>
      <c r="O97" s="238"/>
    </row>
    <row r="98" spans="1:104" x14ac:dyDescent="0.2">
      <c r="A98" s="239">
        <v>55</v>
      </c>
      <c r="B98" s="240" t="s">
        <v>647</v>
      </c>
      <c r="C98" s="241" t="s">
        <v>648</v>
      </c>
      <c r="D98" s="242" t="s">
        <v>121</v>
      </c>
      <c r="E98" s="243">
        <v>2</v>
      </c>
      <c r="F98" s="244"/>
      <c r="G98" s="245">
        <f>E98*F98</f>
        <v>0</v>
      </c>
      <c r="O98" s="238">
        <v>2</v>
      </c>
      <c r="AA98" s="220">
        <v>12</v>
      </c>
      <c r="AB98" s="220">
        <v>1</v>
      </c>
      <c r="AC98" s="220">
        <v>55</v>
      </c>
      <c r="AZ98" s="220">
        <v>3</v>
      </c>
      <c r="BA98" s="220">
        <f>IF(AZ98=1,G98,0)</f>
        <v>0</v>
      </c>
      <c r="BB98" s="220">
        <f>IF(AZ98=2,G98,0)</f>
        <v>0</v>
      </c>
      <c r="BC98" s="220">
        <f>IF(AZ98=3,G98,0)</f>
        <v>0</v>
      </c>
      <c r="BD98" s="220">
        <f>IF(AZ98=4,G98,0)</f>
        <v>0</v>
      </c>
      <c r="BE98" s="220">
        <f>IF(AZ98=5,G98,0)</f>
        <v>0</v>
      </c>
      <c r="CZ98" s="220">
        <v>1.0000000000000001E-5</v>
      </c>
    </row>
    <row r="99" spans="1:104" x14ac:dyDescent="0.2">
      <c r="A99" s="239">
        <v>56</v>
      </c>
      <c r="B99" s="240" t="s">
        <v>649</v>
      </c>
      <c r="C99" s="241" t="s">
        <v>650</v>
      </c>
      <c r="D99" s="242" t="s">
        <v>121</v>
      </c>
      <c r="E99" s="243">
        <v>2</v>
      </c>
      <c r="F99" s="244"/>
      <c r="G99" s="245">
        <f>E99*F99</f>
        <v>0</v>
      </c>
      <c r="O99" s="238">
        <v>2</v>
      </c>
      <c r="AA99" s="220">
        <v>12</v>
      </c>
      <c r="AB99" s="220">
        <v>1</v>
      </c>
      <c r="AC99" s="220">
        <v>56</v>
      </c>
      <c r="AZ99" s="220">
        <v>3</v>
      </c>
      <c r="BA99" s="220">
        <f>IF(AZ99=1,G99,0)</f>
        <v>0</v>
      </c>
      <c r="BB99" s="220">
        <f>IF(AZ99=2,G99,0)</f>
        <v>0</v>
      </c>
      <c r="BC99" s="220">
        <f>IF(AZ99=3,G99,0)</f>
        <v>0</v>
      </c>
      <c r="BD99" s="220">
        <f>IF(AZ99=4,G99,0)</f>
        <v>0</v>
      </c>
      <c r="BE99" s="220">
        <f>IF(AZ99=5,G99,0)</f>
        <v>0</v>
      </c>
      <c r="CZ99" s="220">
        <v>5.0099999999999997E-3</v>
      </c>
    </row>
    <row r="100" spans="1:104" x14ac:dyDescent="0.2">
      <c r="A100" s="239">
        <v>57</v>
      </c>
      <c r="B100" s="240" t="s">
        <v>651</v>
      </c>
      <c r="C100" s="241" t="s">
        <v>652</v>
      </c>
      <c r="D100" s="242" t="s">
        <v>121</v>
      </c>
      <c r="E100" s="243">
        <v>2</v>
      </c>
      <c r="F100" s="244"/>
      <c r="G100" s="245">
        <f>E100*F100</f>
        <v>0</v>
      </c>
      <c r="O100" s="238">
        <v>2</v>
      </c>
      <c r="AA100" s="220">
        <v>12</v>
      </c>
      <c r="AB100" s="220">
        <v>1</v>
      </c>
      <c r="AC100" s="220">
        <v>57</v>
      </c>
      <c r="AZ100" s="220">
        <v>3</v>
      </c>
      <c r="BA100" s="220">
        <f>IF(AZ100=1,G100,0)</f>
        <v>0</v>
      </c>
      <c r="BB100" s="220">
        <f>IF(AZ100=2,G100,0)</f>
        <v>0</v>
      </c>
      <c r="BC100" s="220">
        <f>IF(AZ100=3,G100,0)</f>
        <v>0</v>
      </c>
      <c r="BD100" s="220">
        <f>IF(AZ100=4,G100,0)</f>
        <v>0</v>
      </c>
      <c r="BE100" s="220">
        <f>IF(AZ100=5,G100,0)</f>
        <v>0</v>
      </c>
      <c r="CZ100" s="220">
        <v>5.0000000000000002E-5</v>
      </c>
    </row>
    <row r="101" spans="1:104" x14ac:dyDescent="0.2">
      <c r="A101" s="239">
        <v>58</v>
      </c>
      <c r="B101" s="240" t="s">
        <v>598</v>
      </c>
      <c r="C101" s="241" t="s">
        <v>599</v>
      </c>
      <c r="D101" s="242" t="s">
        <v>121</v>
      </c>
      <c r="E101" s="243">
        <v>1</v>
      </c>
      <c r="F101" s="244"/>
      <c r="G101" s="245">
        <f>E101*F101</f>
        <v>0</v>
      </c>
      <c r="O101" s="238">
        <v>2</v>
      </c>
      <c r="AA101" s="220">
        <v>12</v>
      </c>
      <c r="AB101" s="220">
        <v>0</v>
      </c>
      <c r="AC101" s="220">
        <v>58</v>
      </c>
      <c r="AZ101" s="220">
        <v>4</v>
      </c>
      <c r="BA101" s="220">
        <f>IF(AZ101=1,G101,0)</f>
        <v>0</v>
      </c>
      <c r="BB101" s="220">
        <f>IF(AZ101=2,G101,0)</f>
        <v>0</v>
      </c>
      <c r="BC101" s="220">
        <f>IF(AZ101=3,G101,0)</f>
        <v>0</v>
      </c>
      <c r="BD101" s="220">
        <f>IF(AZ101=4,G101,0)</f>
        <v>0</v>
      </c>
      <c r="BE101" s="220">
        <f>IF(AZ101=5,G101,0)</f>
        <v>0</v>
      </c>
      <c r="CZ101" s="220">
        <v>0</v>
      </c>
    </row>
    <row r="102" spans="1:104" x14ac:dyDescent="0.2">
      <c r="A102" s="252"/>
      <c r="B102" s="253"/>
      <c r="C102" s="343" t="s">
        <v>550</v>
      </c>
      <c r="D102" s="344"/>
      <c r="E102" s="254">
        <v>1</v>
      </c>
      <c r="F102" s="255"/>
      <c r="G102" s="256"/>
      <c r="M102" s="257" t="s">
        <v>550</v>
      </c>
      <c r="O102" s="238"/>
    </row>
    <row r="103" spans="1:104" x14ac:dyDescent="0.2">
      <c r="A103" s="239">
        <v>59</v>
      </c>
      <c r="B103" s="240" t="s">
        <v>653</v>
      </c>
      <c r="C103" s="241" t="s">
        <v>654</v>
      </c>
      <c r="D103" s="242" t="s">
        <v>121</v>
      </c>
      <c r="E103" s="243">
        <v>1</v>
      </c>
      <c r="F103" s="244"/>
      <c r="G103" s="245">
        <f>E103*F103</f>
        <v>0</v>
      </c>
      <c r="O103" s="238">
        <v>2</v>
      </c>
      <c r="AA103" s="220">
        <v>12</v>
      </c>
      <c r="AB103" s="220">
        <v>1</v>
      </c>
      <c r="AC103" s="220">
        <v>59</v>
      </c>
      <c r="AZ103" s="220">
        <v>3</v>
      </c>
      <c r="BA103" s="220">
        <f>IF(AZ103=1,G103,0)</f>
        <v>0</v>
      </c>
      <c r="BB103" s="220">
        <f>IF(AZ103=2,G103,0)</f>
        <v>0</v>
      </c>
      <c r="BC103" s="220">
        <f>IF(AZ103=3,G103,0)</f>
        <v>0</v>
      </c>
      <c r="BD103" s="220">
        <f>IF(AZ103=4,G103,0)</f>
        <v>0</v>
      </c>
      <c r="BE103" s="220">
        <f>IF(AZ103=5,G103,0)</f>
        <v>0</v>
      </c>
      <c r="CZ103" s="220">
        <v>5.0000000000000002E-5</v>
      </c>
    </row>
    <row r="104" spans="1:104" x14ac:dyDescent="0.2">
      <c r="A104" s="239">
        <v>60</v>
      </c>
      <c r="B104" s="240" t="s">
        <v>655</v>
      </c>
      <c r="C104" s="241" t="s">
        <v>656</v>
      </c>
      <c r="D104" s="242" t="s">
        <v>121</v>
      </c>
      <c r="E104" s="243">
        <v>1</v>
      </c>
      <c r="F104" s="244"/>
      <c r="G104" s="245">
        <f>E104*F104</f>
        <v>0</v>
      </c>
      <c r="O104" s="238">
        <v>2</v>
      </c>
      <c r="AA104" s="220">
        <v>12</v>
      </c>
      <c r="AB104" s="220">
        <v>1</v>
      </c>
      <c r="AC104" s="220">
        <v>60</v>
      </c>
      <c r="AZ104" s="220">
        <v>3</v>
      </c>
      <c r="BA104" s="220">
        <f>IF(AZ104=1,G104,0)</f>
        <v>0</v>
      </c>
      <c r="BB104" s="220">
        <f>IF(AZ104=2,G104,0)</f>
        <v>0</v>
      </c>
      <c r="BC104" s="220">
        <f>IF(AZ104=3,G104,0)</f>
        <v>0</v>
      </c>
      <c r="BD104" s="220">
        <f>IF(AZ104=4,G104,0)</f>
        <v>0</v>
      </c>
      <c r="BE104" s="220">
        <f>IF(AZ104=5,G104,0)</f>
        <v>0</v>
      </c>
      <c r="CZ104" s="220">
        <v>4.0000000000000003E-5</v>
      </c>
    </row>
    <row r="105" spans="1:104" x14ac:dyDescent="0.2">
      <c r="A105" s="239">
        <v>61</v>
      </c>
      <c r="B105" s="240" t="s">
        <v>657</v>
      </c>
      <c r="C105" s="241" t="s">
        <v>652</v>
      </c>
      <c r="D105" s="242" t="s">
        <v>121</v>
      </c>
      <c r="E105" s="243">
        <v>1</v>
      </c>
      <c r="F105" s="244"/>
      <c r="G105" s="245">
        <f>E105*F105</f>
        <v>0</v>
      </c>
      <c r="O105" s="238">
        <v>2</v>
      </c>
      <c r="AA105" s="220">
        <v>12</v>
      </c>
      <c r="AB105" s="220">
        <v>1</v>
      </c>
      <c r="AC105" s="220">
        <v>61</v>
      </c>
      <c r="AZ105" s="220">
        <v>3</v>
      </c>
      <c r="BA105" s="220">
        <f>IF(AZ105=1,G105,0)</f>
        <v>0</v>
      </c>
      <c r="BB105" s="220">
        <f>IF(AZ105=2,G105,0)</f>
        <v>0</v>
      </c>
      <c r="BC105" s="220">
        <f>IF(AZ105=3,G105,0)</f>
        <v>0</v>
      </c>
      <c r="BD105" s="220">
        <f>IF(AZ105=4,G105,0)</f>
        <v>0</v>
      </c>
      <c r="BE105" s="220">
        <f>IF(AZ105=5,G105,0)</f>
        <v>0</v>
      </c>
      <c r="CZ105" s="220">
        <v>5.0000000000000002E-5</v>
      </c>
    </row>
    <row r="106" spans="1:104" x14ac:dyDescent="0.2">
      <c r="A106" s="239">
        <v>62</v>
      </c>
      <c r="B106" s="240" t="s">
        <v>606</v>
      </c>
      <c r="C106" s="241" t="s">
        <v>607</v>
      </c>
      <c r="D106" s="242" t="s">
        <v>121</v>
      </c>
      <c r="E106" s="243">
        <v>1</v>
      </c>
      <c r="F106" s="244"/>
      <c r="G106" s="245">
        <f>E106*F106</f>
        <v>0</v>
      </c>
      <c r="O106" s="238">
        <v>2</v>
      </c>
      <c r="AA106" s="220">
        <v>12</v>
      </c>
      <c r="AB106" s="220">
        <v>0</v>
      </c>
      <c r="AC106" s="220">
        <v>62</v>
      </c>
      <c r="AZ106" s="220">
        <v>4</v>
      </c>
      <c r="BA106" s="220">
        <f>IF(AZ106=1,G106,0)</f>
        <v>0</v>
      </c>
      <c r="BB106" s="220">
        <f>IF(AZ106=2,G106,0)</f>
        <v>0</v>
      </c>
      <c r="BC106" s="220">
        <f>IF(AZ106=3,G106,0)</f>
        <v>0</v>
      </c>
      <c r="BD106" s="220">
        <f>IF(AZ106=4,G106,0)</f>
        <v>0</v>
      </c>
      <c r="BE106" s="220">
        <f>IF(AZ106=5,G106,0)</f>
        <v>0</v>
      </c>
      <c r="CZ106" s="220">
        <v>0</v>
      </c>
    </row>
    <row r="107" spans="1:104" x14ac:dyDescent="0.2">
      <c r="A107" s="252"/>
      <c r="B107" s="253"/>
      <c r="C107" s="343" t="s">
        <v>550</v>
      </c>
      <c r="D107" s="344"/>
      <c r="E107" s="254">
        <v>1</v>
      </c>
      <c r="F107" s="255"/>
      <c r="G107" s="256"/>
      <c r="M107" s="257" t="s">
        <v>550</v>
      </c>
      <c r="O107" s="238"/>
    </row>
    <row r="108" spans="1:104" x14ac:dyDescent="0.2">
      <c r="A108" s="239">
        <v>63</v>
      </c>
      <c r="B108" s="240" t="s">
        <v>658</v>
      </c>
      <c r="C108" s="241" t="s">
        <v>659</v>
      </c>
      <c r="D108" s="242" t="s">
        <v>121</v>
      </c>
      <c r="E108" s="243">
        <v>1</v>
      </c>
      <c r="F108" s="244"/>
      <c r="G108" s="245">
        <f>E108*F108</f>
        <v>0</v>
      </c>
      <c r="O108" s="238">
        <v>2</v>
      </c>
      <c r="AA108" s="220">
        <v>12</v>
      </c>
      <c r="AB108" s="220">
        <v>1</v>
      </c>
      <c r="AC108" s="220">
        <v>63</v>
      </c>
      <c r="AZ108" s="220">
        <v>3</v>
      </c>
      <c r="BA108" s="220">
        <f>IF(AZ108=1,G108,0)</f>
        <v>0</v>
      </c>
      <c r="BB108" s="220">
        <f>IF(AZ108=2,G108,0)</f>
        <v>0</v>
      </c>
      <c r="BC108" s="220">
        <f>IF(AZ108=3,G108,0)</f>
        <v>0</v>
      </c>
      <c r="BD108" s="220">
        <f>IF(AZ108=4,G108,0)</f>
        <v>0</v>
      </c>
      <c r="BE108" s="220">
        <f>IF(AZ108=5,G108,0)</f>
        <v>0</v>
      </c>
      <c r="CZ108" s="220">
        <v>4.0000000000000003E-5</v>
      </c>
    </row>
    <row r="109" spans="1:104" x14ac:dyDescent="0.2">
      <c r="A109" s="239">
        <v>64</v>
      </c>
      <c r="B109" s="240" t="s">
        <v>660</v>
      </c>
      <c r="C109" s="241" t="s">
        <v>650</v>
      </c>
      <c r="D109" s="242" t="s">
        <v>121</v>
      </c>
      <c r="E109" s="243">
        <v>1</v>
      </c>
      <c r="F109" s="244"/>
      <c r="G109" s="245">
        <f>E109*F109</f>
        <v>0</v>
      </c>
      <c r="O109" s="238">
        <v>2</v>
      </c>
      <c r="AA109" s="220">
        <v>12</v>
      </c>
      <c r="AB109" s="220">
        <v>1</v>
      </c>
      <c r="AC109" s="220">
        <v>64</v>
      </c>
      <c r="AZ109" s="220">
        <v>3</v>
      </c>
      <c r="BA109" s="220">
        <f>IF(AZ109=1,G109,0)</f>
        <v>0</v>
      </c>
      <c r="BB109" s="220">
        <f>IF(AZ109=2,G109,0)</f>
        <v>0</v>
      </c>
      <c r="BC109" s="220">
        <f>IF(AZ109=3,G109,0)</f>
        <v>0</v>
      </c>
      <c r="BD109" s="220">
        <f>IF(AZ109=4,G109,0)</f>
        <v>0</v>
      </c>
      <c r="BE109" s="220">
        <f>IF(AZ109=5,G109,0)</f>
        <v>0</v>
      </c>
      <c r="CZ109" s="220">
        <v>5.0099999999999997E-3</v>
      </c>
    </row>
    <row r="110" spans="1:104" x14ac:dyDescent="0.2">
      <c r="A110" s="239">
        <v>65</v>
      </c>
      <c r="B110" s="240" t="s">
        <v>661</v>
      </c>
      <c r="C110" s="241" t="s">
        <v>662</v>
      </c>
      <c r="D110" s="242" t="s">
        <v>121</v>
      </c>
      <c r="E110" s="243">
        <v>1</v>
      </c>
      <c r="F110" s="244"/>
      <c r="G110" s="245">
        <f>E110*F110</f>
        <v>0</v>
      </c>
      <c r="O110" s="238">
        <v>2</v>
      </c>
      <c r="AA110" s="220">
        <v>12</v>
      </c>
      <c r="AB110" s="220">
        <v>1</v>
      </c>
      <c r="AC110" s="220">
        <v>65</v>
      </c>
      <c r="AZ110" s="220">
        <v>3</v>
      </c>
      <c r="BA110" s="220">
        <f>IF(AZ110=1,G110,0)</f>
        <v>0</v>
      </c>
      <c r="BB110" s="220">
        <f>IF(AZ110=2,G110,0)</f>
        <v>0</v>
      </c>
      <c r="BC110" s="220">
        <f>IF(AZ110=3,G110,0)</f>
        <v>0</v>
      </c>
      <c r="BD110" s="220">
        <f>IF(AZ110=4,G110,0)</f>
        <v>0</v>
      </c>
      <c r="BE110" s="220">
        <f>IF(AZ110=5,G110,0)</f>
        <v>0</v>
      </c>
      <c r="CZ110" s="220">
        <v>5.0000000000000002E-5</v>
      </c>
    </row>
    <row r="111" spans="1:104" x14ac:dyDescent="0.2">
      <c r="A111" s="239">
        <v>66</v>
      </c>
      <c r="B111" s="240" t="s">
        <v>622</v>
      </c>
      <c r="C111" s="241" t="s">
        <v>663</v>
      </c>
      <c r="D111" s="242" t="s">
        <v>121</v>
      </c>
      <c r="E111" s="243">
        <v>1</v>
      </c>
      <c r="F111" s="244"/>
      <c r="G111" s="245">
        <f>E111*F111</f>
        <v>0</v>
      </c>
      <c r="O111" s="238">
        <v>2</v>
      </c>
      <c r="AA111" s="220">
        <v>12</v>
      </c>
      <c r="AB111" s="220">
        <v>0</v>
      </c>
      <c r="AC111" s="220">
        <v>66</v>
      </c>
      <c r="AZ111" s="220">
        <v>4</v>
      </c>
      <c r="BA111" s="220">
        <f>IF(AZ111=1,G111,0)</f>
        <v>0</v>
      </c>
      <c r="BB111" s="220">
        <f>IF(AZ111=2,G111,0)</f>
        <v>0</v>
      </c>
      <c r="BC111" s="220">
        <f>IF(AZ111=3,G111,0)</f>
        <v>0</v>
      </c>
      <c r="BD111" s="220">
        <f>IF(AZ111=4,G111,0)</f>
        <v>0</v>
      </c>
      <c r="BE111" s="220">
        <f>IF(AZ111=5,G111,0)</f>
        <v>0</v>
      </c>
      <c r="CZ111" s="220">
        <v>0</v>
      </c>
    </row>
    <row r="112" spans="1:104" x14ac:dyDescent="0.2">
      <c r="A112" s="252"/>
      <c r="B112" s="253"/>
      <c r="C112" s="343" t="s">
        <v>550</v>
      </c>
      <c r="D112" s="344"/>
      <c r="E112" s="254">
        <v>1</v>
      </c>
      <c r="F112" s="255"/>
      <c r="G112" s="256"/>
      <c r="M112" s="257" t="s">
        <v>550</v>
      </c>
      <c r="O112" s="238"/>
    </row>
    <row r="113" spans="1:104" ht="22.5" x14ac:dyDescent="0.2">
      <c r="A113" s="239">
        <v>67</v>
      </c>
      <c r="B113" s="240" t="s">
        <v>664</v>
      </c>
      <c r="C113" s="241" t="s">
        <v>665</v>
      </c>
      <c r="D113" s="242" t="s">
        <v>121</v>
      </c>
      <c r="E113" s="243">
        <v>1</v>
      </c>
      <c r="F113" s="244"/>
      <c r="G113" s="245">
        <f>E113*F113</f>
        <v>0</v>
      </c>
      <c r="O113" s="238">
        <v>2</v>
      </c>
      <c r="AA113" s="220">
        <v>12</v>
      </c>
      <c r="AB113" s="220">
        <v>1</v>
      </c>
      <c r="AC113" s="220">
        <v>67</v>
      </c>
      <c r="AZ113" s="220">
        <v>3</v>
      </c>
      <c r="BA113" s="220">
        <f>IF(AZ113=1,G113,0)</f>
        <v>0</v>
      </c>
      <c r="BB113" s="220">
        <f>IF(AZ113=2,G113,0)</f>
        <v>0</v>
      </c>
      <c r="BC113" s="220">
        <f>IF(AZ113=3,G113,0)</f>
        <v>0</v>
      </c>
      <c r="BD113" s="220">
        <f>IF(AZ113=4,G113,0)</f>
        <v>0</v>
      </c>
      <c r="BE113" s="220">
        <f>IF(AZ113=5,G113,0)</f>
        <v>0</v>
      </c>
      <c r="CZ113" s="220">
        <v>4.0000000000000003E-5</v>
      </c>
    </row>
    <row r="114" spans="1:104" x14ac:dyDescent="0.2">
      <c r="A114" s="239">
        <v>68</v>
      </c>
      <c r="B114" s="240" t="s">
        <v>666</v>
      </c>
      <c r="C114" s="241" t="s">
        <v>656</v>
      </c>
      <c r="D114" s="242" t="s">
        <v>121</v>
      </c>
      <c r="E114" s="243">
        <v>1</v>
      </c>
      <c r="F114" s="244"/>
      <c r="G114" s="245">
        <f>E114*F114</f>
        <v>0</v>
      </c>
      <c r="O114" s="238">
        <v>2</v>
      </c>
      <c r="AA114" s="220">
        <v>12</v>
      </c>
      <c r="AB114" s="220">
        <v>1</v>
      </c>
      <c r="AC114" s="220">
        <v>68</v>
      </c>
      <c r="AZ114" s="220">
        <v>3</v>
      </c>
      <c r="BA114" s="220">
        <f>IF(AZ114=1,G114,0)</f>
        <v>0</v>
      </c>
      <c r="BB114" s="220">
        <f>IF(AZ114=2,G114,0)</f>
        <v>0</v>
      </c>
      <c r="BC114" s="220">
        <f>IF(AZ114=3,G114,0)</f>
        <v>0</v>
      </c>
      <c r="BD114" s="220">
        <f>IF(AZ114=4,G114,0)</f>
        <v>0</v>
      </c>
      <c r="BE114" s="220">
        <f>IF(AZ114=5,G114,0)</f>
        <v>0</v>
      </c>
      <c r="CZ114" s="220">
        <v>4.0000000000000003E-5</v>
      </c>
    </row>
    <row r="115" spans="1:104" x14ac:dyDescent="0.2">
      <c r="A115" s="239">
        <v>69</v>
      </c>
      <c r="B115" s="240" t="s">
        <v>667</v>
      </c>
      <c r="C115" s="241" t="s">
        <v>652</v>
      </c>
      <c r="D115" s="242" t="s">
        <v>121</v>
      </c>
      <c r="E115" s="243">
        <v>1</v>
      </c>
      <c r="F115" s="244"/>
      <c r="G115" s="245">
        <f>E115*F115</f>
        <v>0</v>
      </c>
      <c r="O115" s="238">
        <v>2</v>
      </c>
      <c r="AA115" s="220">
        <v>12</v>
      </c>
      <c r="AB115" s="220">
        <v>1</v>
      </c>
      <c r="AC115" s="220">
        <v>69</v>
      </c>
      <c r="AZ115" s="220">
        <v>3</v>
      </c>
      <c r="BA115" s="220">
        <f>IF(AZ115=1,G115,0)</f>
        <v>0</v>
      </c>
      <c r="BB115" s="220">
        <f>IF(AZ115=2,G115,0)</f>
        <v>0</v>
      </c>
      <c r="BC115" s="220">
        <f>IF(AZ115=3,G115,0)</f>
        <v>0</v>
      </c>
      <c r="BD115" s="220">
        <f>IF(AZ115=4,G115,0)</f>
        <v>0</v>
      </c>
      <c r="BE115" s="220">
        <f>IF(AZ115=5,G115,0)</f>
        <v>0</v>
      </c>
      <c r="CZ115" s="220">
        <v>5.0000000000000002E-5</v>
      </c>
    </row>
    <row r="116" spans="1:104" x14ac:dyDescent="0.2">
      <c r="A116" s="239">
        <v>70</v>
      </c>
      <c r="B116" s="240" t="s">
        <v>668</v>
      </c>
      <c r="C116" s="241" t="s">
        <v>669</v>
      </c>
      <c r="D116" s="242" t="s">
        <v>121</v>
      </c>
      <c r="E116" s="243">
        <v>10</v>
      </c>
      <c r="F116" s="244"/>
      <c r="G116" s="245">
        <f>E116*F116</f>
        <v>0</v>
      </c>
      <c r="O116" s="238">
        <v>2</v>
      </c>
      <c r="AA116" s="220">
        <v>12</v>
      </c>
      <c r="AB116" s="220">
        <v>0</v>
      </c>
      <c r="AC116" s="220">
        <v>70</v>
      </c>
      <c r="AZ116" s="220">
        <v>4</v>
      </c>
      <c r="BA116" s="220">
        <f>IF(AZ116=1,G116,0)</f>
        <v>0</v>
      </c>
      <c r="BB116" s="220">
        <f>IF(AZ116=2,G116,0)</f>
        <v>0</v>
      </c>
      <c r="BC116" s="220">
        <f>IF(AZ116=3,G116,0)</f>
        <v>0</v>
      </c>
      <c r="BD116" s="220">
        <f>IF(AZ116=4,G116,0)</f>
        <v>0</v>
      </c>
      <c r="BE116" s="220">
        <f>IF(AZ116=5,G116,0)</f>
        <v>0</v>
      </c>
      <c r="CZ116" s="220">
        <v>0</v>
      </c>
    </row>
    <row r="117" spans="1:104" x14ac:dyDescent="0.2">
      <c r="A117" s="252"/>
      <c r="B117" s="253"/>
      <c r="C117" s="343" t="s">
        <v>670</v>
      </c>
      <c r="D117" s="344"/>
      <c r="E117" s="254">
        <v>10</v>
      </c>
      <c r="F117" s="255"/>
      <c r="G117" s="256"/>
      <c r="M117" s="257" t="s">
        <v>670</v>
      </c>
      <c r="O117" s="238"/>
    </row>
    <row r="118" spans="1:104" ht="22.5" x14ac:dyDescent="0.2">
      <c r="A118" s="239">
        <v>71</v>
      </c>
      <c r="B118" s="240" t="s">
        <v>671</v>
      </c>
      <c r="C118" s="241" t="s">
        <v>672</v>
      </c>
      <c r="D118" s="242" t="s">
        <v>121</v>
      </c>
      <c r="E118" s="243">
        <v>10</v>
      </c>
      <c r="F118" s="244"/>
      <c r="G118" s="245">
        <f>E118*F118</f>
        <v>0</v>
      </c>
      <c r="O118" s="238">
        <v>2</v>
      </c>
      <c r="AA118" s="220">
        <v>12</v>
      </c>
      <c r="AB118" s="220">
        <v>1</v>
      </c>
      <c r="AC118" s="220">
        <v>71</v>
      </c>
      <c r="AZ118" s="220">
        <v>3</v>
      </c>
      <c r="BA118" s="220">
        <f>IF(AZ118=1,G118,0)</f>
        <v>0</v>
      </c>
      <c r="BB118" s="220">
        <f>IF(AZ118=2,G118,0)</f>
        <v>0</v>
      </c>
      <c r="BC118" s="220">
        <f>IF(AZ118=3,G118,0)</f>
        <v>0</v>
      </c>
      <c r="BD118" s="220">
        <f>IF(AZ118=4,G118,0)</f>
        <v>0</v>
      </c>
      <c r="BE118" s="220">
        <f>IF(AZ118=5,G118,0)</f>
        <v>0</v>
      </c>
      <c r="CZ118" s="220">
        <v>1.0000000000000001E-5</v>
      </c>
    </row>
    <row r="119" spans="1:104" x14ac:dyDescent="0.2">
      <c r="A119" s="239">
        <v>72</v>
      </c>
      <c r="B119" s="240" t="s">
        <v>673</v>
      </c>
      <c r="C119" s="241" t="s">
        <v>597</v>
      </c>
      <c r="D119" s="242" t="s">
        <v>121</v>
      </c>
      <c r="E119" s="243">
        <v>10</v>
      </c>
      <c r="F119" s="244"/>
      <c r="G119" s="245">
        <f>E119*F119</f>
        <v>0</v>
      </c>
      <c r="O119" s="238">
        <v>2</v>
      </c>
      <c r="AA119" s="220">
        <v>12</v>
      </c>
      <c r="AB119" s="220">
        <v>1</v>
      </c>
      <c r="AC119" s="220">
        <v>72</v>
      </c>
      <c r="AZ119" s="220">
        <v>3</v>
      </c>
      <c r="BA119" s="220">
        <f>IF(AZ119=1,G119,0)</f>
        <v>0</v>
      </c>
      <c r="BB119" s="220">
        <f>IF(AZ119=2,G119,0)</f>
        <v>0</v>
      </c>
      <c r="BC119" s="220">
        <f>IF(AZ119=3,G119,0)</f>
        <v>0</v>
      </c>
      <c r="BD119" s="220">
        <f>IF(AZ119=4,G119,0)</f>
        <v>0</v>
      </c>
      <c r="BE119" s="220">
        <f>IF(AZ119=5,G119,0)</f>
        <v>0</v>
      </c>
      <c r="CZ119" s="220">
        <v>5.0000000000000002E-5</v>
      </c>
    </row>
    <row r="120" spans="1:104" x14ac:dyDescent="0.2">
      <c r="A120" s="239">
        <v>73</v>
      </c>
      <c r="B120" s="240" t="s">
        <v>674</v>
      </c>
      <c r="C120" s="241" t="s">
        <v>675</v>
      </c>
      <c r="D120" s="242" t="s">
        <v>121</v>
      </c>
      <c r="E120" s="243">
        <v>9</v>
      </c>
      <c r="F120" s="244"/>
      <c r="G120" s="245">
        <f>E120*F120</f>
        <v>0</v>
      </c>
      <c r="O120" s="238">
        <v>2</v>
      </c>
      <c r="AA120" s="220">
        <v>12</v>
      </c>
      <c r="AB120" s="220">
        <v>0</v>
      </c>
      <c r="AC120" s="220">
        <v>73</v>
      </c>
      <c r="AZ120" s="220">
        <v>4</v>
      </c>
      <c r="BA120" s="220">
        <f>IF(AZ120=1,G120,0)</f>
        <v>0</v>
      </c>
      <c r="BB120" s="220">
        <f>IF(AZ120=2,G120,0)</f>
        <v>0</v>
      </c>
      <c r="BC120" s="220">
        <f>IF(AZ120=3,G120,0)</f>
        <v>0</v>
      </c>
      <c r="BD120" s="220">
        <f>IF(AZ120=4,G120,0)</f>
        <v>0</v>
      </c>
      <c r="BE120" s="220">
        <f>IF(AZ120=5,G120,0)</f>
        <v>0</v>
      </c>
      <c r="CZ120" s="220">
        <v>0</v>
      </c>
    </row>
    <row r="121" spans="1:104" x14ac:dyDescent="0.2">
      <c r="A121" s="252"/>
      <c r="B121" s="253"/>
      <c r="C121" s="343" t="s">
        <v>676</v>
      </c>
      <c r="D121" s="344"/>
      <c r="E121" s="254">
        <v>9</v>
      </c>
      <c r="F121" s="255"/>
      <c r="G121" s="256"/>
      <c r="M121" s="257" t="s">
        <v>676</v>
      </c>
      <c r="O121" s="238"/>
    </row>
    <row r="122" spans="1:104" ht="22.5" x14ac:dyDescent="0.2">
      <c r="A122" s="239">
        <v>74</v>
      </c>
      <c r="B122" s="240" t="s">
        <v>677</v>
      </c>
      <c r="C122" s="241" t="s">
        <v>672</v>
      </c>
      <c r="D122" s="242" t="s">
        <v>121</v>
      </c>
      <c r="E122" s="243">
        <v>9</v>
      </c>
      <c r="F122" s="244"/>
      <c r="G122" s="245">
        <f>E122*F122</f>
        <v>0</v>
      </c>
      <c r="O122" s="238">
        <v>2</v>
      </c>
      <c r="AA122" s="220">
        <v>12</v>
      </c>
      <c r="AB122" s="220">
        <v>1</v>
      </c>
      <c r="AC122" s="220">
        <v>74</v>
      </c>
      <c r="AZ122" s="220">
        <v>3</v>
      </c>
      <c r="BA122" s="220">
        <f>IF(AZ122=1,G122,0)</f>
        <v>0</v>
      </c>
      <c r="BB122" s="220">
        <f>IF(AZ122=2,G122,0)</f>
        <v>0</v>
      </c>
      <c r="BC122" s="220">
        <f>IF(AZ122=3,G122,0)</f>
        <v>0</v>
      </c>
      <c r="BD122" s="220">
        <f>IF(AZ122=4,G122,0)</f>
        <v>0</v>
      </c>
      <c r="BE122" s="220">
        <f>IF(AZ122=5,G122,0)</f>
        <v>0</v>
      </c>
      <c r="CZ122" s="220">
        <v>1.0000000000000001E-5</v>
      </c>
    </row>
    <row r="123" spans="1:104" x14ac:dyDescent="0.2">
      <c r="A123" s="239">
        <v>75</v>
      </c>
      <c r="B123" s="240" t="s">
        <v>678</v>
      </c>
      <c r="C123" s="241" t="s">
        <v>679</v>
      </c>
      <c r="D123" s="242" t="s">
        <v>121</v>
      </c>
      <c r="E123" s="243">
        <v>9</v>
      </c>
      <c r="F123" s="244"/>
      <c r="G123" s="245">
        <f>E123*F123</f>
        <v>0</v>
      </c>
      <c r="O123" s="238">
        <v>2</v>
      </c>
      <c r="AA123" s="220">
        <v>12</v>
      </c>
      <c r="AB123" s="220">
        <v>1</v>
      </c>
      <c r="AC123" s="220">
        <v>75</v>
      </c>
      <c r="AZ123" s="220">
        <v>3</v>
      </c>
      <c r="BA123" s="220">
        <f>IF(AZ123=1,G123,0)</f>
        <v>0</v>
      </c>
      <c r="BB123" s="220">
        <f>IF(AZ123=2,G123,0)</f>
        <v>0</v>
      </c>
      <c r="BC123" s="220">
        <f>IF(AZ123=3,G123,0)</f>
        <v>0</v>
      </c>
      <c r="BD123" s="220">
        <f>IF(AZ123=4,G123,0)</f>
        <v>0</v>
      </c>
      <c r="BE123" s="220">
        <f>IF(AZ123=5,G123,0)</f>
        <v>0</v>
      </c>
      <c r="CZ123" s="220">
        <v>5.0000000000000002E-5</v>
      </c>
    </row>
    <row r="124" spans="1:104" x14ac:dyDescent="0.2">
      <c r="A124" s="239">
        <v>76</v>
      </c>
      <c r="B124" s="240" t="s">
        <v>668</v>
      </c>
      <c r="C124" s="241" t="s">
        <v>669</v>
      </c>
      <c r="D124" s="242" t="s">
        <v>121</v>
      </c>
      <c r="E124" s="243">
        <v>4</v>
      </c>
      <c r="F124" s="244"/>
      <c r="G124" s="245">
        <f>E124*F124</f>
        <v>0</v>
      </c>
      <c r="O124" s="238">
        <v>2</v>
      </c>
      <c r="AA124" s="220">
        <v>12</v>
      </c>
      <c r="AB124" s="220">
        <v>0</v>
      </c>
      <c r="AC124" s="220">
        <v>76</v>
      </c>
      <c r="AZ124" s="220">
        <v>4</v>
      </c>
      <c r="BA124" s="220">
        <f>IF(AZ124=1,G124,0)</f>
        <v>0</v>
      </c>
      <c r="BB124" s="220">
        <f>IF(AZ124=2,G124,0)</f>
        <v>0</v>
      </c>
      <c r="BC124" s="220">
        <f>IF(AZ124=3,G124,0)</f>
        <v>0</v>
      </c>
      <c r="BD124" s="220">
        <f>IF(AZ124=4,G124,0)</f>
        <v>0</v>
      </c>
      <c r="BE124" s="220">
        <f>IF(AZ124=5,G124,0)</f>
        <v>0</v>
      </c>
      <c r="CZ124" s="220">
        <v>0</v>
      </c>
    </row>
    <row r="125" spans="1:104" x14ac:dyDescent="0.2">
      <c r="A125" s="252"/>
      <c r="B125" s="253"/>
      <c r="C125" s="343" t="s">
        <v>680</v>
      </c>
      <c r="D125" s="344"/>
      <c r="E125" s="254">
        <v>4</v>
      </c>
      <c r="F125" s="255"/>
      <c r="G125" s="256"/>
      <c r="M125" s="257" t="s">
        <v>680</v>
      </c>
      <c r="O125" s="238"/>
    </row>
    <row r="126" spans="1:104" ht="22.5" x14ac:dyDescent="0.2">
      <c r="A126" s="239">
        <v>77</v>
      </c>
      <c r="B126" s="240" t="s">
        <v>681</v>
      </c>
      <c r="C126" s="241" t="s">
        <v>682</v>
      </c>
      <c r="D126" s="242" t="s">
        <v>121</v>
      </c>
      <c r="E126" s="243">
        <v>4</v>
      </c>
      <c r="F126" s="244"/>
      <c r="G126" s="245">
        <f>E126*F126</f>
        <v>0</v>
      </c>
      <c r="O126" s="238">
        <v>2</v>
      </c>
      <c r="AA126" s="220">
        <v>12</v>
      </c>
      <c r="AB126" s="220">
        <v>1</v>
      </c>
      <c r="AC126" s="220">
        <v>77</v>
      </c>
      <c r="AZ126" s="220">
        <v>3</v>
      </c>
      <c r="BA126" s="220">
        <f>IF(AZ126=1,G126,0)</f>
        <v>0</v>
      </c>
      <c r="BB126" s="220">
        <f>IF(AZ126=2,G126,0)</f>
        <v>0</v>
      </c>
      <c r="BC126" s="220">
        <f>IF(AZ126=3,G126,0)</f>
        <v>0</v>
      </c>
      <c r="BD126" s="220">
        <f>IF(AZ126=4,G126,0)</f>
        <v>0</v>
      </c>
      <c r="BE126" s="220">
        <f>IF(AZ126=5,G126,0)</f>
        <v>0</v>
      </c>
      <c r="CZ126" s="220">
        <v>1E-4</v>
      </c>
    </row>
    <row r="127" spans="1:104" x14ac:dyDescent="0.2">
      <c r="A127" s="239">
        <v>78</v>
      </c>
      <c r="B127" s="240" t="s">
        <v>683</v>
      </c>
      <c r="C127" s="241" t="s">
        <v>684</v>
      </c>
      <c r="D127" s="242" t="s">
        <v>121</v>
      </c>
      <c r="E127" s="243">
        <v>4</v>
      </c>
      <c r="F127" s="244"/>
      <c r="G127" s="245">
        <f>E127*F127</f>
        <v>0</v>
      </c>
      <c r="O127" s="238">
        <v>2</v>
      </c>
      <c r="AA127" s="220">
        <v>12</v>
      </c>
      <c r="AB127" s="220">
        <v>1</v>
      </c>
      <c r="AC127" s="220">
        <v>78</v>
      </c>
      <c r="AZ127" s="220">
        <v>3</v>
      </c>
      <c r="BA127" s="220">
        <f>IF(AZ127=1,G127,0)</f>
        <v>0</v>
      </c>
      <c r="BB127" s="220">
        <f>IF(AZ127=2,G127,0)</f>
        <v>0</v>
      </c>
      <c r="BC127" s="220">
        <f>IF(AZ127=3,G127,0)</f>
        <v>0</v>
      </c>
      <c r="BD127" s="220">
        <f>IF(AZ127=4,G127,0)</f>
        <v>0</v>
      </c>
      <c r="BE127" s="220">
        <f>IF(AZ127=5,G127,0)</f>
        <v>0</v>
      </c>
      <c r="CZ127" s="220">
        <v>5.0000000000000002E-5</v>
      </c>
    </row>
    <row r="128" spans="1:104" x14ac:dyDescent="0.2">
      <c r="A128" s="239">
        <v>79</v>
      </c>
      <c r="B128" s="240" t="s">
        <v>674</v>
      </c>
      <c r="C128" s="241" t="s">
        <v>675</v>
      </c>
      <c r="D128" s="242" t="s">
        <v>121</v>
      </c>
      <c r="E128" s="243">
        <v>15</v>
      </c>
      <c r="F128" s="244"/>
      <c r="G128" s="245">
        <f>E128*F128</f>
        <v>0</v>
      </c>
      <c r="O128" s="238">
        <v>2</v>
      </c>
      <c r="AA128" s="220">
        <v>12</v>
      </c>
      <c r="AB128" s="220">
        <v>0</v>
      </c>
      <c r="AC128" s="220">
        <v>79</v>
      </c>
      <c r="AZ128" s="220">
        <v>4</v>
      </c>
      <c r="BA128" s="220">
        <f>IF(AZ128=1,G128,0)</f>
        <v>0</v>
      </c>
      <c r="BB128" s="220">
        <f>IF(AZ128=2,G128,0)</f>
        <v>0</v>
      </c>
      <c r="BC128" s="220">
        <f>IF(AZ128=3,G128,0)</f>
        <v>0</v>
      </c>
      <c r="BD128" s="220">
        <f>IF(AZ128=4,G128,0)</f>
        <v>0</v>
      </c>
      <c r="BE128" s="220">
        <f>IF(AZ128=5,G128,0)</f>
        <v>0</v>
      </c>
      <c r="CZ128" s="220">
        <v>0</v>
      </c>
    </row>
    <row r="129" spans="1:104" x14ac:dyDescent="0.2">
      <c r="A129" s="252"/>
      <c r="B129" s="253"/>
      <c r="C129" s="343" t="s">
        <v>685</v>
      </c>
      <c r="D129" s="344"/>
      <c r="E129" s="254">
        <v>15</v>
      </c>
      <c r="F129" s="255"/>
      <c r="G129" s="256"/>
      <c r="M129" s="257" t="s">
        <v>685</v>
      </c>
      <c r="O129" s="238"/>
    </row>
    <row r="130" spans="1:104" ht="22.5" x14ac:dyDescent="0.2">
      <c r="A130" s="239">
        <v>80</v>
      </c>
      <c r="B130" s="240" t="s">
        <v>686</v>
      </c>
      <c r="C130" s="241" t="s">
        <v>687</v>
      </c>
      <c r="D130" s="242" t="s">
        <v>121</v>
      </c>
      <c r="E130" s="243">
        <v>15</v>
      </c>
      <c r="F130" s="244"/>
      <c r="G130" s="245">
        <f>E130*F130</f>
        <v>0</v>
      </c>
      <c r="O130" s="238">
        <v>2</v>
      </c>
      <c r="AA130" s="220">
        <v>12</v>
      </c>
      <c r="AB130" s="220">
        <v>1</v>
      </c>
      <c r="AC130" s="220">
        <v>80</v>
      </c>
      <c r="AZ130" s="220">
        <v>3</v>
      </c>
      <c r="BA130" s="220">
        <f>IF(AZ130=1,G130,0)</f>
        <v>0</v>
      </c>
      <c r="BB130" s="220">
        <f>IF(AZ130=2,G130,0)</f>
        <v>0</v>
      </c>
      <c r="BC130" s="220">
        <f>IF(AZ130=3,G130,0)</f>
        <v>0</v>
      </c>
      <c r="BD130" s="220">
        <f>IF(AZ130=4,G130,0)</f>
        <v>0</v>
      </c>
      <c r="BE130" s="220">
        <f>IF(AZ130=5,G130,0)</f>
        <v>0</v>
      </c>
      <c r="CZ130" s="220">
        <v>1E-4</v>
      </c>
    </row>
    <row r="131" spans="1:104" x14ac:dyDescent="0.2">
      <c r="A131" s="239">
        <v>81</v>
      </c>
      <c r="B131" s="240" t="s">
        <v>688</v>
      </c>
      <c r="C131" s="241" t="s">
        <v>689</v>
      </c>
      <c r="D131" s="242" t="s">
        <v>121</v>
      </c>
      <c r="E131" s="243">
        <v>15</v>
      </c>
      <c r="F131" s="244"/>
      <c r="G131" s="245">
        <f>E131*F131</f>
        <v>0</v>
      </c>
      <c r="O131" s="238">
        <v>2</v>
      </c>
      <c r="AA131" s="220">
        <v>12</v>
      </c>
      <c r="AB131" s="220">
        <v>1</v>
      </c>
      <c r="AC131" s="220">
        <v>81</v>
      </c>
      <c r="AZ131" s="220">
        <v>3</v>
      </c>
      <c r="BA131" s="220">
        <f>IF(AZ131=1,G131,0)</f>
        <v>0</v>
      </c>
      <c r="BB131" s="220">
        <f>IF(AZ131=2,G131,0)</f>
        <v>0</v>
      </c>
      <c r="BC131" s="220">
        <f>IF(AZ131=3,G131,0)</f>
        <v>0</v>
      </c>
      <c r="BD131" s="220">
        <f>IF(AZ131=4,G131,0)</f>
        <v>0</v>
      </c>
      <c r="BE131" s="220">
        <f>IF(AZ131=5,G131,0)</f>
        <v>0</v>
      </c>
      <c r="CZ131" s="220">
        <v>5.0000000000000002E-5</v>
      </c>
    </row>
    <row r="132" spans="1:104" ht="22.5" x14ac:dyDescent="0.2">
      <c r="A132" s="239">
        <v>82</v>
      </c>
      <c r="B132" s="240" t="s">
        <v>690</v>
      </c>
      <c r="C132" s="241" t="s">
        <v>691</v>
      </c>
      <c r="D132" s="242" t="s">
        <v>121</v>
      </c>
      <c r="E132" s="243">
        <v>3</v>
      </c>
      <c r="F132" s="244"/>
      <c r="G132" s="245">
        <f>E132*F132</f>
        <v>0</v>
      </c>
      <c r="O132" s="238">
        <v>2</v>
      </c>
      <c r="AA132" s="220">
        <v>12</v>
      </c>
      <c r="AB132" s="220">
        <v>0</v>
      </c>
      <c r="AC132" s="220">
        <v>82</v>
      </c>
      <c r="AZ132" s="220">
        <v>4</v>
      </c>
      <c r="BA132" s="220">
        <f>IF(AZ132=1,G132,0)</f>
        <v>0</v>
      </c>
      <c r="BB132" s="220">
        <f>IF(AZ132=2,G132,0)</f>
        <v>0</v>
      </c>
      <c r="BC132" s="220">
        <f>IF(AZ132=3,G132,0)</f>
        <v>0</v>
      </c>
      <c r="BD132" s="220">
        <f>IF(AZ132=4,G132,0)</f>
        <v>0</v>
      </c>
      <c r="BE132" s="220">
        <f>IF(AZ132=5,G132,0)</f>
        <v>0</v>
      </c>
      <c r="CZ132" s="220">
        <v>0</v>
      </c>
    </row>
    <row r="133" spans="1:104" x14ac:dyDescent="0.2">
      <c r="A133" s="252"/>
      <c r="B133" s="253"/>
      <c r="C133" s="343" t="s">
        <v>692</v>
      </c>
      <c r="D133" s="344"/>
      <c r="E133" s="254">
        <v>3</v>
      </c>
      <c r="F133" s="255"/>
      <c r="G133" s="256"/>
      <c r="M133" s="257" t="s">
        <v>692</v>
      </c>
      <c r="O133" s="238"/>
    </row>
    <row r="134" spans="1:104" ht="22.5" x14ac:dyDescent="0.2">
      <c r="A134" s="239">
        <v>83</v>
      </c>
      <c r="B134" s="240" t="s">
        <v>693</v>
      </c>
      <c r="C134" s="241" t="s">
        <v>694</v>
      </c>
      <c r="D134" s="242" t="s">
        <v>121</v>
      </c>
      <c r="E134" s="243">
        <v>3</v>
      </c>
      <c r="F134" s="244"/>
      <c r="G134" s="245">
        <f>E134*F134</f>
        <v>0</v>
      </c>
      <c r="O134" s="238">
        <v>2</v>
      </c>
      <c r="AA134" s="220">
        <v>12</v>
      </c>
      <c r="AB134" s="220">
        <v>1</v>
      </c>
      <c r="AC134" s="220">
        <v>83</v>
      </c>
      <c r="AZ134" s="220">
        <v>3</v>
      </c>
      <c r="BA134" s="220">
        <f>IF(AZ134=1,G134,0)</f>
        <v>0</v>
      </c>
      <c r="BB134" s="220">
        <f>IF(AZ134=2,G134,0)</f>
        <v>0</v>
      </c>
      <c r="BC134" s="220">
        <f>IF(AZ134=3,G134,0)</f>
        <v>0</v>
      </c>
      <c r="BD134" s="220">
        <f>IF(AZ134=4,G134,0)</f>
        <v>0</v>
      </c>
      <c r="BE134" s="220">
        <f>IF(AZ134=5,G134,0)</f>
        <v>0</v>
      </c>
      <c r="CZ134" s="220">
        <v>1.4999999999999999E-4</v>
      </c>
    </row>
    <row r="135" spans="1:104" x14ac:dyDescent="0.2">
      <c r="A135" s="239">
        <v>84</v>
      </c>
      <c r="B135" s="240" t="s">
        <v>695</v>
      </c>
      <c r="C135" s="241" t="s">
        <v>652</v>
      </c>
      <c r="D135" s="242" t="s">
        <v>121</v>
      </c>
      <c r="E135" s="243">
        <v>3</v>
      </c>
      <c r="F135" s="244"/>
      <c r="G135" s="245">
        <f>E135*F135</f>
        <v>0</v>
      </c>
      <c r="O135" s="238">
        <v>2</v>
      </c>
      <c r="AA135" s="220">
        <v>12</v>
      </c>
      <c r="AB135" s="220">
        <v>1</v>
      </c>
      <c r="AC135" s="220">
        <v>84</v>
      </c>
      <c r="AZ135" s="220">
        <v>3</v>
      </c>
      <c r="BA135" s="220">
        <f>IF(AZ135=1,G135,0)</f>
        <v>0</v>
      </c>
      <c r="BB135" s="220">
        <f>IF(AZ135=2,G135,0)</f>
        <v>0</v>
      </c>
      <c r="BC135" s="220">
        <f>IF(AZ135=3,G135,0)</f>
        <v>0</v>
      </c>
      <c r="BD135" s="220">
        <f>IF(AZ135=4,G135,0)</f>
        <v>0</v>
      </c>
      <c r="BE135" s="220">
        <f>IF(AZ135=5,G135,0)</f>
        <v>0</v>
      </c>
      <c r="CZ135" s="220">
        <v>5.0000000000000002E-5</v>
      </c>
    </row>
    <row r="136" spans="1:104" ht="22.5" x14ac:dyDescent="0.2">
      <c r="A136" s="239">
        <v>85</v>
      </c>
      <c r="B136" s="240" t="s">
        <v>696</v>
      </c>
      <c r="C136" s="241" t="s">
        <v>697</v>
      </c>
      <c r="D136" s="242" t="s">
        <v>121</v>
      </c>
      <c r="E136" s="243">
        <v>8</v>
      </c>
      <c r="F136" s="244"/>
      <c r="G136" s="245">
        <f>E136*F136</f>
        <v>0</v>
      </c>
      <c r="O136" s="238">
        <v>2</v>
      </c>
      <c r="AA136" s="220">
        <v>12</v>
      </c>
      <c r="AB136" s="220">
        <v>0</v>
      </c>
      <c r="AC136" s="220">
        <v>85</v>
      </c>
      <c r="AZ136" s="220">
        <v>4</v>
      </c>
      <c r="BA136" s="220">
        <f>IF(AZ136=1,G136,0)</f>
        <v>0</v>
      </c>
      <c r="BB136" s="220">
        <f>IF(AZ136=2,G136,0)</f>
        <v>0</v>
      </c>
      <c r="BC136" s="220">
        <f>IF(AZ136=3,G136,0)</f>
        <v>0</v>
      </c>
      <c r="BD136" s="220">
        <f>IF(AZ136=4,G136,0)</f>
        <v>0</v>
      </c>
      <c r="BE136" s="220">
        <f>IF(AZ136=5,G136,0)</f>
        <v>0</v>
      </c>
      <c r="CZ136" s="220">
        <v>0</v>
      </c>
    </row>
    <row r="137" spans="1:104" x14ac:dyDescent="0.2">
      <c r="A137" s="252"/>
      <c r="B137" s="253"/>
      <c r="C137" s="343" t="s">
        <v>698</v>
      </c>
      <c r="D137" s="344"/>
      <c r="E137" s="254">
        <v>8</v>
      </c>
      <c r="F137" s="255"/>
      <c r="G137" s="256"/>
      <c r="M137" s="257" t="s">
        <v>698</v>
      </c>
      <c r="O137" s="238"/>
    </row>
    <row r="138" spans="1:104" x14ac:dyDescent="0.2">
      <c r="A138" s="239">
        <v>86</v>
      </c>
      <c r="B138" s="240" t="s">
        <v>699</v>
      </c>
      <c r="C138" s="241" t="s">
        <v>700</v>
      </c>
      <c r="D138" s="242" t="s">
        <v>121</v>
      </c>
      <c r="E138" s="243">
        <v>8</v>
      </c>
      <c r="F138" s="244"/>
      <c r="G138" s="245">
        <f>E138*F138</f>
        <v>0</v>
      </c>
      <c r="O138" s="238">
        <v>2</v>
      </c>
      <c r="AA138" s="220">
        <v>12</v>
      </c>
      <c r="AB138" s="220">
        <v>1</v>
      </c>
      <c r="AC138" s="220">
        <v>86</v>
      </c>
      <c r="AZ138" s="220">
        <v>3</v>
      </c>
      <c r="BA138" s="220">
        <f>IF(AZ138=1,G138,0)</f>
        <v>0</v>
      </c>
      <c r="BB138" s="220">
        <f>IF(AZ138=2,G138,0)</f>
        <v>0</v>
      </c>
      <c r="BC138" s="220">
        <f>IF(AZ138=3,G138,0)</f>
        <v>0</v>
      </c>
      <c r="BD138" s="220">
        <f>IF(AZ138=4,G138,0)</f>
        <v>0</v>
      </c>
      <c r="BE138" s="220">
        <f>IF(AZ138=5,G138,0)</f>
        <v>0</v>
      </c>
      <c r="CZ138" s="220">
        <v>1.0000000000000001E-5</v>
      </c>
    </row>
    <row r="139" spans="1:104" x14ac:dyDescent="0.2">
      <c r="A139" s="239">
        <v>87</v>
      </c>
      <c r="B139" s="240" t="s">
        <v>701</v>
      </c>
      <c r="C139" s="241" t="s">
        <v>702</v>
      </c>
      <c r="D139" s="242" t="s">
        <v>121</v>
      </c>
      <c r="E139" s="243">
        <v>8</v>
      </c>
      <c r="F139" s="244"/>
      <c r="G139" s="245">
        <f>E139*F139</f>
        <v>0</v>
      </c>
      <c r="O139" s="238">
        <v>2</v>
      </c>
      <c r="AA139" s="220">
        <v>12</v>
      </c>
      <c r="AB139" s="220">
        <v>1</v>
      </c>
      <c r="AC139" s="220">
        <v>87</v>
      </c>
      <c r="AZ139" s="220">
        <v>3</v>
      </c>
      <c r="BA139" s="220">
        <f>IF(AZ139=1,G139,0)</f>
        <v>0</v>
      </c>
      <c r="BB139" s="220">
        <f>IF(AZ139=2,G139,0)</f>
        <v>0</v>
      </c>
      <c r="BC139" s="220">
        <f>IF(AZ139=3,G139,0)</f>
        <v>0</v>
      </c>
      <c r="BD139" s="220">
        <f>IF(AZ139=4,G139,0)</f>
        <v>0</v>
      </c>
      <c r="BE139" s="220">
        <f>IF(AZ139=5,G139,0)</f>
        <v>0</v>
      </c>
      <c r="CZ139" s="220">
        <v>5.0099999999999997E-3</v>
      </c>
    </row>
    <row r="140" spans="1:104" x14ac:dyDescent="0.2">
      <c r="A140" s="239">
        <v>88</v>
      </c>
      <c r="B140" s="240" t="s">
        <v>703</v>
      </c>
      <c r="C140" s="241" t="s">
        <v>652</v>
      </c>
      <c r="D140" s="242" t="s">
        <v>121</v>
      </c>
      <c r="E140" s="243">
        <v>8</v>
      </c>
      <c r="F140" s="244"/>
      <c r="G140" s="245">
        <f>E140*F140</f>
        <v>0</v>
      </c>
      <c r="O140" s="238">
        <v>2</v>
      </c>
      <c r="AA140" s="220">
        <v>12</v>
      </c>
      <c r="AB140" s="220">
        <v>1</v>
      </c>
      <c r="AC140" s="220">
        <v>88</v>
      </c>
      <c r="AZ140" s="220">
        <v>3</v>
      </c>
      <c r="BA140" s="220">
        <f>IF(AZ140=1,G140,0)</f>
        <v>0</v>
      </c>
      <c r="BB140" s="220">
        <f>IF(AZ140=2,G140,0)</f>
        <v>0</v>
      </c>
      <c r="BC140" s="220">
        <f>IF(AZ140=3,G140,0)</f>
        <v>0</v>
      </c>
      <c r="BD140" s="220">
        <f>IF(AZ140=4,G140,0)</f>
        <v>0</v>
      </c>
      <c r="BE140" s="220">
        <f>IF(AZ140=5,G140,0)</f>
        <v>0</v>
      </c>
      <c r="CZ140" s="220">
        <v>5.0000000000000002E-5</v>
      </c>
    </row>
    <row r="141" spans="1:104" x14ac:dyDescent="0.2">
      <c r="A141" s="239">
        <v>89</v>
      </c>
      <c r="B141" s="240" t="s">
        <v>704</v>
      </c>
      <c r="C141" s="241" t="s">
        <v>705</v>
      </c>
      <c r="D141" s="242" t="s">
        <v>121</v>
      </c>
      <c r="E141" s="243">
        <v>2</v>
      </c>
      <c r="F141" s="244"/>
      <c r="G141" s="245">
        <f>E141*F141</f>
        <v>0</v>
      </c>
      <c r="O141" s="238">
        <v>2</v>
      </c>
      <c r="AA141" s="220">
        <v>12</v>
      </c>
      <c r="AB141" s="220">
        <v>0</v>
      </c>
      <c r="AC141" s="220">
        <v>89</v>
      </c>
      <c r="AZ141" s="220">
        <v>4</v>
      </c>
      <c r="BA141" s="220">
        <f>IF(AZ141=1,G141,0)</f>
        <v>0</v>
      </c>
      <c r="BB141" s="220">
        <f>IF(AZ141=2,G141,0)</f>
        <v>0</v>
      </c>
      <c r="BC141" s="220">
        <f>IF(AZ141=3,G141,0)</f>
        <v>0</v>
      </c>
      <c r="BD141" s="220">
        <f>IF(AZ141=4,G141,0)</f>
        <v>0</v>
      </c>
      <c r="BE141" s="220">
        <f>IF(AZ141=5,G141,0)</f>
        <v>0</v>
      </c>
      <c r="CZ141" s="220">
        <v>0</v>
      </c>
    </row>
    <row r="142" spans="1:104" x14ac:dyDescent="0.2">
      <c r="A142" s="252"/>
      <c r="B142" s="253"/>
      <c r="C142" s="343" t="s">
        <v>566</v>
      </c>
      <c r="D142" s="344"/>
      <c r="E142" s="254">
        <v>2</v>
      </c>
      <c r="F142" s="255"/>
      <c r="G142" s="256"/>
      <c r="M142" s="257" t="s">
        <v>566</v>
      </c>
      <c r="O142" s="238"/>
    </row>
    <row r="143" spans="1:104" ht="22.5" x14ac:dyDescent="0.2">
      <c r="A143" s="239">
        <v>90</v>
      </c>
      <c r="B143" s="240" t="s">
        <v>706</v>
      </c>
      <c r="C143" s="241" t="s">
        <v>707</v>
      </c>
      <c r="D143" s="242" t="s">
        <v>121</v>
      </c>
      <c r="E143" s="243">
        <v>2</v>
      </c>
      <c r="F143" s="244"/>
      <c r="G143" s="245">
        <f>E143*F143</f>
        <v>0</v>
      </c>
      <c r="O143" s="238">
        <v>2</v>
      </c>
      <c r="AA143" s="220">
        <v>12</v>
      </c>
      <c r="AB143" s="220">
        <v>1</v>
      </c>
      <c r="AC143" s="220">
        <v>90</v>
      </c>
      <c r="AZ143" s="220">
        <v>3</v>
      </c>
      <c r="BA143" s="220">
        <f>IF(AZ143=1,G143,0)</f>
        <v>0</v>
      </c>
      <c r="BB143" s="220">
        <f>IF(AZ143=2,G143,0)</f>
        <v>0</v>
      </c>
      <c r="BC143" s="220">
        <f>IF(AZ143=3,G143,0)</f>
        <v>0</v>
      </c>
      <c r="BD143" s="220">
        <f>IF(AZ143=4,G143,0)</f>
        <v>0</v>
      </c>
      <c r="BE143" s="220">
        <f>IF(AZ143=5,G143,0)</f>
        <v>0</v>
      </c>
      <c r="CZ143" s="220">
        <v>1.0000000000000001E-5</v>
      </c>
    </row>
    <row r="144" spans="1:104" ht="22.5" x14ac:dyDescent="0.2">
      <c r="A144" s="239">
        <v>91</v>
      </c>
      <c r="B144" s="240" t="s">
        <v>674</v>
      </c>
      <c r="C144" s="241" t="s">
        <v>708</v>
      </c>
      <c r="D144" s="242" t="s">
        <v>121</v>
      </c>
      <c r="E144" s="243">
        <v>1</v>
      </c>
      <c r="F144" s="244"/>
      <c r="G144" s="245">
        <f>E144*F144</f>
        <v>0</v>
      </c>
      <c r="O144" s="238">
        <v>2</v>
      </c>
      <c r="AA144" s="220">
        <v>12</v>
      </c>
      <c r="AB144" s="220">
        <v>0</v>
      </c>
      <c r="AC144" s="220">
        <v>91</v>
      </c>
      <c r="AZ144" s="220">
        <v>4</v>
      </c>
      <c r="BA144" s="220">
        <f>IF(AZ144=1,G144,0)</f>
        <v>0</v>
      </c>
      <c r="BB144" s="220">
        <f>IF(AZ144=2,G144,0)</f>
        <v>0</v>
      </c>
      <c r="BC144" s="220">
        <f>IF(AZ144=3,G144,0)</f>
        <v>0</v>
      </c>
      <c r="BD144" s="220">
        <f>IF(AZ144=4,G144,0)</f>
        <v>0</v>
      </c>
      <c r="BE144" s="220">
        <f>IF(AZ144=5,G144,0)</f>
        <v>0</v>
      </c>
      <c r="CZ144" s="220">
        <v>0</v>
      </c>
    </row>
    <row r="145" spans="1:104" x14ac:dyDescent="0.2">
      <c r="A145" s="252"/>
      <c r="B145" s="253"/>
      <c r="C145" s="343" t="s">
        <v>586</v>
      </c>
      <c r="D145" s="344"/>
      <c r="E145" s="254">
        <v>1</v>
      </c>
      <c r="F145" s="255"/>
      <c r="G145" s="256"/>
      <c r="M145" s="257" t="s">
        <v>586</v>
      </c>
      <c r="O145" s="238"/>
    </row>
    <row r="146" spans="1:104" ht="22.5" x14ac:dyDescent="0.2">
      <c r="A146" s="239">
        <v>92</v>
      </c>
      <c r="B146" s="240" t="s">
        <v>709</v>
      </c>
      <c r="C146" s="241" t="s">
        <v>710</v>
      </c>
      <c r="D146" s="242" t="s">
        <v>121</v>
      </c>
      <c r="E146" s="243">
        <v>1</v>
      </c>
      <c r="F146" s="244"/>
      <c r="G146" s="245">
        <f>E146*F146</f>
        <v>0</v>
      </c>
      <c r="O146" s="238">
        <v>2</v>
      </c>
      <c r="AA146" s="220">
        <v>12</v>
      </c>
      <c r="AB146" s="220">
        <v>1</v>
      </c>
      <c r="AC146" s="220">
        <v>92</v>
      </c>
      <c r="AZ146" s="220">
        <v>3</v>
      </c>
      <c r="BA146" s="220">
        <f>IF(AZ146=1,G146,0)</f>
        <v>0</v>
      </c>
      <c r="BB146" s="220">
        <f>IF(AZ146=2,G146,0)</f>
        <v>0</v>
      </c>
      <c r="BC146" s="220">
        <f>IF(AZ146=3,G146,0)</f>
        <v>0</v>
      </c>
      <c r="BD146" s="220">
        <f>IF(AZ146=4,G146,0)</f>
        <v>0</v>
      </c>
      <c r="BE146" s="220">
        <f>IF(AZ146=5,G146,0)</f>
        <v>0</v>
      </c>
      <c r="CZ146" s="220">
        <v>1.0000000000000001E-5</v>
      </c>
    </row>
    <row r="147" spans="1:104" x14ac:dyDescent="0.2">
      <c r="A147" s="239">
        <v>93</v>
      </c>
      <c r="B147" s="240" t="s">
        <v>668</v>
      </c>
      <c r="C147" s="241" t="s">
        <v>669</v>
      </c>
      <c r="D147" s="242" t="s">
        <v>121</v>
      </c>
      <c r="E147" s="243">
        <v>2</v>
      </c>
      <c r="F147" s="244"/>
      <c r="G147" s="245">
        <f>E147*F147</f>
        <v>0</v>
      </c>
      <c r="O147" s="238">
        <v>2</v>
      </c>
      <c r="AA147" s="220">
        <v>12</v>
      </c>
      <c r="AB147" s="220">
        <v>0</v>
      </c>
      <c r="AC147" s="220">
        <v>93</v>
      </c>
      <c r="AZ147" s="220">
        <v>4</v>
      </c>
      <c r="BA147" s="220">
        <f>IF(AZ147=1,G147,0)</f>
        <v>0</v>
      </c>
      <c r="BB147" s="220">
        <f>IF(AZ147=2,G147,0)</f>
        <v>0</v>
      </c>
      <c r="BC147" s="220">
        <f>IF(AZ147=3,G147,0)</f>
        <v>0</v>
      </c>
      <c r="BD147" s="220">
        <f>IF(AZ147=4,G147,0)</f>
        <v>0</v>
      </c>
      <c r="BE147" s="220">
        <f>IF(AZ147=5,G147,0)</f>
        <v>0</v>
      </c>
      <c r="CZ147" s="220">
        <v>0</v>
      </c>
    </row>
    <row r="148" spans="1:104" x14ac:dyDescent="0.2">
      <c r="A148" s="252"/>
      <c r="B148" s="253"/>
      <c r="C148" s="343" t="s">
        <v>566</v>
      </c>
      <c r="D148" s="344"/>
      <c r="E148" s="254">
        <v>2</v>
      </c>
      <c r="F148" s="255"/>
      <c r="G148" s="256"/>
      <c r="M148" s="257" t="s">
        <v>566</v>
      </c>
      <c r="O148" s="238"/>
    </row>
    <row r="149" spans="1:104" x14ac:dyDescent="0.2">
      <c r="A149" s="239">
        <v>94</v>
      </c>
      <c r="B149" s="240" t="s">
        <v>711</v>
      </c>
      <c r="C149" s="241" t="s">
        <v>712</v>
      </c>
      <c r="D149" s="242" t="s">
        <v>121</v>
      </c>
      <c r="E149" s="243">
        <v>2</v>
      </c>
      <c r="F149" s="244"/>
      <c r="G149" s="245">
        <f>E149*F149</f>
        <v>0</v>
      </c>
      <c r="O149" s="238">
        <v>2</v>
      </c>
      <c r="AA149" s="220">
        <v>12</v>
      </c>
      <c r="AB149" s="220">
        <v>1</v>
      </c>
      <c r="AC149" s="220">
        <v>94</v>
      </c>
      <c r="AZ149" s="220">
        <v>3</v>
      </c>
      <c r="BA149" s="220">
        <f>IF(AZ149=1,G149,0)</f>
        <v>0</v>
      </c>
      <c r="BB149" s="220">
        <f>IF(AZ149=2,G149,0)</f>
        <v>0</v>
      </c>
      <c r="BC149" s="220">
        <f>IF(AZ149=3,G149,0)</f>
        <v>0</v>
      </c>
      <c r="BD149" s="220">
        <f>IF(AZ149=4,G149,0)</f>
        <v>0</v>
      </c>
      <c r="BE149" s="220">
        <f>IF(AZ149=5,G149,0)</f>
        <v>0</v>
      </c>
      <c r="CZ149" s="220">
        <v>1.0000000000000001E-5</v>
      </c>
    </row>
    <row r="150" spans="1:104" x14ac:dyDescent="0.2">
      <c r="A150" s="239">
        <v>95</v>
      </c>
      <c r="B150" s="240" t="s">
        <v>713</v>
      </c>
      <c r="C150" s="241" t="s">
        <v>714</v>
      </c>
      <c r="D150" s="242" t="s">
        <v>121</v>
      </c>
      <c r="E150" s="243">
        <v>2</v>
      </c>
      <c r="F150" s="244"/>
      <c r="G150" s="245">
        <f>E150*F150</f>
        <v>0</v>
      </c>
      <c r="O150" s="238">
        <v>2</v>
      </c>
      <c r="AA150" s="220">
        <v>12</v>
      </c>
      <c r="AB150" s="220">
        <v>1</v>
      </c>
      <c r="AC150" s="220">
        <v>95</v>
      </c>
      <c r="AZ150" s="220">
        <v>3</v>
      </c>
      <c r="BA150" s="220">
        <f>IF(AZ150=1,G150,0)</f>
        <v>0</v>
      </c>
      <c r="BB150" s="220">
        <f>IF(AZ150=2,G150,0)</f>
        <v>0</v>
      </c>
      <c r="BC150" s="220">
        <f>IF(AZ150=3,G150,0)</f>
        <v>0</v>
      </c>
      <c r="BD150" s="220">
        <f>IF(AZ150=4,G150,0)</f>
        <v>0</v>
      </c>
      <c r="BE150" s="220">
        <f>IF(AZ150=5,G150,0)</f>
        <v>0</v>
      </c>
      <c r="CZ150" s="220">
        <v>5.0000000000000002E-5</v>
      </c>
    </row>
    <row r="151" spans="1:104" x14ac:dyDescent="0.2">
      <c r="A151" s="239">
        <v>96</v>
      </c>
      <c r="B151" s="240" t="s">
        <v>715</v>
      </c>
      <c r="C151" s="241" t="s">
        <v>716</v>
      </c>
      <c r="D151" s="242" t="s">
        <v>121</v>
      </c>
      <c r="E151" s="243">
        <v>1</v>
      </c>
      <c r="F151" s="244"/>
      <c r="G151" s="245">
        <f>E151*F151</f>
        <v>0</v>
      </c>
      <c r="O151" s="238">
        <v>2</v>
      </c>
      <c r="AA151" s="220">
        <v>12</v>
      </c>
      <c r="AB151" s="220">
        <v>0</v>
      </c>
      <c r="AC151" s="220">
        <v>96</v>
      </c>
      <c r="AZ151" s="220">
        <v>4</v>
      </c>
      <c r="BA151" s="220">
        <f>IF(AZ151=1,G151,0)</f>
        <v>0</v>
      </c>
      <c r="BB151" s="220">
        <f>IF(AZ151=2,G151,0)</f>
        <v>0</v>
      </c>
      <c r="BC151" s="220">
        <f>IF(AZ151=3,G151,0)</f>
        <v>0</v>
      </c>
      <c r="BD151" s="220">
        <f>IF(AZ151=4,G151,0)</f>
        <v>0</v>
      </c>
      <c r="BE151" s="220">
        <f>IF(AZ151=5,G151,0)</f>
        <v>0</v>
      </c>
      <c r="CZ151" s="220">
        <v>0</v>
      </c>
    </row>
    <row r="152" spans="1:104" x14ac:dyDescent="0.2">
      <c r="A152" s="252"/>
      <c r="B152" s="253"/>
      <c r="C152" s="343" t="s">
        <v>586</v>
      </c>
      <c r="D152" s="344"/>
      <c r="E152" s="254">
        <v>1</v>
      </c>
      <c r="F152" s="255"/>
      <c r="G152" s="256"/>
      <c r="M152" s="257" t="s">
        <v>586</v>
      </c>
      <c r="O152" s="238"/>
    </row>
    <row r="153" spans="1:104" x14ac:dyDescent="0.2">
      <c r="A153" s="239">
        <v>97</v>
      </c>
      <c r="B153" s="240" t="s">
        <v>717</v>
      </c>
      <c r="C153" s="241" t="s">
        <v>718</v>
      </c>
      <c r="D153" s="242" t="s">
        <v>121</v>
      </c>
      <c r="E153" s="243">
        <v>1</v>
      </c>
      <c r="F153" s="244"/>
      <c r="G153" s="245">
        <f>E153*F153</f>
        <v>0</v>
      </c>
      <c r="O153" s="238">
        <v>2</v>
      </c>
      <c r="AA153" s="220">
        <v>12</v>
      </c>
      <c r="AB153" s="220">
        <v>1</v>
      </c>
      <c r="AC153" s="220">
        <v>97</v>
      </c>
      <c r="AZ153" s="220">
        <v>3</v>
      </c>
      <c r="BA153" s="220">
        <f>IF(AZ153=1,G153,0)</f>
        <v>0</v>
      </c>
      <c r="BB153" s="220">
        <f>IF(AZ153=2,G153,0)</f>
        <v>0</v>
      </c>
      <c r="BC153" s="220">
        <f>IF(AZ153=3,G153,0)</f>
        <v>0</v>
      </c>
      <c r="BD153" s="220">
        <f>IF(AZ153=4,G153,0)</f>
        <v>0</v>
      </c>
      <c r="BE153" s="220">
        <f>IF(AZ153=5,G153,0)</f>
        <v>0</v>
      </c>
      <c r="CZ153" s="220">
        <v>1.8000000000000001E-4</v>
      </c>
    </row>
    <row r="154" spans="1:104" ht="22.5" x14ac:dyDescent="0.2">
      <c r="A154" s="239">
        <v>98</v>
      </c>
      <c r="B154" s="240" t="s">
        <v>719</v>
      </c>
      <c r="C154" s="241" t="s">
        <v>720</v>
      </c>
      <c r="D154" s="242" t="s">
        <v>121</v>
      </c>
      <c r="E154" s="243">
        <v>1</v>
      </c>
      <c r="F154" s="244"/>
      <c r="G154" s="245">
        <f>E154*F154</f>
        <v>0</v>
      </c>
      <c r="O154" s="238">
        <v>2</v>
      </c>
      <c r="AA154" s="220">
        <v>12</v>
      </c>
      <c r="AB154" s="220">
        <v>0</v>
      </c>
      <c r="AC154" s="220">
        <v>98</v>
      </c>
      <c r="AZ154" s="220">
        <v>4</v>
      </c>
      <c r="BA154" s="220">
        <f>IF(AZ154=1,G154,0)</f>
        <v>0</v>
      </c>
      <c r="BB154" s="220">
        <f>IF(AZ154=2,G154,0)</f>
        <v>0</v>
      </c>
      <c r="BC154" s="220">
        <f>IF(AZ154=3,G154,0)</f>
        <v>0</v>
      </c>
      <c r="BD154" s="220">
        <f>IF(AZ154=4,G154,0)</f>
        <v>0</v>
      </c>
      <c r="BE154" s="220">
        <f>IF(AZ154=5,G154,0)</f>
        <v>0</v>
      </c>
      <c r="CZ154" s="220">
        <v>0</v>
      </c>
    </row>
    <row r="155" spans="1:104" x14ac:dyDescent="0.2">
      <c r="A155" s="252"/>
      <c r="B155" s="253"/>
      <c r="C155" s="343" t="s">
        <v>586</v>
      </c>
      <c r="D155" s="344"/>
      <c r="E155" s="254">
        <v>1</v>
      </c>
      <c r="F155" s="255"/>
      <c r="G155" s="256"/>
      <c r="M155" s="257" t="s">
        <v>586</v>
      </c>
      <c r="O155" s="238"/>
    </row>
    <row r="156" spans="1:104" x14ac:dyDescent="0.2">
      <c r="A156" s="239">
        <v>99</v>
      </c>
      <c r="B156" s="240" t="s">
        <v>721</v>
      </c>
      <c r="C156" s="241" t="s">
        <v>722</v>
      </c>
      <c r="D156" s="242" t="s">
        <v>121</v>
      </c>
      <c r="E156" s="243">
        <v>1</v>
      </c>
      <c r="F156" s="244"/>
      <c r="G156" s="245">
        <f>E156*F156</f>
        <v>0</v>
      </c>
      <c r="O156" s="238">
        <v>2</v>
      </c>
      <c r="AA156" s="220">
        <v>12</v>
      </c>
      <c r="AB156" s="220">
        <v>1</v>
      </c>
      <c r="AC156" s="220">
        <v>99</v>
      </c>
      <c r="AZ156" s="220">
        <v>3</v>
      </c>
      <c r="BA156" s="220">
        <f>IF(AZ156=1,G156,0)</f>
        <v>0</v>
      </c>
      <c r="BB156" s="220">
        <f>IF(AZ156=2,G156,0)</f>
        <v>0</v>
      </c>
      <c r="BC156" s="220">
        <f>IF(AZ156=3,G156,0)</f>
        <v>0</v>
      </c>
      <c r="BD156" s="220">
        <f>IF(AZ156=4,G156,0)</f>
        <v>0</v>
      </c>
      <c r="BE156" s="220">
        <f>IF(AZ156=5,G156,0)</f>
        <v>0</v>
      </c>
      <c r="CZ156" s="220">
        <v>3.8000000000000002E-4</v>
      </c>
    </row>
    <row r="157" spans="1:104" x14ac:dyDescent="0.2">
      <c r="A157" s="239">
        <v>100</v>
      </c>
      <c r="B157" s="240" t="s">
        <v>723</v>
      </c>
      <c r="C157" s="241" t="s">
        <v>724</v>
      </c>
      <c r="D157" s="242" t="s">
        <v>121</v>
      </c>
      <c r="E157" s="243">
        <v>2</v>
      </c>
      <c r="F157" s="244"/>
      <c r="G157" s="245">
        <f>E157*F157</f>
        <v>0</v>
      </c>
      <c r="O157" s="238">
        <v>2</v>
      </c>
      <c r="AA157" s="220">
        <v>12</v>
      </c>
      <c r="AB157" s="220">
        <v>0</v>
      </c>
      <c r="AC157" s="220">
        <v>100</v>
      </c>
      <c r="AZ157" s="220">
        <v>4</v>
      </c>
      <c r="BA157" s="220">
        <f>IF(AZ157=1,G157,0)</f>
        <v>0</v>
      </c>
      <c r="BB157" s="220">
        <f>IF(AZ157=2,G157,0)</f>
        <v>0</v>
      </c>
      <c r="BC157" s="220">
        <f>IF(AZ157=3,G157,0)</f>
        <v>0</v>
      </c>
      <c r="BD157" s="220">
        <f>IF(AZ157=4,G157,0)</f>
        <v>0</v>
      </c>
      <c r="BE157" s="220">
        <f>IF(AZ157=5,G157,0)</f>
        <v>0</v>
      </c>
      <c r="CZ157" s="220">
        <v>0</v>
      </c>
    </row>
    <row r="158" spans="1:104" x14ac:dyDescent="0.2">
      <c r="A158" s="252"/>
      <c r="B158" s="253"/>
      <c r="C158" s="343" t="s">
        <v>537</v>
      </c>
      <c r="D158" s="344"/>
      <c r="E158" s="254">
        <v>2</v>
      </c>
      <c r="F158" s="255"/>
      <c r="G158" s="256"/>
      <c r="M158" s="257" t="s">
        <v>537</v>
      </c>
      <c r="O158" s="238"/>
    </row>
    <row r="159" spans="1:104" x14ac:dyDescent="0.2">
      <c r="A159" s="239">
        <v>101</v>
      </c>
      <c r="B159" s="240" t="s">
        <v>725</v>
      </c>
      <c r="C159" s="241" t="s">
        <v>726</v>
      </c>
      <c r="D159" s="242" t="s">
        <v>121</v>
      </c>
      <c r="E159" s="243">
        <v>2</v>
      </c>
      <c r="F159" s="244"/>
      <c r="G159" s="245">
        <f>E159*F159</f>
        <v>0</v>
      </c>
      <c r="O159" s="238">
        <v>2</v>
      </c>
      <c r="AA159" s="220">
        <v>12</v>
      </c>
      <c r="AB159" s="220">
        <v>1</v>
      </c>
      <c r="AC159" s="220">
        <v>101</v>
      </c>
      <c r="AZ159" s="220">
        <v>3</v>
      </c>
      <c r="BA159" s="220">
        <f>IF(AZ159=1,G159,0)</f>
        <v>0</v>
      </c>
      <c r="BB159" s="220">
        <f>IF(AZ159=2,G159,0)</f>
        <v>0</v>
      </c>
      <c r="BC159" s="220">
        <f>IF(AZ159=3,G159,0)</f>
        <v>0</v>
      </c>
      <c r="BD159" s="220">
        <f>IF(AZ159=4,G159,0)</f>
        <v>0</v>
      </c>
      <c r="BE159" s="220">
        <f>IF(AZ159=5,G159,0)</f>
        <v>0</v>
      </c>
      <c r="CZ159" s="220">
        <v>6.0000000000000002E-5</v>
      </c>
    </row>
    <row r="160" spans="1:104" x14ac:dyDescent="0.2">
      <c r="A160" s="239">
        <v>102</v>
      </c>
      <c r="B160" s="240" t="s">
        <v>727</v>
      </c>
      <c r="C160" s="241" t="s">
        <v>728</v>
      </c>
      <c r="D160" s="242" t="s">
        <v>121</v>
      </c>
      <c r="E160" s="243">
        <v>2</v>
      </c>
      <c r="F160" s="244"/>
      <c r="G160" s="245">
        <f>E160*F160</f>
        <v>0</v>
      </c>
      <c r="O160" s="238">
        <v>2</v>
      </c>
      <c r="AA160" s="220">
        <v>12</v>
      </c>
      <c r="AB160" s="220">
        <v>1</v>
      </c>
      <c r="AC160" s="220">
        <v>102</v>
      </c>
      <c r="AZ160" s="220">
        <v>3</v>
      </c>
      <c r="BA160" s="220">
        <f>IF(AZ160=1,G160,0)</f>
        <v>0</v>
      </c>
      <c r="BB160" s="220">
        <f>IF(AZ160=2,G160,0)</f>
        <v>0</v>
      </c>
      <c r="BC160" s="220">
        <f>IF(AZ160=3,G160,0)</f>
        <v>0</v>
      </c>
      <c r="BD160" s="220">
        <f>IF(AZ160=4,G160,0)</f>
        <v>0</v>
      </c>
      <c r="BE160" s="220">
        <f>IF(AZ160=5,G160,0)</f>
        <v>0</v>
      </c>
      <c r="CZ160" s="220">
        <v>1.0000000000000001E-5</v>
      </c>
    </row>
    <row r="161" spans="1:104" x14ac:dyDescent="0.2">
      <c r="A161" s="239">
        <v>103</v>
      </c>
      <c r="B161" s="240" t="s">
        <v>729</v>
      </c>
      <c r="C161" s="241" t="s">
        <v>597</v>
      </c>
      <c r="D161" s="242" t="s">
        <v>121</v>
      </c>
      <c r="E161" s="243">
        <v>2</v>
      </c>
      <c r="F161" s="244"/>
      <c r="G161" s="245">
        <f>E161*F161</f>
        <v>0</v>
      </c>
      <c r="O161" s="238">
        <v>2</v>
      </c>
      <c r="AA161" s="220">
        <v>12</v>
      </c>
      <c r="AB161" s="220">
        <v>1</v>
      </c>
      <c r="AC161" s="220">
        <v>103</v>
      </c>
      <c r="AZ161" s="220">
        <v>3</v>
      </c>
      <c r="BA161" s="220">
        <f>IF(AZ161=1,G161,0)</f>
        <v>0</v>
      </c>
      <c r="BB161" s="220">
        <f>IF(AZ161=2,G161,0)</f>
        <v>0</v>
      </c>
      <c r="BC161" s="220">
        <f>IF(AZ161=3,G161,0)</f>
        <v>0</v>
      </c>
      <c r="BD161" s="220">
        <f>IF(AZ161=4,G161,0)</f>
        <v>0</v>
      </c>
      <c r="BE161" s="220">
        <f>IF(AZ161=5,G161,0)</f>
        <v>0</v>
      </c>
      <c r="CZ161" s="220">
        <v>5.0000000000000002E-5</v>
      </c>
    </row>
    <row r="162" spans="1:104" x14ac:dyDescent="0.2">
      <c r="A162" s="239">
        <v>104</v>
      </c>
      <c r="B162" s="240" t="s">
        <v>730</v>
      </c>
      <c r="C162" s="241" t="s">
        <v>637</v>
      </c>
      <c r="D162" s="242" t="s">
        <v>121</v>
      </c>
      <c r="E162" s="243">
        <v>2</v>
      </c>
      <c r="F162" s="244"/>
      <c r="G162" s="245">
        <f>E162*F162</f>
        <v>0</v>
      </c>
      <c r="O162" s="238">
        <v>2</v>
      </c>
      <c r="AA162" s="220">
        <v>12</v>
      </c>
      <c r="AB162" s="220">
        <v>1</v>
      </c>
      <c r="AC162" s="220">
        <v>104</v>
      </c>
      <c r="AZ162" s="220">
        <v>3</v>
      </c>
      <c r="BA162" s="220">
        <f>IF(AZ162=1,G162,0)</f>
        <v>0</v>
      </c>
      <c r="BB162" s="220">
        <f>IF(AZ162=2,G162,0)</f>
        <v>0</v>
      </c>
      <c r="BC162" s="220">
        <f>IF(AZ162=3,G162,0)</f>
        <v>0</v>
      </c>
      <c r="BD162" s="220">
        <f>IF(AZ162=4,G162,0)</f>
        <v>0</v>
      </c>
      <c r="BE162" s="220">
        <f>IF(AZ162=5,G162,0)</f>
        <v>0</v>
      </c>
      <c r="CZ162" s="220">
        <v>2.5000000000000001E-4</v>
      </c>
    </row>
    <row r="163" spans="1:104" x14ac:dyDescent="0.2">
      <c r="A163" s="239">
        <v>105</v>
      </c>
      <c r="B163" s="240" t="s">
        <v>731</v>
      </c>
      <c r="C163" s="241" t="s">
        <v>732</v>
      </c>
      <c r="D163" s="242" t="s">
        <v>121</v>
      </c>
      <c r="E163" s="243">
        <v>1</v>
      </c>
      <c r="F163" s="244"/>
      <c r="G163" s="245">
        <f>E163*F163</f>
        <v>0</v>
      </c>
      <c r="O163" s="238">
        <v>2</v>
      </c>
      <c r="AA163" s="220">
        <v>12</v>
      </c>
      <c r="AB163" s="220">
        <v>0</v>
      </c>
      <c r="AC163" s="220">
        <v>105</v>
      </c>
      <c r="AZ163" s="220">
        <v>4</v>
      </c>
      <c r="BA163" s="220">
        <f>IF(AZ163=1,G163,0)</f>
        <v>0</v>
      </c>
      <c r="BB163" s="220">
        <f>IF(AZ163=2,G163,0)</f>
        <v>0</v>
      </c>
      <c r="BC163" s="220">
        <f>IF(AZ163=3,G163,0)</f>
        <v>0</v>
      </c>
      <c r="BD163" s="220">
        <f>IF(AZ163=4,G163,0)</f>
        <v>0</v>
      </c>
      <c r="BE163" s="220">
        <f>IF(AZ163=5,G163,0)</f>
        <v>0</v>
      </c>
      <c r="CZ163" s="220">
        <v>0</v>
      </c>
    </row>
    <row r="164" spans="1:104" x14ac:dyDescent="0.2">
      <c r="A164" s="252"/>
      <c r="B164" s="253"/>
      <c r="C164" s="343" t="s">
        <v>549</v>
      </c>
      <c r="D164" s="344"/>
      <c r="E164" s="254">
        <v>1</v>
      </c>
      <c r="F164" s="255"/>
      <c r="G164" s="256"/>
      <c r="M164" s="257" t="s">
        <v>549</v>
      </c>
      <c r="O164" s="238"/>
    </row>
    <row r="165" spans="1:104" x14ac:dyDescent="0.2">
      <c r="A165" s="239">
        <v>106</v>
      </c>
      <c r="B165" s="240" t="s">
        <v>733</v>
      </c>
      <c r="C165" s="241" t="s">
        <v>734</v>
      </c>
      <c r="D165" s="242" t="s">
        <v>121</v>
      </c>
      <c r="E165" s="243">
        <v>1</v>
      </c>
      <c r="F165" s="244"/>
      <c r="G165" s="245">
        <f>E165*F165</f>
        <v>0</v>
      </c>
      <c r="O165" s="238">
        <v>2</v>
      </c>
      <c r="AA165" s="220">
        <v>12</v>
      </c>
      <c r="AB165" s="220">
        <v>1</v>
      </c>
      <c r="AC165" s="220">
        <v>106</v>
      </c>
      <c r="AZ165" s="220">
        <v>3</v>
      </c>
      <c r="BA165" s="220">
        <f>IF(AZ165=1,G165,0)</f>
        <v>0</v>
      </c>
      <c r="BB165" s="220">
        <f>IF(AZ165=2,G165,0)</f>
        <v>0</v>
      </c>
      <c r="BC165" s="220">
        <f>IF(AZ165=3,G165,0)</f>
        <v>0</v>
      </c>
      <c r="BD165" s="220">
        <f>IF(AZ165=4,G165,0)</f>
        <v>0</v>
      </c>
      <c r="BE165" s="220">
        <f>IF(AZ165=5,G165,0)</f>
        <v>0</v>
      </c>
      <c r="CZ165" s="220">
        <v>4.0000000000000003E-5</v>
      </c>
    </row>
    <row r="166" spans="1:104" x14ac:dyDescent="0.2">
      <c r="A166" s="239">
        <v>107</v>
      </c>
      <c r="B166" s="240" t="s">
        <v>735</v>
      </c>
      <c r="C166" s="241" t="s">
        <v>736</v>
      </c>
      <c r="D166" s="242" t="s">
        <v>121</v>
      </c>
      <c r="E166" s="243">
        <v>1</v>
      </c>
      <c r="F166" s="244"/>
      <c r="G166" s="245">
        <f>E166*F166</f>
        <v>0</v>
      </c>
      <c r="O166" s="238">
        <v>2</v>
      </c>
      <c r="AA166" s="220">
        <v>12</v>
      </c>
      <c r="AB166" s="220">
        <v>0</v>
      </c>
      <c r="AC166" s="220">
        <v>107</v>
      </c>
      <c r="AZ166" s="220">
        <v>4</v>
      </c>
      <c r="BA166" s="220">
        <f>IF(AZ166=1,G166,0)</f>
        <v>0</v>
      </c>
      <c r="BB166" s="220">
        <f>IF(AZ166=2,G166,0)</f>
        <v>0</v>
      </c>
      <c r="BC166" s="220">
        <f>IF(AZ166=3,G166,0)</f>
        <v>0</v>
      </c>
      <c r="BD166" s="220">
        <f>IF(AZ166=4,G166,0)</f>
        <v>0</v>
      </c>
      <c r="BE166" s="220">
        <f>IF(AZ166=5,G166,0)</f>
        <v>0</v>
      </c>
      <c r="CZ166" s="220">
        <v>0</v>
      </c>
    </row>
    <row r="167" spans="1:104" x14ac:dyDescent="0.2">
      <c r="A167" s="252"/>
      <c r="B167" s="253"/>
      <c r="C167" s="343" t="s">
        <v>549</v>
      </c>
      <c r="D167" s="344"/>
      <c r="E167" s="254">
        <v>1</v>
      </c>
      <c r="F167" s="255"/>
      <c r="G167" s="256"/>
      <c r="M167" s="257" t="s">
        <v>549</v>
      </c>
      <c r="O167" s="238"/>
    </row>
    <row r="168" spans="1:104" x14ac:dyDescent="0.2">
      <c r="A168" s="239">
        <v>108</v>
      </c>
      <c r="B168" s="240" t="s">
        <v>737</v>
      </c>
      <c r="C168" s="241" t="s">
        <v>738</v>
      </c>
      <c r="D168" s="242" t="s">
        <v>121</v>
      </c>
      <c r="E168" s="243">
        <v>17</v>
      </c>
      <c r="F168" s="244"/>
      <c r="G168" s="245">
        <f>E168*F168</f>
        <v>0</v>
      </c>
      <c r="O168" s="238">
        <v>2</v>
      </c>
      <c r="AA168" s="220">
        <v>12</v>
      </c>
      <c r="AB168" s="220">
        <v>0</v>
      </c>
      <c r="AC168" s="220">
        <v>108</v>
      </c>
      <c r="AZ168" s="220">
        <v>4</v>
      </c>
      <c r="BA168" s="220">
        <f>IF(AZ168=1,G168,0)</f>
        <v>0</v>
      </c>
      <c r="BB168" s="220">
        <f>IF(AZ168=2,G168,0)</f>
        <v>0</v>
      </c>
      <c r="BC168" s="220">
        <f>IF(AZ168=3,G168,0)</f>
        <v>0</v>
      </c>
      <c r="BD168" s="220">
        <f>IF(AZ168=4,G168,0)</f>
        <v>0</v>
      </c>
      <c r="BE168" s="220">
        <f>IF(AZ168=5,G168,0)</f>
        <v>0</v>
      </c>
      <c r="CZ168" s="220">
        <v>0</v>
      </c>
    </row>
    <row r="169" spans="1:104" x14ac:dyDescent="0.2">
      <c r="A169" s="252"/>
      <c r="B169" s="253"/>
      <c r="C169" s="343" t="s">
        <v>739</v>
      </c>
      <c r="D169" s="344"/>
      <c r="E169" s="254">
        <v>17</v>
      </c>
      <c r="F169" s="255"/>
      <c r="G169" s="256"/>
      <c r="M169" s="257" t="s">
        <v>739</v>
      </c>
      <c r="O169" s="238"/>
    </row>
    <row r="170" spans="1:104" ht="22.5" x14ac:dyDescent="0.2">
      <c r="A170" s="239">
        <v>109</v>
      </c>
      <c r="B170" s="240" t="s">
        <v>740</v>
      </c>
      <c r="C170" s="241" t="s">
        <v>741</v>
      </c>
      <c r="D170" s="242" t="s">
        <v>121</v>
      </c>
      <c r="E170" s="243">
        <v>17</v>
      </c>
      <c r="F170" s="244"/>
      <c r="G170" s="245">
        <f>E170*F170</f>
        <v>0</v>
      </c>
      <c r="O170" s="238">
        <v>2</v>
      </c>
      <c r="AA170" s="220">
        <v>12</v>
      </c>
      <c r="AB170" s="220">
        <v>1</v>
      </c>
      <c r="AC170" s="220">
        <v>109</v>
      </c>
      <c r="AZ170" s="220">
        <v>3</v>
      </c>
      <c r="BA170" s="220">
        <f>IF(AZ170=1,G170,0)</f>
        <v>0</v>
      </c>
      <c r="BB170" s="220">
        <f>IF(AZ170=2,G170,0)</f>
        <v>0</v>
      </c>
      <c r="BC170" s="220">
        <f>IF(AZ170=3,G170,0)</f>
        <v>0</v>
      </c>
      <c r="BD170" s="220">
        <f>IF(AZ170=4,G170,0)</f>
        <v>0</v>
      </c>
      <c r="BE170" s="220">
        <f>IF(AZ170=5,G170,0)</f>
        <v>0</v>
      </c>
      <c r="CZ170" s="220">
        <v>4.7999999999999996E-3</v>
      </c>
    </row>
    <row r="171" spans="1:104" x14ac:dyDescent="0.2">
      <c r="A171" s="239">
        <v>110</v>
      </c>
      <c r="B171" s="240" t="s">
        <v>742</v>
      </c>
      <c r="C171" s="241" t="s">
        <v>743</v>
      </c>
      <c r="D171" s="242" t="s">
        <v>121</v>
      </c>
      <c r="E171" s="243">
        <v>2</v>
      </c>
      <c r="F171" s="244"/>
      <c r="G171" s="245">
        <f>E171*F171</f>
        <v>0</v>
      </c>
      <c r="O171" s="238">
        <v>2</v>
      </c>
      <c r="AA171" s="220">
        <v>12</v>
      </c>
      <c r="AB171" s="220">
        <v>0</v>
      </c>
      <c r="AC171" s="220">
        <v>110</v>
      </c>
      <c r="AZ171" s="220">
        <v>4</v>
      </c>
      <c r="BA171" s="220">
        <f>IF(AZ171=1,G171,0)</f>
        <v>0</v>
      </c>
      <c r="BB171" s="220">
        <f>IF(AZ171=2,G171,0)</f>
        <v>0</v>
      </c>
      <c r="BC171" s="220">
        <f>IF(AZ171=3,G171,0)</f>
        <v>0</v>
      </c>
      <c r="BD171" s="220">
        <f>IF(AZ171=4,G171,0)</f>
        <v>0</v>
      </c>
      <c r="BE171" s="220">
        <f>IF(AZ171=5,G171,0)</f>
        <v>0</v>
      </c>
      <c r="CZ171" s="220">
        <v>0</v>
      </c>
    </row>
    <row r="172" spans="1:104" x14ac:dyDescent="0.2">
      <c r="A172" s="252"/>
      <c r="B172" s="253"/>
      <c r="C172" s="343" t="s">
        <v>537</v>
      </c>
      <c r="D172" s="344"/>
      <c r="E172" s="254">
        <v>2</v>
      </c>
      <c r="F172" s="255"/>
      <c r="G172" s="256"/>
      <c r="M172" s="257" t="s">
        <v>537</v>
      </c>
      <c r="O172" s="238"/>
    </row>
    <row r="173" spans="1:104" ht="22.5" x14ac:dyDescent="0.2">
      <c r="A173" s="239">
        <v>111</v>
      </c>
      <c r="B173" s="240" t="s">
        <v>744</v>
      </c>
      <c r="C173" s="241" t="s">
        <v>745</v>
      </c>
      <c r="D173" s="242" t="s">
        <v>121</v>
      </c>
      <c r="E173" s="243">
        <v>2</v>
      </c>
      <c r="F173" s="244"/>
      <c r="G173" s="245">
        <f>E173*F173</f>
        <v>0</v>
      </c>
      <c r="O173" s="238">
        <v>2</v>
      </c>
      <c r="AA173" s="220">
        <v>12</v>
      </c>
      <c r="AB173" s="220">
        <v>1</v>
      </c>
      <c r="AC173" s="220">
        <v>111</v>
      </c>
      <c r="AZ173" s="220">
        <v>3</v>
      </c>
      <c r="BA173" s="220">
        <f>IF(AZ173=1,G173,0)</f>
        <v>0</v>
      </c>
      <c r="BB173" s="220">
        <f>IF(AZ173=2,G173,0)</f>
        <v>0</v>
      </c>
      <c r="BC173" s="220">
        <f>IF(AZ173=3,G173,0)</f>
        <v>0</v>
      </c>
      <c r="BD173" s="220">
        <f>IF(AZ173=4,G173,0)</f>
        <v>0</v>
      </c>
      <c r="BE173" s="220">
        <f>IF(AZ173=5,G173,0)</f>
        <v>0</v>
      </c>
      <c r="CZ173" s="220">
        <v>3.3999999999999998E-3</v>
      </c>
    </row>
    <row r="174" spans="1:104" x14ac:dyDescent="0.2">
      <c r="A174" s="239">
        <v>112</v>
      </c>
      <c r="B174" s="240" t="s">
        <v>742</v>
      </c>
      <c r="C174" s="241" t="s">
        <v>743</v>
      </c>
      <c r="D174" s="242" t="s">
        <v>121</v>
      </c>
      <c r="E174" s="243">
        <v>1</v>
      </c>
      <c r="F174" s="244"/>
      <c r="G174" s="245">
        <f>E174*F174</f>
        <v>0</v>
      </c>
      <c r="O174" s="238">
        <v>2</v>
      </c>
      <c r="AA174" s="220">
        <v>12</v>
      </c>
      <c r="AB174" s="220">
        <v>0</v>
      </c>
      <c r="AC174" s="220">
        <v>112</v>
      </c>
      <c r="AZ174" s="220">
        <v>4</v>
      </c>
      <c r="BA174" s="220">
        <f>IF(AZ174=1,G174,0)</f>
        <v>0</v>
      </c>
      <c r="BB174" s="220">
        <f>IF(AZ174=2,G174,0)</f>
        <v>0</v>
      </c>
      <c r="BC174" s="220">
        <f>IF(AZ174=3,G174,0)</f>
        <v>0</v>
      </c>
      <c r="BD174" s="220">
        <f>IF(AZ174=4,G174,0)</f>
        <v>0</v>
      </c>
      <c r="BE174" s="220">
        <f>IF(AZ174=5,G174,0)</f>
        <v>0</v>
      </c>
      <c r="CZ174" s="220">
        <v>0</v>
      </c>
    </row>
    <row r="175" spans="1:104" x14ac:dyDescent="0.2">
      <c r="A175" s="252"/>
      <c r="B175" s="253"/>
      <c r="C175" s="343" t="s">
        <v>550</v>
      </c>
      <c r="D175" s="344"/>
      <c r="E175" s="254">
        <v>1</v>
      </c>
      <c r="F175" s="255"/>
      <c r="G175" s="256"/>
      <c r="M175" s="257" t="s">
        <v>550</v>
      </c>
      <c r="O175" s="238"/>
    </row>
    <row r="176" spans="1:104" ht="22.5" x14ac:dyDescent="0.2">
      <c r="A176" s="239">
        <v>113</v>
      </c>
      <c r="B176" s="240" t="s">
        <v>746</v>
      </c>
      <c r="C176" s="241" t="s">
        <v>747</v>
      </c>
      <c r="D176" s="242" t="s">
        <v>121</v>
      </c>
      <c r="E176" s="243">
        <v>1</v>
      </c>
      <c r="F176" s="244"/>
      <c r="G176" s="245">
        <f>E176*F176</f>
        <v>0</v>
      </c>
      <c r="O176" s="238">
        <v>2</v>
      </c>
      <c r="AA176" s="220">
        <v>12</v>
      </c>
      <c r="AB176" s="220">
        <v>1</v>
      </c>
      <c r="AC176" s="220">
        <v>113</v>
      </c>
      <c r="AZ176" s="220">
        <v>3</v>
      </c>
      <c r="BA176" s="220">
        <f>IF(AZ176=1,G176,0)</f>
        <v>0</v>
      </c>
      <c r="BB176" s="220">
        <f>IF(AZ176=2,G176,0)</f>
        <v>0</v>
      </c>
      <c r="BC176" s="220">
        <f>IF(AZ176=3,G176,0)</f>
        <v>0</v>
      </c>
      <c r="BD176" s="220">
        <f>IF(AZ176=4,G176,0)</f>
        <v>0</v>
      </c>
      <c r="BE176" s="220">
        <f>IF(AZ176=5,G176,0)</f>
        <v>0</v>
      </c>
      <c r="CZ176" s="220">
        <v>0</v>
      </c>
    </row>
    <row r="177" spans="1:104" x14ac:dyDescent="0.2">
      <c r="A177" s="239">
        <v>114</v>
      </c>
      <c r="B177" s="240" t="s">
        <v>748</v>
      </c>
      <c r="C177" s="241" t="s">
        <v>749</v>
      </c>
      <c r="D177" s="242" t="s">
        <v>121</v>
      </c>
      <c r="E177" s="243">
        <v>2</v>
      </c>
      <c r="F177" s="244"/>
      <c r="G177" s="245">
        <f>E177*F177</f>
        <v>0</v>
      </c>
      <c r="O177" s="238">
        <v>2</v>
      </c>
      <c r="AA177" s="220">
        <v>12</v>
      </c>
      <c r="AB177" s="220">
        <v>0</v>
      </c>
      <c r="AC177" s="220">
        <v>114</v>
      </c>
      <c r="AZ177" s="220">
        <v>4</v>
      </c>
      <c r="BA177" s="220">
        <f>IF(AZ177=1,G177,0)</f>
        <v>0</v>
      </c>
      <c r="BB177" s="220">
        <f>IF(AZ177=2,G177,0)</f>
        <v>0</v>
      </c>
      <c r="BC177" s="220">
        <f>IF(AZ177=3,G177,0)</f>
        <v>0</v>
      </c>
      <c r="BD177" s="220">
        <f>IF(AZ177=4,G177,0)</f>
        <v>0</v>
      </c>
      <c r="BE177" s="220">
        <f>IF(AZ177=5,G177,0)</f>
        <v>0</v>
      </c>
      <c r="CZ177" s="220">
        <v>0</v>
      </c>
    </row>
    <row r="178" spans="1:104" x14ac:dyDescent="0.2">
      <c r="A178" s="252"/>
      <c r="B178" s="253"/>
      <c r="C178" s="343" t="s">
        <v>600</v>
      </c>
      <c r="D178" s="344"/>
      <c r="E178" s="254">
        <v>2</v>
      </c>
      <c r="F178" s="255"/>
      <c r="G178" s="256"/>
      <c r="M178" s="257" t="s">
        <v>600</v>
      </c>
      <c r="O178" s="238"/>
    </row>
    <row r="179" spans="1:104" ht="22.5" x14ac:dyDescent="0.2">
      <c r="A179" s="239">
        <v>115</v>
      </c>
      <c r="B179" s="240" t="s">
        <v>750</v>
      </c>
      <c r="C179" s="241" t="s">
        <v>751</v>
      </c>
      <c r="D179" s="242" t="s">
        <v>121</v>
      </c>
      <c r="E179" s="243">
        <v>2</v>
      </c>
      <c r="F179" s="244"/>
      <c r="G179" s="245">
        <f>E179*F179</f>
        <v>0</v>
      </c>
      <c r="O179" s="238">
        <v>2</v>
      </c>
      <c r="AA179" s="220">
        <v>12</v>
      </c>
      <c r="AB179" s="220">
        <v>1</v>
      </c>
      <c r="AC179" s="220">
        <v>115</v>
      </c>
      <c r="AZ179" s="220">
        <v>3</v>
      </c>
      <c r="BA179" s="220">
        <f>IF(AZ179=1,G179,0)</f>
        <v>0</v>
      </c>
      <c r="BB179" s="220">
        <f>IF(AZ179=2,G179,0)</f>
        <v>0</v>
      </c>
      <c r="BC179" s="220">
        <f>IF(AZ179=3,G179,0)</f>
        <v>0</v>
      </c>
      <c r="BD179" s="220">
        <f>IF(AZ179=4,G179,0)</f>
        <v>0</v>
      </c>
      <c r="BE179" s="220">
        <f>IF(AZ179=5,G179,0)</f>
        <v>0</v>
      </c>
      <c r="CZ179" s="220">
        <v>3.3999999999999998E-3</v>
      </c>
    </row>
    <row r="180" spans="1:104" x14ac:dyDescent="0.2">
      <c r="A180" s="239">
        <v>116</v>
      </c>
      <c r="B180" s="240" t="s">
        <v>748</v>
      </c>
      <c r="C180" s="241" t="s">
        <v>749</v>
      </c>
      <c r="D180" s="242" t="s">
        <v>121</v>
      </c>
      <c r="E180" s="243">
        <v>2</v>
      </c>
      <c r="F180" s="244"/>
      <c r="G180" s="245">
        <f>E180*F180</f>
        <v>0</v>
      </c>
      <c r="O180" s="238">
        <v>2</v>
      </c>
      <c r="AA180" s="220">
        <v>12</v>
      </c>
      <c r="AB180" s="220">
        <v>0</v>
      </c>
      <c r="AC180" s="220">
        <v>116</v>
      </c>
      <c r="AZ180" s="220">
        <v>4</v>
      </c>
      <c r="BA180" s="220">
        <f>IF(AZ180=1,G180,0)</f>
        <v>0</v>
      </c>
      <c r="BB180" s="220">
        <f>IF(AZ180=2,G180,0)</f>
        <v>0</v>
      </c>
      <c r="BC180" s="220">
        <f>IF(AZ180=3,G180,0)</f>
        <v>0</v>
      </c>
      <c r="BD180" s="220">
        <f>IF(AZ180=4,G180,0)</f>
        <v>0</v>
      </c>
      <c r="BE180" s="220">
        <f>IF(AZ180=5,G180,0)</f>
        <v>0</v>
      </c>
      <c r="CZ180" s="220">
        <v>0</v>
      </c>
    </row>
    <row r="181" spans="1:104" x14ac:dyDescent="0.2">
      <c r="A181" s="252"/>
      <c r="B181" s="253"/>
      <c r="C181" s="343" t="s">
        <v>537</v>
      </c>
      <c r="D181" s="344"/>
      <c r="E181" s="254">
        <v>2</v>
      </c>
      <c r="F181" s="255"/>
      <c r="G181" s="256"/>
      <c r="M181" s="257" t="s">
        <v>537</v>
      </c>
      <c r="O181" s="238"/>
    </row>
    <row r="182" spans="1:104" ht="22.5" x14ac:dyDescent="0.2">
      <c r="A182" s="239">
        <v>117</v>
      </c>
      <c r="B182" s="240" t="s">
        <v>752</v>
      </c>
      <c r="C182" s="241" t="s">
        <v>753</v>
      </c>
      <c r="D182" s="242" t="s">
        <v>121</v>
      </c>
      <c r="E182" s="243">
        <v>2</v>
      </c>
      <c r="F182" s="244"/>
      <c r="G182" s="245">
        <f>E182*F182</f>
        <v>0</v>
      </c>
      <c r="O182" s="238">
        <v>2</v>
      </c>
      <c r="AA182" s="220">
        <v>12</v>
      </c>
      <c r="AB182" s="220">
        <v>1</v>
      </c>
      <c r="AC182" s="220">
        <v>117</v>
      </c>
      <c r="AZ182" s="220">
        <v>3</v>
      </c>
      <c r="BA182" s="220">
        <f>IF(AZ182=1,G182,0)</f>
        <v>0</v>
      </c>
      <c r="BB182" s="220">
        <f>IF(AZ182=2,G182,0)</f>
        <v>0</v>
      </c>
      <c r="BC182" s="220">
        <f>IF(AZ182=3,G182,0)</f>
        <v>0</v>
      </c>
      <c r="BD182" s="220">
        <f>IF(AZ182=4,G182,0)</f>
        <v>0</v>
      </c>
      <c r="BE182" s="220">
        <f>IF(AZ182=5,G182,0)</f>
        <v>0</v>
      </c>
      <c r="CZ182" s="220">
        <v>2E-3</v>
      </c>
    </row>
    <row r="183" spans="1:104" x14ac:dyDescent="0.2">
      <c r="A183" s="239">
        <v>118</v>
      </c>
      <c r="B183" s="240" t="s">
        <v>737</v>
      </c>
      <c r="C183" s="241" t="s">
        <v>738</v>
      </c>
      <c r="D183" s="242" t="s">
        <v>121</v>
      </c>
      <c r="E183" s="243">
        <v>3</v>
      </c>
      <c r="F183" s="244"/>
      <c r="G183" s="245">
        <f>E183*F183</f>
        <v>0</v>
      </c>
      <c r="O183" s="238">
        <v>2</v>
      </c>
      <c r="AA183" s="220">
        <v>12</v>
      </c>
      <c r="AB183" s="220">
        <v>0</v>
      </c>
      <c r="AC183" s="220">
        <v>118</v>
      </c>
      <c r="AZ183" s="220">
        <v>4</v>
      </c>
      <c r="BA183" s="220">
        <f>IF(AZ183=1,G183,0)</f>
        <v>0</v>
      </c>
      <c r="BB183" s="220">
        <f>IF(AZ183=2,G183,0)</f>
        <v>0</v>
      </c>
      <c r="BC183" s="220">
        <f>IF(AZ183=3,G183,0)</f>
        <v>0</v>
      </c>
      <c r="BD183" s="220">
        <f>IF(AZ183=4,G183,0)</f>
        <v>0</v>
      </c>
      <c r="BE183" s="220">
        <f>IF(AZ183=5,G183,0)</f>
        <v>0</v>
      </c>
      <c r="CZ183" s="220">
        <v>0</v>
      </c>
    </row>
    <row r="184" spans="1:104" x14ac:dyDescent="0.2">
      <c r="A184" s="252"/>
      <c r="B184" s="253"/>
      <c r="C184" s="343" t="s">
        <v>754</v>
      </c>
      <c r="D184" s="344"/>
      <c r="E184" s="254">
        <v>3</v>
      </c>
      <c r="F184" s="255"/>
      <c r="G184" s="256"/>
      <c r="M184" s="257" t="s">
        <v>754</v>
      </c>
      <c r="O184" s="238"/>
    </row>
    <row r="185" spans="1:104" ht="22.5" x14ac:dyDescent="0.2">
      <c r="A185" s="239">
        <v>119</v>
      </c>
      <c r="B185" s="240" t="s">
        <v>755</v>
      </c>
      <c r="C185" s="241" t="s">
        <v>756</v>
      </c>
      <c r="D185" s="242" t="s">
        <v>121</v>
      </c>
      <c r="E185" s="243">
        <v>3</v>
      </c>
      <c r="F185" s="244"/>
      <c r="G185" s="245">
        <f>E185*F185</f>
        <v>0</v>
      </c>
      <c r="O185" s="238">
        <v>2</v>
      </c>
      <c r="AA185" s="220">
        <v>12</v>
      </c>
      <c r="AB185" s="220">
        <v>1</v>
      </c>
      <c r="AC185" s="220">
        <v>119</v>
      </c>
      <c r="AZ185" s="220">
        <v>3</v>
      </c>
      <c r="BA185" s="220">
        <f>IF(AZ185=1,G185,0)</f>
        <v>0</v>
      </c>
      <c r="BB185" s="220">
        <f>IF(AZ185=2,G185,0)</f>
        <v>0</v>
      </c>
      <c r="BC185" s="220">
        <f>IF(AZ185=3,G185,0)</f>
        <v>0</v>
      </c>
      <c r="BD185" s="220">
        <f>IF(AZ185=4,G185,0)</f>
        <v>0</v>
      </c>
      <c r="BE185" s="220">
        <f>IF(AZ185=5,G185,0)</f>
        <v>0</v>
      </c>
      <c r="CZ185" s="220">
        <v>4.1999999999999997E-3</v>
      </c>
    </row>
    <row r="186" spans="1:104" x14ac:dyDescent="0.2">
      <c r="A186" s="239">
        <v>120</v>
      </c>
      <c r="B186" s="240" t="s">
        <v>757</v>
      </c>
      <c r="C186" s="241" t="s">
        <v>758</v>
      </c>
      <c r="D186" s="242" t="s">
        <v>121</v>
      </c>
      <c r="E186" s="243">
        <v>1</v>
      </c>
      <c r="F186" s="244"/>
      <c r="G186" s="245">
        <f>E186*F186</f>
        <v>0</v>
      </c>
      <c r="O186" s="238">
        <v>2</v>
      </c>
      <c r="AA186" s="220">
        <v>12</v>
      </c>
      <c r="AB186" s="220">
        <v>0</v>
      </c>
      <c r="AC186" s="220">
        <v>120</v>
      </c>
      <c r="AZ186" s="220">
        <v>4</v>
      </c>
      <c r="BA186" s="220">
        <f>IF(AZ186=1,G186,0)</f>
        <v>0</v>
      </c>
      <c r="BB186" s="220">
        <f>IF(AZ186=2,G186,0)</f>
        <v>0</v>
      </c>
      <c r="BC186" s="220">
        <f>IF(AZ186=3,G186,0)</f>
        <v>0</v>
      </c>
      <c r="BD186" s="220">
        <f>IF(AZ186=4,G186,0)</f>
        <v>0</v>
      </c>
      <c r="BE186" s="220">
        <f>IF(AZ186=5,G186,0)</f>
        <v>0</v>
      </c>
      <c r="CZ186" s="220">
        <v>0</v>
      </c>
    </row>
    <row r="187" spans="1:104" x14ac:dyDescent="0.2">
      <c r="A187" s="252"/>
      <c r="B187" s="253"/>
      <c r="C187" s="343" t="s">
        <v>550</v>
      </c>
      <c r="D187" s="344"/>
      <c r="E187" s="254">
        <v>1</v>
      </c>
      <c r="F187" s="255"/>
      <c r="G187" s="256"/>
      <c r="M187" s="257" t="s">
        <v>550</v>
      </c>
      <c r="O187" s="238"/>
    </row>
    <row r="188" spans="1:104" ht="22.5" x14ac:dyDescent="0.2">
      <c r="A188" s="239">
        <v>121</v>
      </c>
      <c r="B188" s="240" t="s">
        <v>759</v>
      </c>
      <c r="C188" s="241" t="s">
        <v>760</v>
      </c>
      <c r="D188" s="242" t="s">
        <v>121</v>
      </c>
      <c r="E188" s="243">
        <v>1</v>
      </c>
      <c r="F188" s="244"/>
      <c r="G188" s="245">
        <f>E188*F188</f>
        <v>0</v>
      </c>
      <c r="O188" s="238">
        <v>2</v>
      </c>
      <c r="AA188" s="220">
        <v>12</v>
      </c>
      <c r="AB188" s="220">
        <v>1</v>
      </c>
      <c r="AC188" s="220">
        <v>121</v>
      </c>
      <c r="AZ188" s="220">
        <v>3</v>
      </c>
      <c r="BA188" s="220">
        <f>IF(AZ188=1,G188,0)</f>
        <v>0</v>
      </c>
      <c r="BB188" s="220">
        <f>IF(AZ188=2,G188,0)</f>
        <v>0</v>
      </c>
      <c r="BC188" s="220">
        <f>IF(AZ188=3,G188,0)</f>
        <v>0</v>
      </c>
      <c r="BD188" s="220">
        <f>IF(AZ188=4,G188,0)</f>
        <v>0</v>
      </c>
      <c r="BE188" s="220">
        <f>IF(AZ188=5,G188,0)</f>
        <v>0</v>
      </c>
      <c r="CZ188" s="220">
        <v>3.2000000000000002E-3</v>
      </c>
    </row>
    <row r="189" spans="1:104" ht="22.5" x14ac:dyDescent="0.2">
      <c r="A189" s="239">
        <v>122</v>
      </c>
      <c r="B189" s="240" t="s">
        <v>742</v>
      </c>
      <c r="C189" s="241" t="s">
        <v>761</v>
      </c>
      <c r="D189" s="242" t="s">
        <v>121</v>
      </c>
      <c r="E189" s="243">
        <v>6</v>
      </c>
      <c r="F189" s="244"/>
      <c r="G189" s="245">
        <f>E189*F189</f>
        <v>0</v>
      </c>
      <c r="O189" s="238">
        <v>2</v>
      </c>
      <c r="AA189" s="220">
        <v>12</v>
      </c>
      <c r="AB189" s="220">
        <v>0</v>
      </c>
      <c r="AC189" s="220">
        <v>122</v>
      </c>
      <c r="AZ189" s="220">
        <v>4</v>
      </c>
      <c r="BA189" s="220">
        <f>IF(AZ189=1,G189,0)</f>
        <v>0</v>
      </c>
      <c r="BB189" s="220">
        <f>IF(AZ189=2,G189,0)</f>
        <v>0</v>
      </c>
      <c r="BC189" s="220">
        <f>IF(AZ189=3,G189,0)</f>
        <v>0</v>
      </c>
      <c r="BD189" s="220">
        <f>IF(AZ189=4,G189,0)</f>
        <v>0</v>
      </c>
      <c r="BE189" s="220">
        <f>IF(AZ189=5,G189,0)</f>
        <v>0</v>
      </c>
      <c r="CZ189" s="220">
        <v>0</v>
      </c>
    </row>
    <row r="190" spans="1:104" x14ac:dyDescent="0.2">
      <c r="A190" s="252"/>
      <c r="B190" s="253"/>
      <c r="C190" s="343" t="s">
        <v>762</v>
      </c>
      <c r="D190" s="344"/>
      <c r="E190" s="254">
        <v>6</v>
      </c>
      <c r="F190" s="255"/>
      <c r="G190" s="256"/>
      <c r="M190" s="257" t="s">
        <v>762</v>
      </c>
      <c r="O190" s="238"/>
    </row>
    <row r="191" spans="1:104" ht="22.5" x14ac:dyDescent="0.2">
      <c r="A191" s="239">
        <v>123</v>
      </c>
      <c r="B191" s="240" t="s">
        <v>763</v>
      </c>
      <c r="C191" s="241" t="s">
        <v>764</v>
      </c>
      <c r="D191" s="242" t="s">
        <v>121</v>
      </c>
      <c r="E191" s="243">
        <v>6</v>
      </c>
      <c r="F191" s="244"/>
      <c r="G191" s="245">
        <f>E191*F191</f>
        <v>0</v>
      </c>
      <c r="O191" s="238">
        <v>2</v>
      </c>
      <c r="AA191" s="220">
        <v>12</v>
      </c>
      <c r="AB191" s="220">
        <v>1</v>
      </c>
      <c r="AC191" s="220">
        <v>123</v>
      </c>
      <c r="AZ191" s="220">
        <v>3</v>
      </c>
      <c r="BA191" s="220">
        <f>IF(AZ191=1,G191,0)</f>
        <v>0</v>
      </c>
      <c r="BB191" s="220">
        <f>IF(AZ191=2,G191,0)</f>
        <v>0</v>
      </c>
      <c r="BC191" s="220">
        <f>IF(AZ191=3,G191,0)</f>
        <v>0</v>
      </c>
      <c r="BD191" s="220">
        <f>IF(AZ191=4,G191,0)</f>
        <v>0</v>
      </c>
      <c r="BE191" s="220">
        <f>IF(AZ191=5,G191,0)</f>
        <v>0</v>
      </c>
      <c r="CZ191" s="220">
        <v>4.1999999999999997E-3</v>
      </c>
    </row>
    <row r="192" spans="1:104" ht="22.5" x14ac:dyDescent="0.2">
      <c r="A192" s="239">
        <v>124</v>
      </c>
      <c r="B192" s="240" t="s">
        <v>765</v>
      </c>
      <c r="C192" s="241" t="s">
        <v>766</v>
      </c>
      <c r="D192" s="242" t="s">
        <v>121</v>
      </c>
      <c r="E192" s="243">
        <v>1</v>
      </c>
      <c r="F192" s="244"/>
      <c r="G192" s="245">
        <f>E192*F192</f>
        <v>0</v>
      </c>
      <c r="O192" s="238">
        <v>2</v>
      </c>
      <c r="AA192" s="220">
        <v>12</v>
      </c>
      <c r="AB192" s="220">
        <v>0</v>
      </c>
      <c r="AC192" s="220">
        <v>124</v>
      </c>
      <c r="AZ192" s="220">
        <v>4</v>
      </c>
      <c r="BA192" s="220">
        <f>IF(AZ192=1,G192,0)</f>
        <v>0</v>
      </c>
      <c r="BB192" s="220">
        <f>IF(AZ192=2,G192,0)</f>
        <v>0</v>
      </c>
      <c r="BC192" s="220">
        <f>IF(AZ192=3,G192,0)</f>
        <v>0</v>
      </c>
      <c r="BD192" s="220">
        <f>IF(AZ192=4,G192,0)</f>
        <v>0</v>
      </c>
      <c r="BE192" s="220">
        <f>IF(AZ192=5,G192,0)</f>
        <v>0</v>
      </c>
      <c r="CZ192" s="220">
        <v>0</v>
      </c>
    </row>
    <row r="193" spans="1:104" x14ac:dyDescent="0.2">
      <c r="A193" s="252"/>
      <c r="B193" s="253"/>
      <c r="C193" s="343" t="s">
        <v>550</v>
      </c>
      <c r="D193" s="344"/>
      <c r="E193" s="254">
        <v>1</v>
      </c>
      <c r="F193" s="255"/>
      <c r="G193" s="256"/>
      <c r="M193" s="257" t="s">
        <v>550</v>
      </c>
      <c r="O193" s="238"/>
    </row>
    <row r="194" spans="1:104" ht="22.5" x14ac:dyDescent="0.2">
      <c r="A194" s="239">
        <v>125</v>
      </c>
      <c r="B194" s="240" t="s">
        <v>767</v>
      </c>
      <c r="C194" s="241" t="s">
        <v>768</v>
      </c>
      <c r="D194" s="242" t="s">
        <v>121</v>
      </c>
      <c r="E194" s="243">
        <v>1</v>
      </c>
      <c r="F194" s="244"/>
      <c r="G194" s="245">
        <f>E194*F194</f>
        <v>0</v>
      </c>
      <c r="O194" s="238">
        <v>2</v>
      </c>
      <c r="AA194" s="220">
        <v>12</v>
      </c>
      <c r="AB194" s="220">
        <v>1</v>
      </c>
      <c r="AC194" s="220">
        <v>125</v>
      </c>
      <c r="AZ194" s="220">
        <v>3</v>
      </c>
      <c r="BA194" s="220">
        <f>IF(AZ194=1,G194,0)</f>
        <v>0</v>
      </c>
      <c r="BB194" s="220">
        <f>IF(AZ194=2,G194,0)</f>
        <v>0</v>
      </c>
      <c r="BC194" s="220">
        <f>IF(AZ194=3,G194,0)</f>
        <v>0</v>
      </c>
      <c r="BD194" s="220">
        <f>IF(AZ194=4,G194,0)</f>
        <v>0</v>
      </c>
      <c r="BE194" s="220">
        <f>IF(AZ194=5,G194,0)</f>
        <v>0</v>
      </c>
      <c r="CZ194" s="220">
        <v>4.1999999999999997E-3</v>
      </c>
    </row>
    <row r="195" spans="1:104" x14ac:dyDescent="0.2">
      <c r="A195" s="239">
        <v>126</v>
      </c>
      <c r="B195" s="240" t="s">
        <v>769</v>
      </c>
      <c r="C195" s="241" t="s">
        <v>770</v>
      </c>
      <c r="D195" s="242" t="s">
        <v>121</v>
      </c>
      <c r="E195" s="243">
        <v>1</v>
      </c>
      <c r="F195" s="244"/>
      <c r="G195" s="245">
        <f>E195*F195</f>
        <v>0</v>
      </c>
      <c r="O195" s="238">
        <v>2</v>
      </c>
      <c r="AA195" s="220">
        <v>12</v>
      </c>
      <c r="AB195" s="220">
        <v>0</v>
      </c>
      <c r="AC195" s="220">
        <v>126</v>
      </c>
      <c r="AZ195" s="220">
        <v>4</v>
      </c>
      <c r="BA195" s="220">
        <f>IF(AZ195=1,G195,0)</f>
        <v>0</v>
      </c>
      <c r="BB195" s="220">
        <f>IF(AZ195=2,G195,0)</f>
        <v>0</v>
      </c>
      <c r="BC195" s="220">
        <f>IF(AZ195=3,G195,0)</f>
        <v>0</v>
      </c>
      <c r="BD195" s="220">
        <f>IF(AZ195=4,G195,0)</f>
        <v>0</v>
      </c>
      <c r="BE195" s="220">
        <f>IF(AZ195=5,G195,0)</f>
        <v>0</v>
      </c>
      <c r="CZ195" s="220">
        <v>0</v>
      </c>
    </row>
    <row r="196" spans="1:104" x14ac:dyDescent="0.2">
      <c r="A196" s="252"/>
      <c r="B196" s="253"/>
      <c r="C196" s="343" t="s">
        <v>550</v>
      </c>
      <c r="D196" s="344"/>
      <c r="E196" s="254">
        <v>1</v>
      </c>
      <c r="F196" s="255"/>
      <c r="G196" s="256"/>
      <c r="M196" s="257" t="s">
        <v>550</v>
      </c>
      <c r="O196" s="238"/>
    </row>
    <row r="197" spans="1:104" ht="22.5" x14ac:dyDescent="0.2">
      <c r="A197" s="239">
        <v>127</v>
      </c>
      <c r="B197" s="240" t="s">
        <v>771</v>
      </c>
      <c r="C197" s="241" t="s">
        <v>772</v>
      </c>
      <c r="D197" s="242" t="s">
        <v>121</v>
      </c>
      <c r="E197" s="243">
        <v>1</v>
      </c>
      <c r="F197" s="244"/>
      <c r="G197" s="245">
        <f>E197*F197</f>
        <v>0</v>
      </c>
      <c r="O197" s="238">
        <v>2</v>
      </c>
      <c r="AA197" s="220">
        <v>12</v>
      </c>
      <c r="AB197" s="220">
        <v>1</v>
      </c>
      <c r="AC197" s="220">
        <v>127</v>
      </c>
      <c r="AZ197" s="220">
        <v>3</v>
      </c>
      <c r="BA197" s="220">
        <f>IF(AZ197=1,G197,0)</f>
        <v>0</v>
      </c>
      <c r="BB197" s="220">
        <f>IF(AZ197=2,G197,0)</f>
        <v>0</v>
      </c>
      <c r="BC197" s="220">
        <f>IF(AZ197=3,G197,0)</f>
        <v>0</v>
      </c>
      <c r="BD197" s="220">
        <f>IF(AZ197=4,G197,0)</f>
        <v>0</v>
      </c>
      <c r="BE197" s="220">
        <f>IF(AZ197=5,G197,0)</f>
        <v>0</v>
      </c>
      <c r="CZ197" s="220">
        <v>0</v>
      </c>
    </row>
    <row r="198" spans="1:104" ht="22.5" x14ac:dyDescent="0.2">
      <c r="A198" s="239">
        <v>128</v>
      </c>
      <c r="B198" s="240" t="s">
        <v>773</v>
      </c>
      <c r="C198" s="241" t="s">
        <v>774</v>
      </c>
      <c r="D198" s="242" t="s">
        <v>121</v>
      </c>
      <c r="E198" s="243">
        <v>2</v>
      </c>
      <c r="F198" s="244"/>
      <c r="G198" s="245">
        <f>E198*F198</f>
        <v>0</v>
      </c>
      <c r="O198" s="238">
        <v>2</v>
      </c>
      <c r="AA198" s="220">
        <v>12</v>
      </c>
      <c r="AB198" s="220">
        <v>0</v>
      </c>
      <c r="AC198" s="220">
        <v>128</v>
      </c>
      <c r="AZ198" s="220">
        <v>4</v>
      </c>
      <c r="BA198" s="220">
        <f>IF(AZ198=1,G198,0)</f>
        <v>0</v>
      </c>
      <c r="BB198" s="220">
        <f>IF(AZ198=2,G198,0)</f>
        <v>0</v>
      </c>
      <c r="BC198" s="220">
        <f>IF(AZ198=3,G198,0)</f>
        <v>0</v>
      </c>
      <c r="BD198" s="220">
        <f>IF(AZ198=4,G198,0)</f>
        <v>0</v>
      </c>
      <c r="BE198" s="220">
        <f>IF(AZ198=5,G198,0)</f>
        <v>0</v>
      </c>
      <c r="CZ198" s="220">
        <v>0</v>
      </c>
    </row>
    <row r="199" spans="1:104" x14ac:dyDescent="0.2">
      <c r="A199" s="252"/>
      <c r="B199" s="253"/>
      <c r="C199" s="343" t="s">
        <v>537</v>
      </c>
      <c r="D199" s="344"/>
      <c r="E199" s="254">
        <v>2</v>
      </c>
      <c r="F199" s="255"/>
      <c r="G199" s="256"/>
      <c r="M199" s="257" t="s">
        <v>537</v>
      </c>
      <c r="O199" s="238"/>
    </row>
    <row r="200" spans="1:104" x14ac:dyDescent="0.2">
      <c r="A200" s="239">
        <v>129</v>
      </c>
      <c r="B200" s="240" t="s">
        <v>775</v>
      </c>
      <c r="C200" s="241" t="s">
        <v>776</v>
      </c>
      <c r="D200" s="242" t="s">
        <v>121</v>
      </c>
      <c r="E200" s="243">
        <v>1</v>
      </c>
      <c r="F200" s="244"/>
      <c r="G200" s="245">
        <f>E200*F200</f>
        <v>0</v>
      </c>
      <c r="O200" s="238">
        <v>2</v>
      </c>
      <c r="AA200" s="220">
        <v>12</v>
      </c>
      <c r="AB200" s="220">
        <v>0</v>
      </c>
      <c r="AC200" s="220">
        <v>129</v>
      </c>
      <c r="AZ200" s="220">
        <v>4</v>
      </c>
      <c r="BA200" s="220">
        <f>IF(AZ200=1,G200,0)</f>
        <v>0</v>
      </c>
      <c r="BB200" s="220">
        <f>IF(AZ200=2,G200,0)</f>
        <v>0</v>
      </c>
      <c r="BC200" s="220">
        <f>IF(AZ200=3,G200,0)</f>
        <v>0</v>
      </c>
      <c r="BD200" s="220">
        <f>IF(AZ200=4,G200,0)</f>
        <v>0</v>
      </c>
      <c r="BE200" s="220">
        <f>IF(AZ200=5,G200,0)</f>
        <v>0</v>
      </c>
      <c r="CZ200" s="220">
        <v>0</v>
      </c>
    </row>
    <row r="201" spans="1:104" x14ac:dyDescent="0.2">
      <c r="A201" s="252"/>
      <c r="B201" s="253"/>
      <c r="C201" s="343" t="s">
        <v>586</v>
      </c>
      <c r="D201" s="344"/>
      <c r="E201" s="254">
        <v>1</v>
      </c>
      <c r="F201" s="255"/>
      <c r="G201" s="256"/>
      <c r="M201" s="257" t="s">
        <v>586</v>
      </c>
      <c r="O201" s="238"/>
    </row>
    <row r="202" spans="1:104" x14ac:dyDescent="0.2">
      <c r="A202" s="239">
        <v>130</v>
      </c>
      <c r="B202" s="240" t="s">
        <v>777</v>
      </c>
      <c r="C202" s="241" t="s">
        <v>778</v>
      </c>
      <c r="D202" s="242" t="s">
        <v>121</v>
      </c>
      <c r="E202" s="243">
        <v>5</v>
      </c>
      <c r="F202" s="244"/>
      <c r="G202" s="245">
        <f>E202*F202</f>
        <v>0</v>
      </c>
      <c r="O202" s="238">
        <v>2</v>
      </c>
      <c r="AA202" s="220">
        <v>12</v>
      </c>
      <c r="AB202" s="220">
        <v>0</v>
      </c>
      <c r="AC202" s="220">
        <v>130</v>
      </c>
      <c r="AZ202" s="220">
        <v>4</v>
      </c>
      <c r="BA202" s="220">
        <f>IF(AZ202=1,G202,0)</f>
        <v>0</v>
      </c>
      <c r="BB202" s="220">
        <f>IF(AZ202=2,G202,0)</f>
        <v>0</v>
      </c>
      <c r="BC202" s="220">
        <f>IF(AZ202=3,G202,0)</f>
        <v>0</v>
      </c>
      <c r="BD202" s="220">
        <f>IF(AZ202=4,G202,0)</f>
        <v>0</v>
      </c>
      <c r="BE202" s="220">
        <f>IF(AZ202=5,G202,0)</f>
        <v>0</v>
      </c>
      <c r="CZ202" s="220">
        <v>0</v>
      </c>
    </row>
    <row r="203" spans="1:104" x14ac:dyDescent="0.2">
      <c r="A203" s="239">
        <v>131</v>
      </c>
      <c r="B203" s="240" t="s">
        <v>779</v>
      </c>
      <c r="C203" s="241" t="s">
        <v>780</v>
      </c>
      <c r="D203" s="242" t="s">
        <v>121</v>
      </c>
      <c r="E203" s="243">
        <v>4</v>
      </c>
      <c r="F203" s="244"/>
      <c r="G203" s="245">
        <f>E203*F203</f>
        <v>0</v>
      </c>
      <c r="O203" s="238">
        <v>2</v>
      </c>
      <c r="AA203" s="220">
        <v>12</v>
      </c>
      <c r="AB203" s="220">
        <v>0</v>
      </c>
      <c r="AC203" s="220">
        <v>131</v>
      </c>
      <c r="AZ203" s="220">
        <v>4</v>
      </c>
      <c r="BA203" s="220">
        <f>IF(AZ203=1,G203,0)</f>
        <v>0</v>
      </c>
      <c r="BB203" s="220">
        <f>IF(AZ203=2,G203,0)</f>
        <v>0</v>
      </c>
      <c r="BC203" s="220">
        <f>IF(AZ203=3,G203,0)</f>
        <v>0</v>
      </c>
      <c r="BD203" s="220">
        <f>IF(AZ203=4,G203,0)</f>
        <v>0</v>
      </c>
      <c r="BE203" s="220">
        <f>IF(AZ203=5,G203,0)</f>
        <v>0</v>
      </c>
      <c r="CZ203" s="220">
        <v>0</v>
      </c>
    </row>
    <row r="204" spans="1:104" x14ac:dyDescent="0.2">
      <c r="A204" s="252"/>
      <c r="B204" s="253"/>
      <c r="C204" s="343" t="s">
        <v>781</v>
      </c>
      <c r="D204" s="344"/>
      <c r="E204" s="254">
        <v>4</v>
      </c>
      <c r="F204" s="255"/>
      <c r="G204" s="256"/>
      <c r="M204" s="257" t="s">
        <v>781</v>
      </c>
      <c r="O204" s="238"/>
    </row>
    <row r="205" spans="1:104" ht="22.5" x14ac:dyDescent="0.2">
      <c r="A205" s="239">
        <v>132</v>
      </c>
      <c r="B205" s="240" t="s">
        <v>782</v>
      </c>
      <c r="C205" s="241" t="s">
        <v>783</v>
      </c>
      <c r="D205" s="242" t="s">
        <v>173</v>
      </c>
      <c r="E205" s="243">
        <v>31</v>
      </c>
      <c r="F205" s="244"/>
      <c r="G205" s="245">
        <f>E205*F205</f>
        <v>0</v>
      </c>
      <c r="O205" s="238">
        <v>2</v>
      </c>
      <c r="AA205" s="220">
        <v>12</v>
      </c>
      <c r="AB205" s="220">
        <v>0</v>
      </c>
      <c r="AC205" s="220">
        <v>132</v>
      </c>
      <c r="AZ205" s="220">
        <v>4</v>
      </c>
      <c r="BA205" s="220">
        <f>IF(AZ205=1,G205,0)</f>
        <v>0</v>
      </c>
      <c r="BB205" s="220">
        <f>IF(AZ205=2,G205,0)</f>
        <v>0</v>
      </c>
      <c r="BC205" s="220">
        <f>IF(AZ205=3,G205,0)</f>
        <v>0</v>
      </c>
      <c r="BD205" s="220">
        <f>IF(AZ205=4,G205,0)</f>
        <v>0</v>
      </c>
      <c r="BE205" s="220">
        <f>IF(AZ205=5,G205,0)</f>
        <v>0</v>
      </c>
      <c r="CZ205" s="220">
        <v>1.6000000000000001E-4</v>
      </c>
    </row>
    <row r="206" spans="1:104" x14ac:dyDescent="0.2">
      <c r="A206" s="252"/>
      <c r="B206" s="253"/>
      <c r="C206" s="343" t="s">
        <v>784</v>
      </c>
      <c r="D206" s="344"/>
      <c r="E206" s="254">
        <v>14</v>
      </c>
      <c r="F206" s="255"/>
      <c r="G206" s="256"/>
      <c r="M206" s="257" t="s">
        <v>784</v>
      </c>
      <c r="O206" s="238"/>
    </row>
    <row r="207" spans="1:104" x14ac:dyDescent="0.2">
      <c r="A207" s="252"/>
      <c r="B207" s="253"/>
      <c r="C207" s="343" t="s">
        <v>785</v>
      </c>
      <c r="D207" s="344"/>
      <c r="E207" s="254">
        <v>17</v>
      </c>
      <c r="F207" s="255"/>
      <c r="G207" s="256"/>
      <c r="M207" s="257" t="s">
        <v>785</v>
      </c>
      <c r="O207" s="238"/>
    </row>
    <row r="208" spans="1:104" ht="22.5" x14ac:dyDescent="0.2">
      <c r="A208" s="239">
        <v>133</v>
      </c>
      <c r="B208" s="240" t="s">
        <v>782</v>
      </c>
      <c r="C208" s="241" t="s">
        <v>786</v>
      </c>
      <c r="D208" s="242" t="s">
        <v>173</v>
      </c>
      <c r="E208" s="243">
        <v>325</v>
      </c>
      <c r="F208" s="244"/>
      <c r="G208" s="245">
        <f>E208*F208</f>
        <v>0</v>
      </c>
      <c r="O208" s="238">
        <v>2</v>
      </c>
      <c r="AA208" s="220">
        <v>12</v>
      </c>
      <c r="AB208" s="220">
        <v>0</v>
      </c>
      <c r="AC208" s="220">
        <v>133</v>
      </c>
      <c r="AZ208" s="220">
        <v>4</v>
      </c>
      <c r="BA208" s="220">
        <f>IF(AZ208=1,G208,0)</f>
        <v>0</v>
      </c>
      <c r="BB208" s="220">
        <f>IF(AZ208=2,G208,0)</f>
        <v>0</v>
      </c>
      <c r="BC208" s="220">
        <f>IF(AZ208=3,G208,0)</f>
        <v>0</v>
      </c>
      <c r="BD208" s="220">
        <f>IF(AZ208=4,G208,0)</f>
        <v>0</v>
      </c>
      <c r="BE208" s="220">
        <f>IF(AZ208=5,G208,0)</f>
        <v>0</v>
      </c>
      <c r="CZ208" s="220">
        <v>1.7000000000000001E-4</v>
      </c>
    </row>
    <row r="209" spans="1:104" x14ac:dyDescent="0.2">
      <c r="A209" s="252"/>
      <c r="B209" s="253"/>
      <c r="C209" s="343" t="s">
        <v>784</v>
      </c>
      <c r="D209" s="344"/>
      <c r="E209" s="254">
        <v>14</v>
      </c>
      <c r="F209" s="255"/>
      <c r="G209" s="256"/>
      <c r="M209" s="257" t="s">
        <v>784</v>
      </c>
      <c r="O209" s="238"/>
    </row>
    <row r="210" spans="1:104" x14ac:dyDescent="0.2">
      <c r="A210" s="252"/>
      <c r="B210" s="253"/>
      <c r="C210" s="343" t="s">
        <v>787</v>
      </c>
      <c r="D210" s="344"/>
      <c r="E210" s="254">
        <v>311</v>
      </c>
      <c r="F210" s="255"/>
      <c r="G210" s="256"/>
      <c r="M210" s="257" t="s">
        <v>787</v>
      </c>
      <c r="O210" s="238"/>
    </row>
    <row r="211" spans="1:104" ht="22.5" x14ac:dyDescent="0.2">
      <c r="A211" s="239">
        <v>134</v>
      </c>
      <c r="B211" s="240" t="s">
        <v>788</v>
      </c>
      <c r="C211" s="241" t="s">
        <v>789</v>
      </c>
      <c r="D211" s="242" t="s">
        <v>173</v>
      </c>
      <c r="E211" s="243">
        <v>292</v>
      </c>
      <c r="F211" s="244"/>
      <c r="G211" s="245">
        <f>E211*F211</f>
        <v>0</v>
      </c>
      <c r="O211" s="238">
        <v>2</v>
      </c>
      <c r="AA211" s="220">
        <v>12</v>
      </c>
      <c r="AB211" s="220">
        <v>0</v>
      </c>
      <c r="AC211" s="220">
        <v>134</v>
      </c>
      <c r="AZ211" s="220">
        <v>4</v>
      </c>
      <c r="BA211" s="220">
        <f>IF(AZ211=1,G211,0)</f>
        <v>0</v>
      </c>
      <c r="BB211" s="220">
        <f>IF(AZ211=2,G211,0)</f>
        <v>0</v>
      </c>
      <c r="BC211" s="220">
        <f>IF(AZ211=3,G211,0)</f>
        <v>0</v>
      </c>
      <c r="BD211" s="220">
        <f>IF(AZ211=4,G211,0)</f>
        <v>0</v>
      </c>
      <c r="BE211" s="220">
        <f>IF(AZ211=5,G211,0)</f>
        <v>0</v>
      </c>
      <c r="CZ211" s="220">
        <v>2.3000000000000001E-4</v>
      </c>
    </row>
    <row r="212" spans="1:104" x14ac:dyDescent="0.2">
      <c r="A212" s="252"/>
      <c r="B212" s="253"/>
      <c r="C212" s="343" t="s">
        <v>790</v>
      </c>
      <c r="D212" s="344"/>
      <c r="E212" s="254">
        <v>292</v>
      </c>
      <c r="F212" s="255"/>
      <c r="G212" s="256"/>
      <c r="M212" s="257" t="s">
        <v>790</v>
      </c>
      <c r="O212" s="238"/>
    </row>
    <row r="213" spans="1:104" ht="22.5" x14ac:dyDescent="0.2">
      <c r="A213" s="239">
        <v>135</v>
      </c>
      <c r="B213" s="240" t="s">
        <v>791</v>
      </c>
      <c r="C213" s="241" t="s">
        <v>792</v>
      </c>
      <c r="D213" s="242" t="s">
        <v>173</v>
      </c>
      <c r="E213" s="243">
        <v>14</v>
      </c>
      <c r="F213" s="244"/>
      <c r="G213" s="245">
        <f>E213*F213</f>
        <v>0</v>
      </c>
      <c r="O213" s="238">
        <v>2</v>
      </c>
      <c r="AA213" s="220">
        <v>12</v>
      </c>
      <c r="AB213" s="220">
        <v>0</v>
      </c>
      <c r="AC213" s="220">
        <v>135</v>
      </c>
      <c r="AZ213" s="220">
        <v>4</v>
      </c>
      <c r="BA213" s="220">
        <f>IF(AZ213=1,G213,0)</f>
        <v>0</v>
      </c>
      <c r="BB213" s="220">
        <f>IF(AZ213=2,G213,0)</f>
        <v>0</v>
      </c>
      <c r="BC213" s="220">
        <f>IF(AZ213=3,G213,0)</f>
        <v>0</v>
      </c>
      <c r="BD213" s="220">
        <f>IF(AZ213=4,G213,0)</f>
        <v>0</v>
      </c>
      <c r="BE213" s="220">
        <f>IF(AZ213=5,G213,0)</f>
        <v>0</v>
      </c>
      <c r="CZ213" s="220">
        <v>6.4000000000000005E-4</v>
      </c>
    </row>
    <row r="214" spans="1:104" x14ac:dyDescent="0.2">
      <c r="A214" s="252"/>
      <c r="B214" s="253"/>
      <c r="C214" s="343" t="s">
        <v>784</v>
      </c>
      <c r="D214" s="344"/>
      <c r="E214" s="254">
        <v>14</v>
      </c>
      <c r="F214" s="255"/>
      <c r="G214" s="256"/>
      <c r="M214" s="257" t="s">
        <v>784</v>
      </c>
      <c r="O214" s="238"/>
    </row>
    <row r="215" spans="1:104" ht="22.5" x14ac:dyDescent="0.2">
      <c r="A215" s="239">
        <v>136</v>
      </c>
      <c r="B215" s="240" t="s">
        <v>793</v>
      </c>
      <c r="C215" s="241" t="s">
        <v>794</v>
      </c>
      <c r="D215" s="242" t="s">
        <v>173</v>
      </c>
      <c r="E215" s="243">
        <v>113</v>
      </c>
      <c r="F215" s="244"/>
      <c r="G215" s="245">
        <f>E215*F215</f>
        <v>0</v>
      </c>
      <c r="O215" s="238">
        <v>2</v>
      </c>
      <c r="AA215" s="220">
        <v>12</v>
      </c>
      <c r="AB215" s="220">
        <v>0</v>
      </c>
      <c r="AC215" s="220">
        <v>136</v>
      </c>
      <c r="AZ215" s="220">
        <v>4</v>
      </c>
      <c r="BA215" s="220">
        <f>IF(AZ215=1,G215,0)</f>
        <v>0</v>
      </c>
      <c r="BB215" s="220">
        <f>IF(AZ215=2,G215,0)</f>
        <v>0</v>
      </c>
      <c r="BC215" s="220">
        <f>IF(AZ215=3,G215,0)</f>
        <v>0</v>
      </c>
      <c r="BD215" s="220">
        <f>IF(AZ215=4,G215,0)</f>
        <v>0</v>
      </c>
      <c r="BE215" s="220">
        <f>IF(AZ215=5,G215,0)</f>
        <v>0</v>
      </c>
      <c r="CZ215" s="220">
        <v>2.2000000000000001E-4</v>
      </c>
    </row>
    <row r="216" spans="1:104" x14ac:dyDescent="0.2">
      <c r="A216" s="252"/>
      <c r="B216" s="253"/>
      <c r="C216" s="343" t="s">
        <v>795</v>
      </c>
      <c r="D216" s="344"/>
      <c r="E216" s="254">
        <v>113</v>
      </c>
      <c r="F216" s="255"/>
      <c r="G216" s="256"/>
      <c r="M216" s="257" t="s">
        <v>795</v>
      </c>
      <c r="O216" s="238"/>
    </row>
    <row r="217" spans="1:104" ht="22.5" x14ac:dyDescent="0.2">
      <c r="A217" s="239">
        <v>137</v>
      </c>
      <c r="B217" s="240" t="s">
        <v>796</v>
      </c>
      <c r="C217" s="241" t="s">
        <v>797</v>
      </c>
      <c r="D217" s="242" t="s">
        <v>173</v>
      </c>
      <c r="E217" s="243">
        <v>10</v>
      </c>
      <c r="F217" s="244"/>
      <c r="G217" s="245">
        <f>E217*F217</f>
        <v>0</v>
      </c>
      <c r="O217" s="238">
        <v>2</v>
      </c>
      <c r="AA217" s="220">
        <v>12</v>
      </c>
      <c r="AB217" s="220">
        <v>0</v>
      </c>
      <c r="AC217" s="220">
        <v>137</v>
      </c>
      <c r="AZ217" s="220">
        <v>4</v>
      </c>
      <c r="BA217" s="220">
        <f>IF(AZ217=1,G217,0)</f>
        <v>0</v>
      </c>
      <c r="BB217" s="220">
        <f>IF(AZ217=2,G217,0)</f>
        <v>0</v>
      </c>
      <c r="BC217" s="220">
        <f>IF(AZ217=3,G217,0)</f>
        <v>0</v>
      </c>
      <c r="BD217" s="220">
        <f>IF(AZ217=4,G217,0)</f>
        <v>0</v>
      </c>
      <c r="BE217" s="220">
        <f>IF(AZ217=5,G217,0)</f>
        <v>0</v>
      </c>
      <c r="CZ217" s="220">
        <v>4.2999999999999999E-4</v>
      </c>
    </row>
    <row r="218" spans="1:104" x14ac:dyDescent="0.2">
      <c r="A218" s="252"/>
      <c r="B218" s="253"/>
      <c r="C218" s="343" t="s">
        <v>798</v>
      </c>
      <c r="D218" s="344"/>
      <c r="E218" s="254">
        <v>10</v>
      </c>
      <c r="F218" s="255"/>
      <c r="G218" s="256"/>
      <c r="M218" s="257" t="s">
        <v>798</v>
      </c>
      <c r="O218" s="238"/>
    </row>
    <row r="219" spans="1:104" x14ac:dyDescent="0.2">
      <c r="A219" s="239">
        <v>138</v>
      </c>
      <c r="B219" s="240" t="s">
        <v>799</v>
      </c>
      <c r="C219" s="241" t="s">
        <v>800</v>
      </c>
      <c r="D219" s="242" t="s">
        <v>173</v>
      </c>
      <c r="E219" s="243">
        <v>9</v>
      </c>
      <c r="F219" s="244"/>
      <c r="G219" s="245">
        <f>E219*F219</f>
        <v>0</v>
      </c>
      <c r="O219" s="238">
        <v>2</v>
      </c>
      <c r="AA219" s="220">
        <v>12</v>
      </c>
      <c r="AB219" s="220">
        <v>0</v>
      </c>
      <c r="AC219" s="220">
        <v>138</v>
      </c>
      <c r="AZ219" s="220">
        <v>4</v>
      </c>
      <c r="BA219" s="220">
        <f>IF(AZ219=1,G219,0)</f>
        <v>0</v>
      </c>
      <c r="BB219" s="220">
        <f>IF(AZ219=2,G219,0)</f>
        <v>0</v>
      </c>
      <c r="BC219" s="220">
        <f>IF(AZ219=3,G219,0)</f>
        <v>0</v>
      </c>
      <c r="BD219" s="220">
        <f>IF(AZ219=4,G219,0)</f>
        <v>0</v>
      </c>
      <c r="BE219" s="220">
        <f>IF(AZ219=5,G219,0)</f>
        <v>0</v>
      </c>
      <c r="CZ219" s="220">
        <v>0</v>
      </c>
    </row>
    <row r="220" spans="1:104" x14ac:dyDescent="0.2">
      <c r="A220" s="252"/>
      <c r="B220" s="253"/>
      <c r="C220" s="343" t="s">
        <v>801</v>
      </c>
      <c r="D220" s="344"/>
      <c r="E220" s="254">
        <v>9</v>
      </c>
      <c r="F220" s="255"/>
      <c r="G220" s="256"/>
      <c r="M220" s="257" t="s">
        <v>801</v>
      </c>
      <c r="O220" s="238"/>
    </row>
    <row r="221" spans="1:104" x14ac:dyDescent="0.2">
      <c r="A221" s="239">
        <v>139</v>
      </c>
      <c r="B221" s="240" t="s">
        <v>802</v>
      </c>
      <c r="C221" s="241" t="s">
        <v>803</v>
      </c>
      <c r="D221" s="242" t="s">
        <v>173</v>
      </c>
      <c r="E221" s="243">
        <v>9</v>
      </c>
      <c r="F221" s="244"/>
      <c r="G221" s="245">
        <f>E221*F221</f>
        <v>0</v>
      </c>
      <c r="O221" s="238">
        <v>2</v>
      </c>
      <c r="AA221" s="220">
        <v>12</v>
      </c>
      <c r="AB221" s="220">
        <v>1</v>
      </c>
      <c r="AC221" s="220">
        <v>139</v>
      </c>
      <c r="AZ221" s="220">
        <v>3</v>
      </c>
      <c r="BA221" s="220">
        <f>IF(AZ221=1,G221,0)</f>
        <v>0</v>
      </c>
      <c r="BB221" s="220">
        <f>IF(AZ221=2,G221,0)</f>
        <v>0</v>
      </c>
      <c r="BC221" s="220">
        <f>IF(AZ221=3,G221,0)</f>
        <v>0</v>
      </c>
      <c r="BD221" s="220">
        <f>IF(AZ221=4,G221,0)</f>
        <v>0</v>
      </c>
      <c r="BE221" s="220">
        <f>IF(AZ221=5,G221,0)</f>
        <v>0</v>
      </c>
      <c r="CZ221" s="220">
        <v>6.9999999999999994E-5</v>
      </c>
    </row>
    <row r="222" spans="1:104" x14ac:dyDescent="0.2">
      <c r="A222" s="239">
        <v>140</v>
      </c>
      <c r="B222" s="240" t="s">
        <v>804</v>
      </c>
      <c r="C222" s="241" t="s">
        <v>805</v>
      </c>
      <c r="D222" s="242" t="s">
        <v>173</v>
      </c>
      <c r="E222" s="243">
        <v>14</v>
      </c>
      <c r="F222" s="244"/>
      <c r="G222" s="245">
        <f>E222*F222</f>
        <v>0</v>
      </c>
      <c r="O222" s="238">
        <v>2</v>
      </c>
      <c r="AA222" s="220">
        <v>12</v>
      </c>
      <c r="AB222" s="220">
        <v>0</v>
      </c>
      <c r="AC222" s="220">
        <v>140</v>
      </c>
      <c r="AZ222" s="220">
        <v>4</v>
      </c>
      <c r="BA222" s="220">
        <f>IF(AZ222=1,G222,0)</f>
        <v>0</v>
      </c>
      <c r="BB222" s="220">
        <f>IF(AZ222=2,G222,0)</f>
        <v>0</v>
      </c>
      <c r="BC222" s="220">
        <f>IF(AZ222=3,G222,0)</f>
        <v>0</v>
      </c>
      <c r="BD222" s="220">
        <f>IF(AZ222=4,G222,0)</f>
        <v>0</v>
      </c>
      <c r="BE222" s="220">
        <f>IF(AZ222=5,G222,0)</f>
        <v>0</v>
      </c>
      <c r="CZ222" s="220">
        <v>0</v>
      </c>
    </row>
    <row r="223" spans="1:104" x14ac:dyDescent="0.2">
      <c r="A223" s="252"/>
      <c r="B223" s="253"/>
      <c r="C223" s="343" t="s">
        <v>784</v>
      </c>
      <c r="D223" s="344"/>
      <c r="E223" s="254">
        <v>14</v>
      </c>
      <c r="F223" s="255"/>
      <c r="G223" s="256"/>
      <c r="M223" s="257" t="s">
        <v>784</v>
      </c>
      <c r="O223" s="238"/>
    </row>
    <row r="224" spans="1:104" x14ac:dyDescent="0.2">
      <c r="A224" s="239">
        <v>141</v>
      </c>
      <c r="B224" s="240" t="s">
        <v>806</v>
      </c>
      <c r="C224" s="241" t="s">
        <v>807</v>
      </c>
      <c r="D224" s="242" t="s">
        <v>173</v>
      </c>
      <c r="E224" s="243">
        <v>14</v>
      </c>
      <c r="F224" s="244"/>
      <c r="G224" s="245">
        <f>E224*F224</f>
        <v>0</v>
      </c>
      <c r="O224" s="238">
        <v>2</v>
      </c>
      <c r="AA224" s="220">
        <v>12</v>
      </c>
      <c r="AB224" s="220">
        <v>1</v>
      </c>
      <c r="AC224" s="220">
        <v>141</v>
      </c>
      <c r="AZ224" s="220">
        <v>3</v>
      </c>
      <c r="BA224" s="220">
        <f>IF(AZ224=1,G224,0)</f>
        <v>0</v>
      </c>
      <c r="BB224" s="220">
        <f>IF(AZ224=2,G224,0)</f>
        <v>0</v>
      </c>
      <c r="BC224" s="220">
        <f>IF(AZ224=3,G224,0)</f>
        <v>0</v>
      </c>
      <c r="BD224" s="220">
        <f>IF(AZ224=4,G224,0)</f>
        <v>0</v>
      </c>
      <c r="BE224" s="220">
        <f>IF(AZ224=5,G224,0)</f>
        <v>0</v>
      </c>
      <c r="CZ224" s="220">
        <v>1.7000000000000001E-4</v>
      </c>
    </row>
    <row r="225" spans="1:104" x14ac:dyDescent="0.2">
      <c r="A225" s="239">
        <v>142</v>
      </c>
      <c r="B225" s="240" t="s">
        <v>808</v>
      </c>
      <c r="C225" s="241" t="s">
        <v>809</v>
      </c>
      <c r="D225" s="242" t="s">
        <v>173</v>
      </c>
      <c r="E225" s="243">
        <v>173</v>
      </c>
      <c r="F225" s="244"/>
      <c r="G225" s="245">
        <f>E225*F225</f>
        <v>0</v>
      </c>
      <c r="O225" s="238">
        <v>2</v>
      </c>
      <c r="AA225" s="220">
        <v>12</v>
      </c>
      <c r="AB225" s="220">
        <v>0</v>
      </c>
      <c r="AC225" s="220">
        <v>142</v>
      </c>
      <c r="AZ225" s="220">
        <v>4</v>
      </c>
      <c r="BA225" s="220">
        <f>IF(AZ225=1,G225,0)</f>
        <v>0</v>
      </c>
      <c r="BB225" s="220">
        <f>IF(AZ225=2,G225,0)</f>
        <v>0</v>
      </c>
      <c r="BC225" s="220">
        <f>IF(AZ225=3,G225,0)</f>
        <v>0</v>
      </c>
      <c r="BD225" s="220">
        <f>IF(AZ225=4,G225,0)</f>
        <v>0</v>
      </c>
      <c r="BE225" s="220">
        <f>IF(AZ225=5,G225,0)</f>
        <v>0</v>
      </c>
      <c r="CZ225" s="220">
        <v>0</v>
      </c>
    </row>
    <row r="226" spans="1:104" x14ac:dyDescent="0.2">
      <c r="A226" s="252"/>
      <c r="B226" s="253"/>
      <c r="C226" s="343" t="s">
        <v>810</v>
      </c>
      <c r="D226" s="344"/>
      <c r="E226" s="254">
        <v>173</v>
      </c>
      <c r="F226" s="255"/>
      <c r="G226" s="256"/>
      <c r="M226" s="257" t="s">
        <v>810</v>
      </c>
      <c r="O226" s="238"/>
    </row>
    <row r="227" spans="1:104" x14ac:dyDescent="0.2">
      <c r="A227" s="239">
        <v>143</v>
      </c>
      <c r="B227" s="240" t="s">
        <v>811</v>
      </c>
      <c r="C227" s="241" t="s">
        <v>812</v>
      </c>
      <c r="D227" s="242" t="s">
        <v>173</v>
      </c>
      <c r="E227" s="243">
        <v>173</v>
      </c>
      <c r="F227" s="244"/>
      <c r="G227" s="245">
        <f>E227*F227</f>
        <v>0</v>
      </c>
      <c r="O227" s="238">
        <v>2</v>
      </c>
      <c r="AA227" s="220">
        <v>12</v>
      </c>
      <c r="AB227" s="220">
        <v>1</v>
      </c>
      <c r="AC227" s="220">
        <v>143</v>
      </c>
      <c r="AZ227" s="220">
        <v>3</v>
      </c>
      <c r="BA227" s="220">
        <f>IF(AZ227=1,G227,0)</f>
        <v>0</v>
      </c>
      <c r="BB227" s="220">
        <f>IF(AZ227=2,G227,0)</f>
        <v>0</v>
      </c>
      <c r="BC227" s="220">
        <f>IF(AZ227=3,G227,0)</f>
        <v>0</v>
      </c>
      <c r="BD227" s="220">
        <f>IF(AZ227=4,G227,0)</f>
        <v>0</v>
      </c>
      <c r="BE227" s="220">
        <f>IF(AZ227=5,G227,0)</f>
        <v>0</v>
      </c>
      <c r="CZ227" s="220">
        <v>4.0000000000000003E-5</v>
      </c>
    </row>
    <row r="228" spans="1:104" x14ac:dyDescent="0.2">
      <c r="A228" s="239">
        <v>144</v>
      </c>
      <c r="B228" s="240" t="s">
        <v>813</v>
      </c>
      <c r="C228" s="241" t="s">
        <v>814</v>
      </c>
      <c r="D228" s="242" t="s">
        <v>173</v>
      </c>
      <c r="E228" s="243">
        <v>25</v>
      </c>
      <c r="F228" s="244"/>
      <c r="G228" s="245">
        <f>E228*F228</f>
        <v>0</v>
      </c>
      <c r="O228" s="238">
        <v>2</v>
      </c>
      <c r="AA228" s="220">
        <v>12</v>
      </c>
      <c r="AB228" s="220">
        <v>0</v>
      </c>
      <c r="AC228" s="220">
        <v>144</v>
      </c>
      <c r="AZ228" s="220">
        <v>4</v>
      </c>
      <c r="BA228" s="220">
        <f>IF(AZ228=1,G228,0)</f>
        <v>0</v>
      </c>
      <c r="BB228" s="220">
        <f>IF(AZ228=2,G228,0)</f>
        <v>0</v>
      </c>
      <c r="BC228" s="220">
        <f>IF(AZ228=3,G228,0)</f>
        <v>0</v>
      </c>
      <c r="BD228" s="220">
        <f>IF(AZ228=4,G228,0)</f>
        <v>0</v>
      </c>
      <c r="BE228" s="220">
        <f>IF(AZ228=5,G228,0)</f>
        <v>0</v>
      </c>
      <c r="CZ228" s="220">
        <v>0</v>
      </c>
    </row>
    <row r="229" spans="1:104" x14ac:dyDescent="0.2">
      <c r="A229" s="252"/>
      <c r="B229" s="253"/>
      <c r="C229" s="343" t="s">
        <v>815</v>
      </c>
      <c r="D229" s="344"/>
      <c r="E229" s="254">
        <v>25</v>
      </c>
      <c r="F229" s="255"/>
      <c r="G229" s="256"/>
      <c r="M229" s="257" t="s">
        <v>815</v>
      </c>
      <c r="O229" s="238"/>
    </row>
    <row r="230" spans="1:104" x14ac:dyDescent="0.2">
      <c r="A230" s="239">
        <v>145</v>
      </c>
      <c r="B230" s="240" t="s">
        <v>816</v>
      </c>
      <c r="C230" s="241" t="s">
        <v>817</v>
      </c>
      <c r="D230" s="242" t="s">
        <v>173</v>
      </c>
      <c r="E230" s="243">
        <v>25</v>
      </c>
      <c r="F230" s="244"/>
      <c r="G230" s="245">
        <f>E230*F230</f>
        <v>0</v>
      </c>
      <c r="O230" s="238">
        <v>2</v>
      </c>
      <c r="AA230" s="220">
        <v>12</v>
      </c>
      <c r="AB230" s="220">
        <v>1</v>
      </c>
      <c r="AC230" s="220">
        <v>145</v>
      </c>
      <c r="AZ230" s="220">
        <v>3</v>
      </c>
      <c r="BA230" s="220">
        <f>IF(AZ230=1,G230,0)</f>
        <v>0</v>
      </c>
      <c r="BB230" s="220">
        <f>IF(AZ230=2,G230,0)</f>
        <v>0</v>
      </c>
      <c r="BC230" s="220">
        <f>IF(AZ230=3,G230,0)</f>
        <v>0</v>
      </c>
      <c r="BD230" s="220">
        <f>IF(AZ230=4,G230,0)</f>
        <v>0</v>
      </c>
      <c r="BE230" s="220">
        <f>IF(AZ230=5,G230,0)</f>
        <v>0</v>
      </c>
      <c r="CZ230" s="220">
        <v>6.0000000000000002E-5</v>
      </c>
    </row>
    <row r="231" spans="1:104" x14ac:dyDescent="0.2">
      <c r="A231" s="239">
        <v>146</v>
      </c>
      <c r="B231" s="240" t="s">
        <v>818</v>
      </c>
      <c r="C231" s="241" t="s">
        <v>819</v>
      </c>
      <c r="D231" s="242" t="s">
        <v>229</v>
      </c>
      <c r="E231" s="243">
        <v>1</v>
      </c>
      <c r="F231" s="244"/>
      <c r="G231" s="245">
        <f>E231*F231</f>
        <v>0</v>
      </c>
      <c r="O231" s="238">
        <v>2</v>
      </c>
      <c r="AA231" s="220">
        <v>12</v>
      </c>
      <c r="AB231" s="220">
        <v>0</v>
      </c>
      <c r="AC231" s="220">
        <v>146</v>
      </c>
      <c r="AZ231" s="220">
        <v>4</v>
      </c>
      <c r="BA231" s="220">
        <f>IF(AZ231=1,G231,0)</f>
        <v>0</v>
      </c>
      <c r="BB231" s="220">
        <f>IF(AZ231=2,G231,0)</f>
        <v>0</v>
      </c>
      <c r="BC231" s="220">
        <f>IF(AZ231=3,G231,0)</f>
        <v>0</v>
      </c>
      <c r="BD231" s="220">
        <f>IF(AZ231=4,G231,0)</f>
        <v>0</v>
      </c>
      <c r="BE231" s="220">
        <f>IF(AZ231=5,G231,0)</f>
        <v>0</v>
      </c>
      <c r="CZ231" s="220">
        <v>0</v>
      </c>
    </row>
    <row r="232" spans="1:104" x14ac:dyDescent="0.2">
      <c r="A232" s="239">
        <v>147</v>
      </c>
      <c r="B232" s="240" t="s">
        <v>820</v>
      </c>
      <c r="C232" s="241" t="s">
        <v>821</v>
      </c>
      <c r="D232" s="242" t="s">
        <v>229</v>
      </c>
      <c r="E232" s="243">
        <v>1</v>
      </c>
      <c r="F232" s="244"/>
      <c r="G232" s="245">
        <f>E232*F232</f>
        <v>0</v>
      </c>
      <c r="O232" s="238">
        <v>2</v>
      </c>
      <c r="AA232" s="220">
        <v>12</v>
      </c>
      <c r="AB232" s="220">
        <v>0</v>
      </c>
      <c r="AC232" s="220">
        <v>147</v>
      </c>
      <c r="AZ232" s="220">
        <v>4</v>
      </c>
      <c r="BA232" s="220">
        <f>IF(AZ232=1,G232,0)</f>
        <v>0</v>
      </c>
      <c r="BB232" s="220">
        <f>IF(AZ232=2,G232,0)</f>
        <v>0</v>
      </c>
      <c r="BC232" s="220">
        <f>IF(AZ232=3,G232,0)</f>
        <v>0</v>
      </c>
      <c r="BD232" s="220">
        <f>IF(AZ232=4,G232,0)</f>
        <v>0</v>
      </c>
      <c r="BE232" s="220">
        <f>IF(AZ232=5,G232,0)</f>
        <v>0</v>
      </c>
      <c r="CZ232" s="220">
        <v>0</v>
      </c>
    </row>
    <row r="233" spans="1:104" x14ac:dyDescent="0.2">
      <c r="A233" s="239">
        <v>148</v>
      </c>
      <c r="B233" s="240" t="s">
        <v>822</v>
      </c>
      <c r="C233" s="241" t="s">
        <v>823</v>
      </c>
      <c r="D233" s="242" t="s">
        <v>229</v>
      </c>
      <c r="E233" s="243">
        <v>1</v>
      </c>
      <c r="F233" s="244"/>
      <c r="G233" s="245">
        <f>E233*F233</f>
        <v>0</v>
      </c>
      <c r="O233" s="238">
        <v>2</v>
      </c>
      <c r="AA233" s="220">
        <v>12</v>
      </c>
      <c r="AB233" s="220">
        <v>0</v>
      </c>
      <c r="AC233" s="220">
        <v>148</v>
      </c>
      <c r="AZ233" s="220">
        <v>4</v>
      </c>
      <c r="BA233" s="220">
        <f>IF(AZ233=1,G233,0)</f>
        <v>0</v>
      </c>
      <c r="BB233" s="220">
        <f>IF(AZ233=2,G233,0)</f>
        <v>0</v>
      </c>
      <c r="BC233" s="220">
        <f>IF(AZ233=3,G233,0)</f>
        <v>0</v>
      </c>
      <c r="BD233" s="220">
        <f>IF(AZ233=4,G233,0)</f>
        <v>0</v>
      </c>
      <c r="BE233" s="220">
        <f>IF(AZ233=5,G233,0)</f>
        <v>0</v>
      </c>
      <c r="CZ233" s="220">
        <v>0</v>
      </c>
    </row>
    <row r="234" spans="1:104" x14ac:dyDescent="0.2">
      <c r="A234" s="239">
        <v>149</v>
      </c>
      <c r="B234" s="240" t="s">
        <v>824</v>
      </c>
      <c r="C234" s="241" t="s">
        <v>825</v>
      </c>
      <c r="D234" s="242" t="s">
        <v>229</v>
      </c>
      <c r="E234" s="243">
        <v>1</v>
      </c>
      <c r="F234" s="244"/>
      <c r="G234" s="245">
        <f>E234*F234</f>
        <v>0</v>
      </c>
      <c r="O234" s="238">
        <v>2</v>
      </c>
      <c r="AA234" s="220">
        <v>12</v>
      </c>
      <c r="AB234" s="220">
        <v>0</v>
      </c>
      <c r="AC234" s="220">
        <v>149</v>
      </c>
      <c r="AZ234" s="220">
        <v>4</v>
      </c>
      <c r="BA234" s="220">
        <f>IF(AZ234=1,G234,0)</f>
        <v>0</v>
      </c>
      <c r="BB234" s="220">
        <f>IF(AZ234=2,G234,0)</f>
        <v>0</v>
      </c>
      <c r="BC234" s="220">
        <f>IF(AZ234=3,G234,0)</f>
        <v>0</v>
      </c>
      <c r="BD234" s="220">
        <f>IF(AZ234=4,G234,0)</f>
        <v>0</v>
      </c>
      <c r="BE234" s="220">
        <f>IF(AZ234=5,G234,0)</f>
        <v>0</v>
      </c>
      <c r="CZ234" s="220">
        <v>0</v>
      </c>
    </row>
    <row r="235" spans="1:104" x14ac:dyDescent="0.2">
      <c r="A235" s="246"/>
      <c r="B235" s="247" t="s">
        <v>529</v>
      </c>
      <c r="C235" s="248" t="str">
        <f>CONCATENATE(B10," ",C10)</f>
        <v>M21 Elektromontáže</v>
      </c>
      <c r="D235" s="246"/>
      <c r="E235" s="249"/>
      <c r="F235" s="249"/>
      <c r="G235" s="250">
        <f>SUM(G10:G234)</f>
        <v>0</v>
      </c>
      <c r="O235" s="238">
        <v>4</v>
      </c>
      <c r="BA235" s="251">
        <f>SUM(BA10:BA234)</f>
        <v>0</v>
      </c>
      <c r="BB235" s="251">
        <f>SUM(BB10:BB234)</f>
        <v>0</v>
      </c>
      <c r="BC235" s="251">
        <f>SUM(BC10:BC234)</f>
        <v>0</v>
      </c>
      <c r="BD235" s="251">
        <f>SUM(BD10:BD234)</f>
        <v>0</v>
      </c>
      <c r="BE235" s="251">
        <f>SUM(BE10:BE234)</f>
        <v>0</v>
      </c>
    </row>
    <row r="236" spans="1:104" x14ac:dyDescent="0.2">
      <c r="A236" s="232" t="s">
        <v>76</v>
      </c>
      <c r="B236" s="233" t="s">
        <v>826</v>
      </c>
      <c r="C236" s="234" t="s">
        <v>827</v>
      </c>
      <c r="D236" s="235"/>
      <c r="E236" s="236"/>
      <c r="F236" s="236"/>
      <c r="G236" s="237"/>
      <c r="O236" s="238">
        <v>1</v>
      </c>
    </row>
    <row r="237" spans="1:104" x14ac:dyDescent="0.2">
      <c r="A237" s="239">
        <v>150</v>
      </c>
      <c r="B237" s="240" t="s">
        <v>828</v>
      </c>
      <c r="C237" s="241" t="s">
        <v>829</v>
      </c>
      <c r="D237" s="242" t="s">
        <v>112</v>
      </c>
      <c r="E237" s="243">
        <v>3</v>
      </c>
      <c r="F237" s="244"/>
      <c r="G237" s="245">
        <f>E237*F237</f>
        <v>0</v>
      </c>
      <c r="O237" s="238">
        <v>2</v>
      </c>
      <c r="AA237" s="220">
        <v>12</v>
      </c>
      <c r="AB237" s="220">
        <v>0</v>
      </c>
      <c r="AC237" s="220">
        <v>150</v>
      </c>
      <c r="AZ237" s="220">
        <v>4</v>
      </c>
      <c r="BA237" s="220">
        <f>IF(AZ237=1,G237,0)</f>
        <v>0</v>
      </c>
      <c r="BB237" s="220">
        <f>IF(AZ237=2,G237,0)</f>
        <v>0</v>
      </c>
      <c r="BC237" s="220">
        <f>IF(AZ237=3,G237,0)</f>
        <v>0</v>
      </c>
      <c r="BD237" s="220">
        <f>IF(AZ237=4,G237,0)</f>
        <v>0</v>
      </c>
      <c r="BE237" s="220">
        <f>IF(AZ237=5,G237,0)</f>
        <v>0</v>
      </c>
      <c r="CZ237" s="220">
        <v>0</v>
      </c>
    </row>
    <row r="238" spans="1:104" x14ac:dyDescent="0.2">
      <c r="A238" s="252"/>
      <c r="B238" s="253"/>
      <c r="C238" s="343" t="s">
        <v>830</v>
      </c>
      <c r="D238" s="344"/>
      <c r="E238" s="254">
        <v>3</v>
      </c>
      <c r="F238" s="255"/>
      <c r="G238" s="256"/>
      <c r="M238" s="257" t="s">
        <v>830</v>
      </c>
      <c r="O238" s="238"/>
    </row>
    <row r="239" spans="1:104" x14ac:dyDescent="0.2">
      <c r="A239" s="239">
        <v>151</v>
      </c>
      <c r="B239" s="240" t="s">
        <v>831</v>
      </c>
      <c r="C239" s="241" t="s">
        <v>832</v>
      </c>
      <c r="D239" s="242" t="s">
        <v>833</v>
      </c>
      <c r="E239" s="243">
        <v>3</v>
      </c>
      <c r="F239" s="244"/>
      <c r="G239" s="245">
        <f>E239*F239</f>
        <v>0</v>
      </c>
      <c r="O239" s="238">
        <v>2</v>
      </c>
      <c r="AA239" s="220">
        <v>12</v>
      </c>
      <c r="AB239" s="220">
        <v>1</v>
      </c>
      <c r="AC239" s="220">
        <v>151</v>
      </c>
      <c r="AZ239" s="220">
        <v>3</v>
      </c>
      <c r="BA239" s="220">
        <f>IF(AZ239=1,G239,0)</f>
        <v>0</v>
      </c>
      <c r="BB239" s="220">
        <f>IF(AZ239=2,G239,0)</f>
        <v>0</v>
      </c>
      <c r="BC239" s="220">
        <f>IF(AZ239=3,G239,0)</f>
        <v>0</v>
      </c>
      <c r="BD239" s="220">
        <f>IF(AZ239=4,G239,0)</f>
        <v>0</v>
      </c>
      <c r="BE239" s="220">
        <f>IF(AZ239=5,G239,0)</f>
        <v>0</v>
      </c>
      <c r="CZ239" s="220">
        <v>0</v>
      </c>
    </row>
    <row r="240" spans="1:104" x14ac:dyDescent="0.2">
      <c r="A240" s="239">
        <v>152</v>
      </c>
      <c r="B240" s="240" t="s">
        <v>828</v>
      </c>
      <c r="C240" s="241" t="s">
        <v>834</v>
      </c>
      <c r="D240" s="242" t="s">
        <v>121</v>
      </c>
      <c r="E240" s="243">
        <v>1</v>
      </c>
      <c r="F240" s="244"/>
      <c r="G240" s="245">
        <f>E240*F240</f>
        <v>0</v>
      </c>
      <c r="O240" s="238">
        <v>2</v>
      </c>
      <c r="AA240" s="220">
        <v>12</v>
      </c>
      <c r="AB240" s="220">
        <v>0</v>
      </c>
      <c r="AC240" s="220">
        <v>152</v>
      </c>
      <c r="AZ240" s="220">
        <v>4</v>
      </c>
      <c r="BA240" s="220">
        <f>IF(AZ240=1,G240,0)</f>
        <v>0</v>
      </c>
      <c r="BB240" s="220">
        <f>IF(AZ240=2,G240,0)</f>
        <v>0</v>
      </c>
      <c r="BC240" s="220">
        <f>IF(AZ240=3,G240,0)</f>
        <v>0</v>
      </c>
      <c r="BD240" s="220">
        <f>IF(AZ240=4,G240,0)</f>
        <v>0</v>
      </c>
      <c r="BE240" s="220">
        <f>IF(AZ240=5,G240,0)</f>
        <v>0</v>
      </c>
      <c r="CZ240" s="220">
        <v>0</v>
      </c>
    </row>
    <row r="241" spans="1:104" x14ac:dyDescent="0.2">
      <c r="A241" s="252"/>
      <c r="B241" s="253"/>
      <c r="C241" s="343" t="s">
        <v>835</v>
      </c>
      <c r="D241" s="344"/>
      <c r="E241" s="254">
        <v>1</v>
      </c>
      <c r="F241" s="255"/>
      <c r="G241" s="256"/>
      <c r="M241" s="257" t="s">
        <v>835</v>
      </c>
      <c r="O241" s="238"/>
    </row>
    <row r="242" spans="1:104" x14ac:dyDescent="0.2">
      <c r="A242" s="239">
        <v>153</v>
      </c>
      <c r="B242" s="240" t="s">
        <v>836</v>
      </c>
      <c r="C242" s="241" t="s">
        <v>837</v>
      </c>
      <c r="D242" s="242" t="s">
        <v>121</v>
      </c>
      <c r="E242" s="243">
        <v>1</v>
      </c>
      <c r="F242" s="244"/>
      <c r="G242" s="245">
        <f>E242*F242</f>
        <v>0</v>
      </c>
      <c r="O242" s="238">
        <v>2</v>
      </c>
      <c r="AA242" s="220">
        <v>12</v>
      </c>
      <c r="AB242" s="220">
        <v>0</v>
      </c>
      <c r="AC242" s="220">
        <v>153</v>
      </c>
      <c r="AZ242" s="220">
        <v>4</v>
      </c>
      <c r="BA242" s="220">
        <f>IF(AZ242=1,G242,0)</f>
        <v>0</v>
      </c>
      <c r="BB242" s="220">
        <f>IF(AZ242=2,G242,0)</f>
        <v>0</v>
      </c>
      <c r="BC242" s="220">
        <f>IF(AZ242=3,G242,0)</f>
        <v>0</v>
      </c>
      <c r="BD242" s="220">
        <f>IF(AZ242=4,G242,0)</f>
        <v>0</v>
      </c>
      <c r="BE242" s="220">
        <f>IF(AZ242=5,G242,0)</f>
        <v>0</v>
      </c>
      <c r="CZ242" s="220">
        <v>0</v>
      </c>
    </row>
    <row r="243" spans="1:104" x14ac:dyDescent="0.2">
      <c r="A243" s="252"/>
      <c r="B243" s="253"/>
      <c r="C243" s="343" t="s">
        <v>835</v>
      </c>
      <c r="D243" s="344"/>
      <c r="E243" s="254">
        <v>1</v>
      </c>
      <c r="F243" s="255"/>
      <c r="G243" s="256"/>
      <c r="M243" s="257" t="s">
        <v>835</v>
      </c>
      <c r="O243" s="238"/>
    </row>
    <row r="244" spans="1:104" x14ac:dyDescent="0.2">
      <c r="A244" s="239">
        <v>154</v>
      </c>
      <c r="B244" s="240" t="s">
        <v>838</v>
      </c>
      <c r="C244" s="241" t="s">
        <v>839</v>
      </c>
      <c r="D244" s="242" t="s">
        <v>121</v>
      </c>
      <c r="E244" s="243">
        <v>1</v>
      </c>
      <c r="F244" s="244"/>
      <c r="G244" s="245">
        <f>E244*F244</f>
        <v>0</v>
      </c>
      <c r="O244" s="238">
        <v>2</v>
      </c>
      <c r="AA244" s="220">
        <v>12</v>
      </c>
      <c r="AB244" s="220">
        <v>1</v>
      </c>
      <c r="AC244" s="220">
        <v>154</v>
      </c>
      <c r="AZ244" s="220">
        <v>3</v>
      </c>
      <c r="BA244" s="220">
        <f>IF(AZ244=1,G244,0)</f>
        <v>0</v>
      </c>
      <c r="BB244" s="220">
        <f>IF(AZ244=2,G244,0)</f>
        <v>0</v>
      </c>
      <c r="BC244" s="220">
        <f>IF(AZ244=3,G244,0)</f>
        <v>0</v>
      </c>
      <c r="BD244" s="220">
        <f>IF(AZ244=4,G244,0)</f>
        <v>0</v>
      </c>
      <c r="BE244" s="220">
        <f>IF(AZ244=5,G244,0)</f>
        <v>0</v>
      </c>
      <c r="CZ244" s="220">
        <v>4.4000000000000002E-4</v>
      </c>
    </row>
    <row r="245" spans="1:104" x14ac:dyDescent="0.2">
      <c r="A245" s="239">
        <v>155</v>
      </c>
      <c r="B245" s="240" t="s">
        <v>840</v>
      </c>
      <c r="C245" s="241" t="s">
        <v>841</v>
      </c>
      <c r="D245" s="242" t="s">
        <v>121</v>
      </c>
      <c r="E245" s="243">
        <v>1</v>
      </c>
      <c r="F245" s="244"/>
      <c r="G245" s="245">
        <f>E245*F245</f>
        <v>0</v>
      </c>
      <c r="O245" s="238">
        <v>2</v>
      </c>
      <c r="AA245" s="220">
        <v>12</v>
      </c>
      <c r="AB245" s="220">
        <v>0</v>
      </c>
      <c r="AC245" s="220">
        <v>155</v>
      </c>
      <c r="AZ245" s="220">
        <v>4</v>
      </c>
      <c r="BA245" s="220">
        <f>IF(AZ245=1,G245,0)</f>
        <v>0</v>
      </c>
      <c r="BB245" s="220">
        <f>IF(AZ245=2,G245,0)</f>
        <v>0</v>
      </c>
      <c r="BC245" s="220">
        <f>IF(AZ245=3,G245,0)</f>
        <v>0</v>
      </c>
      <c r="BD245" s="220">
        <f>IF(AZ245=4,G245,0)</f>
        <v>0</v>
      </c>
      <c r="BE245" s="220">
        <f>IF(AZ245=5,G245,0)</f>
        <v>0</v>
      </c>
      <c r="CZ245" s="220">
        <v>0</v>
      </c>
    </row>
    <row r="246" spans="1:104" x14ac:dyDescent="0.2">
      <c r="A246" s="252"/>
      <c r="B246" s="253"/>
      <c r="C246" s="343" t="s">
        <v>835</v>
      </c>
      <c r="D246" s="344"/>
      <c r="E246" s="254">
        <v>1</v>
      </c>
      <c r="F246" s="255"/>
      <c r="G246" s="256"/>
      <c r="M246" s="257" t="s">
        <v>835</v>
      </c>
      <c r="O246" s="238"/>
    </row>
    <row r="247" spans="1:104" x14ac:dyDescent="0.2">
      <c r="A247" s="239">
        <v>156</v>
      </c>
      <c r="B247" s="240" t="s">
        <v>842</v>
      </c>
      <c r="C247" s="241" t="s">
        <v>843</v>
      </c>
      <c r="D247" s="242" t="s">
        <v>121</v>
      </c>
      <c r="E247" s="243">
        <v>1</v>
      </c>
      <c r="F247" s="244"/>
      <c r="G247" s="245">
        <f>E247*F247</f>
        <v>0</v>
      </c>
      <c r="O247" s="238">
        <v>2</v>
      </c>
      <c r="AA247" s="220">
        <v>12</v>
      </c>
      <c r="AB247" s="220">
        <v>1</v>
      </c>
      <c r="AC247" s="220">
        <v>156</v>
      </c>
      <c r="AZ247" s="220">
        <v>3</v>
      </c>
      <c r="BA247" s="220">
        <f>IF(AZ247=1,G247,0)</f>
        <v>0</v>
      </c>
      <c r="BB247" s="220">
        <f>IF(AZ247=2,G247,0)</f>
        <v>0</v>
      </c>
      <c r="BC247" s="220">
        <f>IF(AZ247=3,G247,0)</f>
        <v>0</v>
      </c>
      <c r="BD247" s="220">
        <f>IF(AZ247=4,G247,0)</f>
        <v>0</v>
      </c>
      <c r="BE247" s="220">
        <f>IF(AZ247=5,G247,0)</f>
        <v>0</v>
      </c>
      <c r="CZ247" s="220">
        <v>4.4000000000000002E-4</v>
      </c>
    </row>
    <row r="248" spans="1:104" x14ac:dyDescent="0.2">
      <c r="A248" s="246"/>
      <c r="B248" s="247" t="s">
        <v>529</v>
      </c>
      <c r="C248" s="248" t="str">
        <f>CONCATENATE(B236," ",C236)</f>
        <v>M61 Úprava rozvaděče RE</v>
      </c>
      <c r="D248" s="246"/>
      <c r="E248" s="249"/>
      <c r="F248" s="249"/>
      <c r="G248" s="250">
        <f>SUM(G236:G247)</f>
        <v>0</v>
      </c>
      <c r="O248" s="238">
        <v>4</v>
      </c>
      <c r="BA248" s="251">
        <f>SUM(BA236:BA247)</f>
        <v>0</v>
      </c>
      <c r="BB248" s="251">
        <f>SUM(BB236:BB247)</f>
        <v>0</v>
      </c>
      <c r="BC248" s="251">
        <f>SUM(BC236:BC247)</f>
        <v>0</v>
      </c>
      <c r="BD248" s="251">
        <f>SUM(BD236:BD247)</f>
        <v>0</v>
      </c>
      <c r="BE248" s="251">
        <f>SUM(BE236:BE247)</f>
        <v>0</v>
      </c>
    </row>
    <row r="249" spans="1:104" x14ac:dyDescent="0.2">
      <c r="A249" s="232" t="s">
        <v>76</v>
      </c>
      <c r="B249" s="233" t="s">
        <v>844</v>
      </c>
      <c r="C249" s="234" t="s">
        <v>845</v>
      </c>
      <c r="D249" s="235"/>
      <c r="E249" s="236"/>
      <c r="F249" s="236"/>
      <c r="G249" s="237"/>
      <c r="O249" s="238">
        <v>1</v>
      </c>
    </row>
    <row r="250" spans="1:104" x14ac:dyDescent="0.2">
      <c r="A250" s="239">
        <v>157</v>
      </c>
      <c r="B250" s="240" t="s">
        <v>846</v>
      </c>
      <c r="C250" s="241" t="s">
        <v>847</v>
      </c>
      <c r="D250" s="242" t="s">
        <v>121</v>
      </c>
      <c r="E250" s="243">
        <v>1</v>
      </c>
      <c r="F250" s="244"/>
      <c r="G250" s="245">
        <f>E250*F250</f>
        <v>0</v>
      </c>
      <c r="O250" s="238">
        <v>2</v>
      </c>
      <c r="AA250" s="220">
        <v>12</v>
      </c>
      <c r="AB250" s="220">
        <v>0</v>
      </c>
      <c r="AC250" s="220">
        <v>157</v>
      </c>
      <c r="AZ250" s="220">
        <v>4</v>
      </c>
      <c r="BA250" s="220">
        <f>IF(AZ250=1,G250,0)</f>
        <v>0</v>
      </c>
      <c r="BB250" s="220">
        <f>IF(AZ250=2,G250,0)</f>
        <v>0</v>
      </c>
      <c r="BC250" s="220">
        <f>IF(AZ250=3,G250,0)</f>
        <v>0</v>
      </c>
      <c r="BD250" s="220">
        <f>IF(AZ250=4,G250,0)</f>
        <v>0</v>
      </c>
      <c r="BE250" s="220">
        <f>IF(AZ250=5,G250,0)</f>
        <v>0</v>
      </c>
      <c r="CZ250" s="220">
        <v>0</v>
      </c>
    </row>
    <row r="251" spans="1:104" x14ac:dyDescent="0.2">
      <c r="A251" s="252"/>
      <c r="B251" s="253"/>
      <c r="C251" s="343" t="s">
        <v>848</v>
      </c>
      <c r="D251" s="344"/>
      <c r="E251" s="254">
        <v>1</v>
      </c>
      <c r="F251" s="255"/>
      <c r="G251" s="256"/>
      <c r="M251" s="257" t="s">
        <v>848</v>
      </c>
      <c r="O251" s="238"/>
    </row>
    <row r="252" spans="1:104" x14ac:dyDescent="0.2">
      <c r="A252" s="239">
        <v>158</v>
      </c>
      <c r="B252" s="240" t="s">
        <v>849</v>
      </c>
      <c r="C252" s="241" t="s">
        <v>850</v>
      </c>
      <c r="D252" s="242" t="s">
        <v>121</v>
      </c>
      <c r="E252" s="243">
        <v>1</v>
      </c>
      <c r="F252" s="244"/>
      <c r="G252" s="245">
        <f>E252*F252</f>
        <v>0</v>
      </c>
      <c r="O252" s="238">
        <v>2</v>
      </c>
      <c r="AA252" s="220">
        <v>12</v>
      </c>
      <c r="AB252" s="220">
        <v>1</v>
      </c>
      <c r="AC252" s="220">
        <v>158</v>
      </c>
      <c r="AZ252" s="220">
        <v>3</v>
      </c>
      <c r="BA252" s="220">
        <f>IF(AZ252=1,G252,0)</f>
        <v>0</v>
      </c>
      <c r="BB252" s="220">
        <f>IF(AZ252=2,G252,0)</f>
        <v>0</v>
      </c>
      <c r="BC252" s="220">
        <f>IF(AZ252=3,G252,0)</f>
        <v>0</v>
      </c>
      <c r="BD252" s="220">
        <f>IF(AZ252=4,G252,0)</f>
        <v>0</v>
      </c>
      <c r="BE252" s="220">
        <f>IF(AZ252=5,G252,0)</f>
        <v>0</v>
      </c>
      <c r="CZ252" s="220">
        <v>1.0999999999999999E-2</v>
      </c>
    </row>
    <row r="253" spans="1:104" x14ac:dyDescent="0.2">
      <c r="A253" s="239">
        <v>159</v>
      </c>
      <c r="B253" s="240" t="s">
        <v>851</v>
      </c>
      <c r="C253" s="241" t="s">
        <v>852</v>
      </c>
      <c r="D253" s="242" t="s">
        <v>121</v>
      </c>
      <c r="E253" s="243">
        <v>26</v>
      </c>
      <c r="F253" s="244"/>
      <c r="G253" s="245">
        <f>E253*F253</f>
        <v>0</v>
      </c>
      <c r="O253" s="238">
        <v>2</v>
      </c>
      <c r="AA253" s="220">
        <v>12</v>
      </c>
      <c r="AB253" s="220">
        <v>0</v>
      </c>
      <c r="AC253" s="220">
        <v>159</v>
      </c>
      <c r="AZ253" s="220">
        <v>4</v>
      </c>
      <c r="BA253" s="220">
        <f>IF(AZ253=1,G253,0)</f>
        <v>0</v>
      </c>
      <c r="BB253" s="220">
        <f>IF(AZ253=2,G253,0)</f>
        <v>0</v>
      </c>
      <c r="BC253" s="220">
        <f>IF(AZ253=3,G253,0)</f>
        <v>0</v>
      </c>
      <c r="BD253" s="220">
        <f>IF(AZ253=4,G253,0)</f>
        <v>0</v>
      </c>
      <c r="BE253" s="220">
        <f>IF(AZ253=5,G253,0)</f>
        <v>0</v>
      </c>
      <c r="CZ253" s="220">
        <v>0</v>
      </c>
    </row>
    <row r="254" spans="1:104" x14ac:dyDescent="0.2">
      <c r="A254" s="252"/>
      <c r="B254" s="253"/>
      <c r="C254" s="343" t="s">
        <v>853</v>
      </c>
      <c r="D254" s="344"/>
      <c r="E254" s="254">
        <v>26</v>
      </c>
      <c r="F254" s="255"/>
      <c r="G254" s="256"/>
      <c r="M254" s="257" t="s">
        <v>853</v>
      </c>
      <c r="O254" s="238"/>
    </row>
    <row r="255" spans="1:104" x14ac:dyDescent="0.2">
      <c r="A255" s="239">
        <v>160</v>
      </c>
      <c r="B255" s="240" t="s">
        <v>854</v>
      </c>
      <c r="C255" s="241" t="s">
        <v>855</v>
      </c>
      <c r="D255" s="242" t="s">
        <v>121</v>
      </c>
      <c r="E255" s="243">
        <v>26</v>
      </c>
      <c r="F255" s="244"/>
      <c r="G255" s="245">
        <f>E255*F255</f>
        <v>0</v>
      </c>
      <c r="O255" s="238">
        <v>2</v>
      </c>
      <c r="AA255" s="220">
        <v>12</v>
      </c>
      <c r="AB255" s="220">
        <v>1</v>
      </c>
      <c r="AC255" s="220">
        <v>160</v>
      </c>
      <c r="AZ255" s="220">
        <v>3</v>
      </c>
      <c r="BA255" s="220">
        <f>IF(AZ255=1,G255,0)</f>
        <v>0</v>
      </c>
      <c r="BB255" s="220">
        <f>IF(AZ255=2,G255,0)</f>
        <v>0</v>
      </c>
      <c r="BC255" s="220">
        <f>IF(AZ255=3,G255,0)</f>
        <v>0</v>
      </c>
      <c r="BD255" s="220">
        <f>IF(AZ255=4,G255,0)</f>
        <v>0</v>
      </c>
      <c r="BE255" s="220">
        <f>IF(AZ255=5,G255,0)</f>
        <v>0</v>
      </c>
      <c r="CZ255" s="220">
        <v>1.0999999999999999E-2</v>
      </c>
    </row>
    <row r="256" spans="1:104" x14ac:dyDescent="0.2">
      <c r="A256" s="239">
        <v>161</v>
      </c>
      <c r="B256" s="240" t="s">
        <v>856</v>
      </c>
      <c r="C256" s="241" t="s">
        <v>857</v>
      </c>
      <c r="D256" s="242" t="s">
        <v>121</v>
      </c>
      <c r="E256" s="243">
        <v>1</v>
      </c>
      <c r="F256" s="244"/>
      <c r="G256" s="245">
        <f>E256*F256</f>
        <v>0</v>
      </c>
      <c r="O256" s="238">
        <v>2</v>
      </c>
      <c r="AA256" s="220">
        <v>12</v>
      </c>
      <c r="AB256" s="220">
        <v>0</v>
      </c>
      <c r="AC256" s="220">
        <v>161</v>
      </c>
      <c r="AZ256" s="220">
        <v>4</v>
      </c>
      <c r="BA256" s="220">
        <f>IF(AZ256=1,G256,0)</f>
        <v>0</v>
      </c>
      <c r="BB256" s="220">
        <f>IF(AZ256=2,G256,0)</f>
        <v>0</v>
      </c>
      <c r="BC256" s="220">
        <f>IF(AZ256=3,G256,0)</f>
        <v>0</v>
      </c>
      <c r="BD256" s="220">
        <f>IF(AZ256=4,G256,0)</f>
        <v>0</v>
      </c>
      <c r="BE256" s="220">
        <f>IF(AZ256=5,G256,0)</f>
        <v>0</v>
      </c>
      <c r="CZ256" s="220">
        <v>0</v>
      </c>
    </row>
    <row r="257" spans="1:104" x14ac:dyDescent="0.2">
      <c r="A257" s="252"/>
      <c r="B257" s="253"/>
      <c r="C257" s="343" t="s">
        <v>848</v>
      </c>
      <c r="D257" s="344"/>
      <c r="E257" s="254">
        <v>1</v>
      </c>
      <c r="F257" s="255"/>
      <c r="G257" s="256"/>
      <c r="M257" s="257" t="s">
        <v>848</v>
      </c>
      <c r="O257" s="238"/>
    </row>
    <row r="258" spans="1:104" x14ac:dyDescent="0.2">
      <c r="A258" s="239">
        <v>162</v>
      </c>
      <c r="B258" s="240" t="s">
        <v>858</v>
      </c>
      <c r="C258" s="241" t="s">
        <v>859</v>
      </c>
      <c r="D258" s="242" t="s">
        <v>121</v>
      </c>
      <c r="E258" s="243">
        <v>1</v>
      </c>
      <c r="F258" s="244"/>
      <c r="G258" s="245">
        <f>E258*F258</f>
        <v>0</v>
      </c>
      <c r="O258" s="238">
        <v>2</v>
      </c>
      <c r="AA258" s="220">
        <v>12</v>
      </c>
      <c r="AB258" s="220">
        <v>1</v>
      </c>
      <c r="AC258" s="220">
        <v>162</v>
      </c>
      <c r="AZ258" s="220">
        <v>3</v>
      </c>
      <c r="BA258" s="220">
        <f>IF(AZ258=1,G258,0)</f>
        <v>0</v>
      </c>
      <c r="BB258" s="220">
        <f>IF(AZ258=2,G258,0)</f>
        <v>0</v>
      </c>
      <c r="BC258" s="220">
        <f>IF(AZ258=3,G258,0)</f>
        <v>0</v>
      </c>
      <c r="BD258" s="220">
        <f>IF(AZ258=4,G258,0)</f>
        <v>0</v>
      </c>
      <c r="BE258" s="220">
        <f>IF(AZ258=5,G258,0)</f>
        <v>0</v>
      </c>
      <c r="CZ258" s="220">
        <v>1.0999999999999999E-2</v>
      </c>
    </row>
    <row r="259" spans="1:104" x14ac:dyDescent="0.2">
      <c r="A259" s="239">
        <v>163</v>
      </c>
      <c r="B259" s="240" t="s">
        <v>860</v>
      </c>
      <c r="C259" s="241" t="s">
        <v>861</v>
      </c>
      <c r="D259" s="242" t="s">
        <v>121</v>
      </c>
      <c r="E259" s="243">
        <v>1</v>
      </c>
      <c r="F259" s="244"/>
      <c r="G259" s="245">
        <f>E259*F259</f>
        <v>0</v>
      </c>
      <c r="O259" s="238">
        <v>2</v>
      </c>
      <c r="AA259" s="220">
        <v>12</v>
      </c>
      <c r="AB259" s="220">
        <v>0</v>
      </c>
      <c r="AC259" s="220">
        <v>163</v>
      </c>
      <c r="AZ259" s="220">
        <v>4</v>
      </c>
      <c r="BA259" s="220">
        <f>IF(AZ259=1,G259,0)</f>
        <v>0</v>
      </c>
      <c r="BB259" s="220">
        <f>IF(AZ259=2,G259,0)</f>
        <v>0</v>
      </c>
      <c r="BC259" s="220">
        <f>IF(AZ259=3,G259,0)</f>
        <v>0</v>
      </c>
      <c r="BD259" s="220">
        <f>IF(AZ259=4,G259,0)</f>
        <v>0</v>
      </c>
      <c r="BE259" s="220">
        <f>IF(AZ259=5,G259,0)</f>
        <v>0</v>
      </c>
      <c r="CZ259" s="220">
        <v>0</v>
      </c>
    </row>
    <row r="260" spans="1:104" x14ac:dyDescent="0.2">
      <c r="A260" s="252"/>
      <c r="B260" s="253"/>
      <c r="C260" s="343" t="s">
        <v>848</v>
      </c>
      <c r="D260" s="344"/>
      <c r="E260" s="254">
        <v>1</v>
      </c>
      <c r="F260" s="255"/>
      <c r="G260" s="256"/>
      <c r="M260" s="257" t="s">
        <v>848</v>
      </c>
      <c r="O260" s="238"/>
    </row>
    <row r="261" spans="1:104" x14ac:dyDescent="0.2">
      <c r="A261" s="239">
        <v>164</v>
      </c>
      <c r="B261" s="240" t="s">
        <v>862</v>
      </c>
      <c r="C261" s="241" t="s">
        <v>863</v>
      </c>
      <c r="D261" s="242" t="s">
        <v>121</v>
      </c>
      <c r="E261" s="243">
        <v>1</v>
      </c>
      <c r="F261" s="244"/>
      <c r="G261" s="245">
        <f>E261*F261</f>
        <v>0</v>
      </c>
      <c r="O261" s="238">
        <v>2</v>
      </c>
      <c r="AA261" s="220">
        <v>12</v>
      </c>
      <c r="AB261" s="220">
        <v>1</v>
      </c>
      <c r="AC261" s="220">
        <v>164</v>
      </c>
      <c r="AZ261" s="220">
        <v>3</v>
      </c>
      <c r="BA261" s="220">
        <f>IF(AZ261=1,G261,0)</f>
        <v>0</v>
      </c>
      <c r="BB261" s="220">
        <f>IF(AZ261=2,G261,0)</f>
        <v>0</v>
      </c>
      <c r="BC261" s="220">
        <f>IF(AZ261=3,G261,0)</f>
        <v>0</v>
      </c>
      <c r="BD261" s="220">
        <f>IF(AZ261=4,G261,0)</f>
        <v>0</v>
      </c>
      <c r="BE261" s="220">
        <f>IF(AZ261=5,G261,0)</f>
        <v>0</v>
      </c>
      <c r="CZ261" s="220">
        <v>4.4000000000000002E-4</v>
      </c>
    </row>
    <row r="262" spans="1:104" x14ac:dyDescent="0.2">
      <c r="A262" s="239">
        <v>165</v>
      </c>
      <c r="B262" s="240" t="s">
        <v>864</v>
      </c>
      <c r="C262" s="241" t="s">
        <v>865</v>
      </c>
      <c r="D262" s="242" t="s">
        <v>121</v>
      </c>
      <c r="E262" s="243">
        <v>1</v>
      </c>
      <c r="F262" s="244"/>
      <c r="G262" s="245">
        <f>E262*F262</f>
        <v>0</v>
      </c>
      <c r="O262" s="238">
        <v>2</v>
      </c>
      <c r="AA262" s="220">
        <v>12</v>
      </c>
      <c r="AB262" s="220">
        <v>0</v>
      </c>
      <c r="AC262" s="220">
        <v>165</v>
      </c>
      <c r="AZ262" s="220">
        <v>4</v>
      </c>
      <c r="BA262" s="220">
        <f>IF(AZ262=1,G262,0)</f>
        <v>0</v>
      </c>
      <c r="BB262" s="220">
        <f>IF(AZ262=2,G262,0)</f>
        <v>0</v>
      </c>
      <c r="BC262" s="220">
        <f>IF(AZ262=3,G262,0)</f>
        <v>0</v>
      </c>
      <c r="BD262" s="220">
        <f>IF(AZ262=4,G262,0)</f>
        <v>0</v>
      </c>
      <c r="BE262" s="220">
        <f>IF(AZ262=5,G262,0)</f>
        <v>0</v>
      </c>
      <c r="CZ262" s="220">
        <v>0</v>
      </c>
    </row>
    <row r="263" spans="1:104" x14ac:dyDescent="0.2">
      <c r="A263" s="252"/>
      <c r="B263" s="253"/>
      <c r="C263" s="343" t="s">
        <v>848</v>
      </c>
      <c r="D263" s="344"/>
      <c r="E263" s="254">
        <v>1</v>
      </c>
      <c r="F263" s="255"/>
      <c r="G263" s="256"/>
      <c r="M263" s="257" t="s">
        <v>848</v>
      </c>
      <c r="O263" s="238"/>
    </row>
    <row r="264" spans="1:104" x14ac:dyDescent="0.2">
      <c r="A264" s="239">
        <v>166</v>
      </c>
      <c r="B264" s="240" t="s">
        <v>866</v>
      </c>
      <c r="C264" s="241" t="s">
        <v>867</v>
      </c>
      <c r="D264" s="242" t="s">
        <v>121</v>
      </c>
      <c r="E264" s="243">
        <v>1</v>
      </c>
      <c r="F264" s="244"/>
      <c r="G264" s="245">
        <f>E264*F264</f>
        <v>0</v>
      </c>
      <c r="O264" s="238">
        <v>2</v>
      </c>
      <c r="AA264" s="220">
        <v>12</v>
      </c>
      <c r="AB264" s="220">
        <v>1</v>
      </c>
      <c r="AC264" s="220">
        <v>166</v>
      </c>
      <c r="AZ264" s="220">
        <v>3</v>
      </c>
      <c r="BA264" s="220">
        <f>IF(AZ264=1,G264,0)</f>
        <v>0</v>
      </c>
      <c r="BB264" s="220">
        <f>IF(AZ264=2,G264,0)</f>
        <v>0</v>
      </c>
      <c r="BC264" s="220">
        <f>IF(AZ264=3,G264,0)</f>
        <v>0</v>
      </c>
      <c r="BD264" s="220">
        <f>IF(AZ264=4,G264,0)</f>
        <v>0</v>
      </c>
      <c r="BE264" s="220">
        <f>IF(AZ264=5,G264,0)</f>
        <v>0</v>
      </c>
      <c r="CZ264" s="220">
        <v>1.4999999999999999E-4</v>
      </c>
    </row>
    <row r="265" spans="1:104" x14ac:dyDescent="0.2">
      <c r="A265" s="239">
        <v>167</v>
      </c>
      <c r="B265" s="240" t="s">
        <v>864</v>
      </c>
      <c r="C265" s="241" t="s">
        <v>865</v>
      </c>
      <c r="D265" s="242" t="s">
        <v>121</v>
      </c>
      <c r="E265" s="243">
        <v>1</v>
      </c>
      <c r="F265" s="244"/>
      <c r="G265" s="245">
        <f>E265*F265</f>
        <v>0</v>
      </c>
      <c r="O265" s="238">
        <v>2</v>
      </c>
      <c r="AA265" s="220">
        <v>12</v>
      </c>
      <c r="AB265" s="220">
        <v>0</v>
      </c>
      <c r="AC265" s="220">
        <v>167</v>
      </c>
      <c r="AZ265" s="220">
        <v>4</v>
      </c>
      <c r="BA265" s="220">
        <f>IF(AZ265=1,G265,0)</f>
        <v>0</v>
      </c>
      <c r="BB265" s="220">
        <f>IF(AZ265=2,G265,0)</f>
        <v>0</v>
      </c>
      <c r="BC265" s="220">
        <f>IF(AZ265=3,G265,0)</f>
        <v>0</v>
      </c>
      <c r="BD265" s="220">
        <f>IF(AZ265=4,G265,0)</f>
        <v>0</v>
      </c>
      <c r="BE265" s="220">
        <f>IF(AZ265=5,G265,0)</f>
        <v>0</v>
      </c>
      <c r="CZ265" s="220">
        <v>0</v>
      </c>
    </row>
    <row r="266" spans="1:104" x14ac:dyDescent="0.2">
      <c r="A266" s="252"/>
      <c r="B266" s="253"/>
      <c r="C266" s="343" t="s">
        <v>848</v>
      </c>
      <c r="D266" s="344"/>
      <c r="E266" s="254">
        <v>1</v>
      </c>
      <c r="F266" s="255"/>
      <c r="G266" s="256"/>
      <c r="M266" s="257" t="s">
        <v>848</v>
      </c>
      <c r="O266" s="238"/>
    </row>
    <row r="267" spans="1:104" x14ac:dyDescent="0.2">
      <c r="A267" s="239">
        <v>168</v>
      </c>
      <c r="B267" s="240" t="s">
        <v>868</v>
      </c>
      <c r="C267" s="241" t="s">
        <v>869</v>
      </c>
      <c r="D267" s="242" t="s">
        <v>121</v>
      </c>
      <c r="E267" s="243">
        <v>1</v>
      </c>
      <c r="F267" s="244"/>
      <c r="G267" s="245">
        <f>E267*F267</f>
        <v>0</v>
      </c>
      <c r="O267" s="238">
        <v>2</v>
      </c>
      <c r="AA267" s="220">
        <v>12</v>
      </c>
      <c r="AB267" s="220">
        <v>1</v>
      </c>
      <c r="AC267" s="220">
        <v>168</v>
      </c>
      <c r="AZ267" s="220">
        <v>3</v>
      </c>
      <c r="BA267" s="220">
        <f>IF(AZ267=1,G267,0)</f>
        <v>0</v>
      </c>
      <c r="BB267" s="220">
        <f>IF(AZ267=2,G267,0)</f>
        <v>0</v>
      </c>
      <c r="BC267" s="220">
        <f>IF(AZ267=3,G267,0)</f>
        <v>0</v>
      </c>
      <c r="BD267" s="220">
        <f>IF(AZ267=4,G267,0)</f>
        <v>0</v>
      </c>
      <c r="BE267" s="220">
        <f>IF(AZ267=5,G267,0)</f>
        <v>0</v>
      </c>
      <c r="CZ267" s="220">
        <v>1.4999999999999999E-4</v>
      </c>
    </row>
    <row r="268" spans="1:104" x14ac:dyDescent="0.2">
      <c r="A268" s="239">
        <v>169</v>
      </c>
      <c r="B268" s="240" t="s">
        <v>864</v>
      </c>
      <c r="C268" s="241" t="s">
        <v>865</v>
      </c>
      <c r="D268" s="242" t="s">
        <v>121</v>
      </c>
      <c r="E268" s="243">
        <v>1</v>
      </c>
      <c r="F268" s="244"/>
      <c r="G268" s="245">
        <f>E268*F268</f>
        <v>0</v>
      </c>
      <c r="O268" s="238">
        <v>2</v>
      </c>
      <c r="AA268" s="220">
        <v>12</v>
      </c>
      <c r="AB268" s="220">
        <v>0</v>
      </c>
      <c r="AC268" s="220">
        <v>169</v>
      </c>
      <c r="AZ268" s="220">
        <v>4</v>
      </c>
      <c r="BA268" s="220">
        <f>IF(AZ268=1,G268,0)</f>
        <v>0</v>
      </c>
      <c r="BB268" s="220">
        <f>IF(AZ268=2,G268,0)</f>
        <v>0</v>
      </c>
      <c r="BC268" s="220">
        <f>IF(AZ268=3,G268,0)</f>
        <v>0</v>
      </c>
      <c r="BD268" s="220">
        <f>IF(AZ268=4,G268,0)</f>
        <v>0</v>
      </c>
      <c r="BE268" s="220">
        <f>IF(AZ268=5,G268,0)</f>
        <v>0</v>
      </c>
      <c r="CZ268" s="220">
        <v>0</v>
      </c>
    </row>
    <row r="269" spans="1:104" x14ac:dyDescent="0.2">
      <c r="A269" s="252"/>
      <c r="B269" s="253"/>
      <c r="C269" s="343" t="s">
        <v>848</v>
      </c>
      <c r="D269" s="344"/>
      <c r="E269" s="254">
        <v>1</v>
      </c>
      <c r="F269" s="255"/>
      <c r="G269" s="256"/>
      <c r="M269" s="257" t="s">
        <v>848</v>
      </c>
      <c r="O269" s="238"/>
    </row>
    <row r="270" spans="1:104" x14ac:dyDescent="0.2">
      <c r="A270" s="239">
        <v>170</v>
      </c>
      <c r="B270" s="240" t="s">
        <v>870</v>
      </c>
      <c r="C270" s="241" t="s">
        <v>871</v>
      </c>
      <c r="D270" s="242" t="s">
        <v>121</v>
      </c>
      <c r="E270" s="243">
        <v>1</v>
      </c>
      <c r="F270" s="244"/>
      <c r="G270" s="245">
        <f>E270*F270</f>
        <v>0</v>
      </c>
      <c r="O270" s="238">
        <v>2</v>
      </c>
      <c r="AA270" s="220">
        <v>12</v>
      </c>
      <c r="AB270" s="220">
        <v>1</v>
      </c>
      <c r="AC270" s="220">
        <v>170</v>
      </c>
      <c r="AZ270" s="220">
        <v>3</v>
      </c>
      <c r="BA270" s="220">
        <f>IF(AZ270=1,G270,0)</f>
        <v>0</v>
      </c>
      <c r="BB270" s="220">
        <f>IF(AZ270=2,G270,0)</f>
        <v>0</v>
      </c>
      <c r="BC270" s="220">
        <f>IF(AZ270=3,G270,0)</f>
        <v>0</v>
      </c>
      <c r="BD270" s="220">
        <f>IF(AZ270=4,G270,0)</f>
        <v>0</v>
      </c>
      <c r="BE270" s="220">
        <f>IF(AZ270=5,G270,0)</f>
        <v>0</v>
      </c>
      <c r="CZ270" s="220">
        <v>1.4999999999999999E-4</v>
      </c>
    </row>
    <row r="271" spans="1:104" x14ac:dyDescent="0.2">
      <c r="A271" s="239">
        <v>171</v>
      </c>
      <c r="B271" s="240" t="s">
        <v>872</v>
      </c>
      <c r="C271" s="241" t="s">
        <v>873</v>
      </c>
      <c r="D271" s="242" t="s">
        <v>121</v>
      </c>
      <c r="E271" s="243">
        <v>1</v>
      </c>
      <c r="F271" s="244"/>
      <c r="G271" s="245">
        <f>E271*F271</f>
        <v>0</v>
      </c>
      <c r="O271" s="238">
        <v>2</v>
      </c>
      <c r="AA271" s="220">
        <v>12</v>
      </c>
      <c r="AB271" s="220">
        <v>0</v>
      </c>
      <c r="AC271" s="220">
        <v>171</v>
      </c>
      <c r="AZ271" s="220">
        <v>4</v>
      </c>
      <c r="BA271" s="220">
        <f>IF(AZ271=1,G271,0)</f>
        <v>0</v>
      </c>
      <c r="BB271" s="220">
        <f>IF(AZ271=2,G271,0)</f>
        <v>0</v>
      </c>
      <c r="BC271" s="220">
        <f>IF(AZ271=3,G271,0)</f>
        <v>0</v>
      </c>
      <c r="BD271" s="220">
        <f>IF(AZ271=4,G271,0)</f>
        <v>0</v>
      </c>
      <c r="BE271" s="220">
        <f>IF(AZ271=5,G271,0)</f>
        <v>0</v>
      </c>
      <c r="CZ271" s="220">
        <v>0</v>
      </c>
    </row>
    <row r="272" spans="1:104" x14ac:dyDescent="0.2">
      <c r="A272" s="252"/>
      <c r="B272" s="253"/>
      <c r="C272" s="343" t="s">
        <v>848</v>
      </c>
      <c r="D272" s="344"/>
      <c r="E272" s="254">
        <v>1</v>
      </c>
      <c r="F272" s="255"/>
      <c r="G272" s="256"/>
      <c r="M272" s="257" t="s">
        <v>848</v>
      </c>
      <c r="O272" s="238"/>
    </row>
    <row r="273" spans="1:104" x14ac:dyDescent="0.2">
      <c r="A273" s="239">
        <v>172</v>
      </c>
      <c r="B273" s="240" t="s">
        <v>874</v>
      </c>
      <c r="C273" s="241" t="s">
        <v>875</v>
      </c>
      <c r="D273" s="242" t="s">
        <v>121</v>
      </c>
      <c r="E273" s="243">
        <v>1</v>
      </c>
      <c r="F273" s="244"/>
      <c r="G273" s="245">
        <f>E273*F273</f>
        <v>0</v>
      </c>
      <c r="O273" s="238">
        <v>2</v>
      </c>
      <c r="AA273" s="220">
        <v>12</v>
      </c>
      <c r="AB273" s="220">
        <v>1</v>
      </c>
      <c r="AC273" s="220">
        <v>172</v>
      </c>
      <c r="AZ273" s="220">
        <v>3</v>
      </c>
      <c r="BA273" s="220">
        <f>IF(AZ273=1,G273,0)</f>
        <v>0</v>
      </c>
      <c r="BB273" s="220">
        <f>IF(AZ273=2,G273,0)</f>
        <v>0</v>
      </c>
      <c r="BC273" s="220">
        <f>IF(AZ273=3,G273,0)</f>
        <v>0</v>
      </c>
      <c r="BD273" s="220">
        <f>IF(AZ273=4,G273,0)</f>
        <v>0</v>
      </c>
      <c r="BE273" s="220">
        <f>IF(AZ273=5,G273,0)</f>
        <v>0</v>
      </c>
      <c r="CZ273" s="220">
        <v>4.4000000000000002E-4</v>
      </c>
    </row>
    <row r="274" spans="1:104" x14ac:dyDescent="0.2">
      <c r="A274" s="239">
        <v>173</v>
      </c>
      <c r="B274" s="240" t="s">
        <v>876</v>
      </c>
      <c r="C274" s="241" t="s">
        <v>877</v>
      </c>
      <c r="D274" s="242" t="s">
        <v>121</v>
      </c>
      <c r="E274" s="243">
        <v>3</v>
      </c>
      <c r="F274" s="244"/>
      <c r="G274" s="245">
        <f>E274*F274</f>
        <v>0</v>
      </c>
      <c r="O274" s="238">
        <v>2</v>
      </c>
      <c r="AA274" s="220">
        <v>12</v>
      </c>
      <c r="AB274" s="220">
        <v>0</v>
      </c>
      <c r="AC274" s="220">
        <v>173</v>
      </c>
      <c r="AZ274" s="220">
        <v>4</v>
      </c>
      <c r="BA274" s="220">
        <f>IF(AZ274=1,G274,0)</f>
        <v>0</v>
      </c>
      <c r="BB274" s="220">
        <f>IF(AZ274=2,G274,0)</f>
        <v>0</v>
      </c>
      <c r="BC274" s="220">
        <f>IF(AZ274=3,G274,0)</f>
        <v>0</v>
      </c>
      <c r="BD274" s="220">
        <f>IF(AZ274=4,G274,0)</f>
        <v>0</v>
      </c>
      <c r="BE274" s="220">
        <f>IF(AZ274=5,G274,0)</f>
        <v>0</v>
      </c>
      <c r="CZ274" s="220">
        <v>0</v>
      </c>
    </row>
    <row r="275" spans="1:104" x14ac:dyDescent="0.2">
      <c r="A275" s="252"/>
      <c r="B275" s="253"/>
      <c r="C275" s="343" t="s">
        <v>878</v>
      </c>
      <c r="D275" s="344"/>
      <c r="E275" s="254">
        <v>3</v>
      </c>
      <c r="F275" s="255"/>
      <c r="G275" s="256"/>
      <c r="M275" s="257" t="s">
        <v>878</v>
      </c>
      <c r="O275" s="238"/>
    </row>
    <row r="276" spans="1:104" x14ac:dyDescent="0.2">
      <c r="A276" s="239">
        <v>174</v>
      </c>
      <c r="B276" s="240" t="s">
        <v>879</v>
      </c>
      <c r="C276" s="241" t="s">
        <v>880</v>
      </c>
      <c r="D276" s="242" t="s">
        <v>121</v>
      </c>
      <c r="E276" s="243">
        <v>3</v>
      </c>
      <c r="F276" s="244"/>
      <c r="G276" s="245">
        <f>E276*F276</f>
        <v>0</v>
      </c>
      <c r="O276" s="238">
        <v>2</v>
      </c>
      <c r="AA276" s="220">
        <v>12</v>
      </c>
      <c r="AB276" s="220">
        <v>1</v>
      </c>
      <c r="AC276" s="220">
        <v>174</v>
      </c>
      <c r="AZ276" s="220">
        <v>3</v>
      </c>
      <c r="BA276" s="220">
        <f>IF(AZ276=1,G276,0)</f>
        <v>0</v>
      </c>
      <c r="BB276" s="220">
        <f>IF(AZ276=2,G276,0)</f>
        <v>0</v>
      </c>
      <c r="BC276" s="220">
        <f>IF(AZ276=3,G276,0)</f>
        <v>0</v>
      </c>
      <c r="BD276" s="220">
        <f>IF(AZ276=4,G276,0)</f>
        <v>0</v>
      </c>
      <c r="BE276" s="220">
        <f>IF(AZ276=5,G276,0)</f>
        <v>0</v>
      </c>
      <c r="CZ276" s="220">
        <v>2.9E-4</v>
      </c>
    </row>
    <row r="277" spans="1:104" x14ac:dyDescent="0.2">
      <c r="A277" s="239">
        <v>175</v>
      </c>
      <c r="B277" s="240" t="s">
        <v>876</v>
      </c>
      <c r="C277" s="241" t="s">
        <v>877</v>
      </c>
      <c r="D277" s="242" t="s">
        <v>121</v>
      </c>
      <c r="E277" s="243">
        <v>15</v>
      </c>
      <c r="F277" s="244"/>
      <c r="G277" s="245">
        <f>E277*F277</f>
        <v>0</v>
      </c>
      <c r="O277" s="238">
        <v>2</v>
      </c>
      <c r="AA277" s="220">
        <v>12</v>
      </c>
      <c r="AB277" s="220">
        <v>0</v>
      </c>
      <c r="AC277" s="220">
        <v>175</v>
      </c>
      <c r="AZ277" s="220">
        <v>4</v>
      </c>
      <c r="BA277" s="220">
        <f>IF(AZ277=1,G277,0)</f>
        <v>0</v>
      </c>
      <c r="BB277" s="220">
        <f>IF(AZ277=2,G277,0)</f>
        <v>0</v>
      </c>
      <c r="BC277" s="220">
        <f>IF(AZ277=3,G277,0)</f>
        <v>0</v>
      </c>
      <c r="BD277" s="220">
        <f>IF(AZ277=4,G277,0)</f>
        <v>0</v>
      </c>
      <c r="BE277" s="220">
        <f>IF(AZ277=5,G277,0)</f>
        <v>0</v>
      </c>
      <c r="CZ277" s="220">
        <v>0</v>
      </c>
    </row>
    <row r="278" spans="1:104" x14ac:dyDescent="0.2">
      <c r="A278" s="252"/>
      <c r="B278" s="253"/>
      <c r="C278" s="343" t="s">
        <v>881</v>
      </c>
      <c r="D278" s="344"/>
      <c r="E278" s="254">
        <v>15</v>
      </c>
      <c r="F278" s="255"/>
      <c r="G278" s="256"/>
      <c r="M278" s="257" t="s">
        <v>881</v>
      </c>
      <c r="O278" s="238"/>
    </row>
    <row r="279" spans="1:104" x14ac:dyDescent="0.2">
      <c r="A279" s="239">
        <v>176</v>
      </c>
      <c r="B279" s="240" t="s">
        <v>882</v>
      </c>
      <c r="C279" s="241" t="s">
        <v>883</v>
      </c>
      <c r="D279" s="242" t="s">
        <v>121</v>
      </c>
      <c r="E279" s="243">
        <v>15</v>
      </c>
      <c r="F279" s="244"/>
      <c r="G279" s="245">
        <f>E279*F279</f>
        <v>0</v>
      </c>
      <c r="O279" s="238">
        <v>2</v>
      </c>
      <c r="AA279" s="220">
        <v>12</v>
      </c>
      <c r="AB279" s="220">
        <v>1</v>
      </c>
      <c r="AC279" s="220">
        <v>176</v>
      </c>
      <c r="AZ279" s="220">
        <v>3</v>
      </c>
      <c r="BA279" s="220">
        <f>IF(AZ279=1,G279,0)</f>
        <v>0</v>
      </c>
      <c r="BB279" s="220">
        <f>IF(AZ279=2,G279,0)</f>
        <v>0</v>
      </c>
      <c r="BC279" s="220">
        <f>IF(AZ279=3,G279,0)</f>
        <v>0</v>
      </c>
      <c r="BD279" s="220">
        <f>IF(AZ279=4,G279,0)</f>
        <v>0</v>
      </c>
      <c r="BE279" s="220">
        <f>IF(AZ279=5,G279,0)</f>
        <v>0</v>
      </c>
      <c r="CZ279" s="220">
        <v>2.9E-4</v>
      </c>
    </row>
    <row r="280" spans="1:104" x14ac:dyDescent="0.2">
      <c r="A280" s="239">
        <v>177</v>
      </c>
      <c r="B280" s="240" t="s">
        <v>884</v>
      </c>
      <c r="C280" s="241" t="s">
        <v>885</v>
      </c>
      <c r="D280" s="242" t="s">
        <v>121</v>
      </c>
      <c r="E280" s="243">
        <v>1</v>
      </c>
      <c r="F280" s="244"/>
      <c r="G280" s="245">
        <f>E280*F280</f>
        <v>0</v>
      </c>
      <c r="O280" s="238">
        <v>2</v>
      </c>
      <c r="AA280" s="220">
        <v>12</v>
      </c>
      <c r="AB280" s="220">
        <v>0</v>
      </c>
      <c r="AC280" s="220">
        <v>177</v>
      </c>
      <c r="AZ280" s="220">
        <v>4</v>
      </c>
      <c r="BA280" s="220">
        <f>IF(AZ280=1,G280,0)</f>
        <v>0</v>
      </c>
      <c r="BB280" s="220">
        <f>IF(AZ280=2,G280,0)</f>
        <v>0</v>
      </c>
      <c r="BC280" s="220">
        <f>IF(AZ280=3,G280,0)</f>
        <v>0</v>
      </c>
      <c r="BD280" s="220">
        <f>IF(AZ280=4,G280,0)</f>
        <v>0</v>
      </c>
      <c r="BE280" s="220">
        <f>IF(AZ280=5,G280,0)</f>
        <v>0</v>
      </c>
      <c r="CZ280" s="220">
        <v>0</v>
      </c>
    </row>
    <row r="281" spans="1:104" x14ac:dyDescent="0.2">
      <c r="A281" s="252"/>
      <c r="B281" s="253"/>
      <c r="C281" s="343" t="s">
        <v>848</v>
      </c>
      <c r="D281" s="344"/>
      <c r="E281" s="254">
        <v>1</v>
      </c>
      <c r="F281" s="255"/>
      <c r="G281" s="256"/>
      <c r="M281" s="257" t="s">
        <v>848</v>
      </c>
      <c r="O281" s="238"/>
    </row>
    <row r="282" spans="1:104" x14ac:dyDescent="0.2">
      <c r="A282" s="239">
        <v>178</v>
      </c>
      <c r="B282" s="240" t="s">
        <v>886</v>
      </c>
      <c r="C282" s="241" t="s">
        <v>887</v>
      </c>
      <c r="D282" s="242" t="s">
        <v>121</v>
      </c>
      <c r="E282" s="243">
        <v>1</v>
      </c>
      <c r="F282" s="244"/>
      <c r="G282" s="245">
        <f>E282*F282</f>
        <v>0</v>
      </c>
      <c r="O282" s="238">
        <v>2</v>
      </c>
      <c r="AA282" s="220">
        <v>12</v>
      </c>
      <c r="AB282" s="220">
        <v>1</v>
      </c>
      <c r="AC282" s="220">
        <v>178</v>
      </c>
      <c r="AZ282" s="220">
        <v>3</v>
      </c>
      <c r="BA282" s="220">
        <f>IF(AZ282=1,G282,0)</f>
        <v>0</v>
      </c>
      <c r="BB282" s="220">
        <f>IF(AZ282=2,G282,0)</f>
        <v>0</v>
      </c>
      <c r="BC282" s="220">
        <f>IF(AZ282=3,G282,0)</f>
        <v>0</v>
      </c>
      <c r="BD282" s="220">
        <f>IF(AZ282=4,G282,0)</f>
        <v>0</v>
      </c>
      <c r="BE282" s="220">
        <f>IF(AZ282=5,G282,0)</f>
        <v>0</v>
      </c>
      <c r="CZ282" s="220">
        <v>5.8E-4</v>
      </c>
    </row>
    <row r="283" spans="1:104" x14ac:dyDescent="0.2">
      <c r="A283" s="239">
        <v>179</v>
      </c>
      <c r="B283" s="240" t="s">
        <v>888</v>
      </c>
      <c r="C283" s="241" t="s">
        <v>889</v>
      </c>
      <c r="D283" s="242" t="s">
        <v>121</v>
      </c>
      <c r="E283" s="243">
        <v>12</v>
      </c>
      <c r="F283" s="244"/>
      <c r="G283" s="245">
        <f>E283*F283</f>
        <v>0</v>
      </c>
      <c r="O283" s="238">
        <v>2</v>
      </c>
      <c r="AA283" s="220">
        <v>12</v>
      </c>
      <c r="AB283" s="220">
        <v>0</v>
      </c>
      <c r="AC283" s="220">
        <v>179</v>
      </c>
      <c r="AZ283" s="220">
        <v>4</v>
      </c>
      <c r="BA283" s="220">
        <f>IF(AZ283=1,G283,0)</f>
        <v>0</v>
      </c>
      <c r="BB283" s="220">
        <f>IF(AZ283=2,G283,0)</f>
        <v>0</v>
      </c>
      <c r="BC283" s="220">
        <f>IF(AZ283=3,G283,0)</f>
        <v>0</v>
      </c>
      <c r="BD283" s="220">
        <f>IF(AZ283=4,G283,0)</f>
        <v>0</v>
      </c>
      <c r="BE283" s="220">
        <f>IF(AZ283=5,G283,0)</f>
        <v>0</v>
      </c>
      <c r="CZ283" s="220">
        <v>0</v>
      </c>
    </row>
    <row r="284" spans="1:104" x14ac:dyDescent="0.2">
      <c r="A284" s="252"/>
      <c r="B284" s="253"/>
      <c r="C284" s="343" t="s">
        <v>890</v>
      </c>
      <c r="D284" s="344"/>
      <c r="E284" s="254">
        <v>12</v>
      </c>
      <c r="F284" s="255"/>
      <c r="G284" s="256"/>
      <c r="M284" s="257" t="s">
        <v>890</v>
      </c>
      <c r="O284" s="238"/>
    </row>
    <row r="285" spans="1:104" x14ac:dyDescent="0.2">
      <c r="A285" s="239">
        <v>180</v>
      </c>
      <c r="B285" s="240" t="s">
        <v>891</v>
      </c>
      <c r="C285" s="241" t="s">
        <v>892</v>
      </c>
      <c r="D285" s="242" t="s">
        <v>121</v>
      </c>
      <c r="E285" s="243">
        <v>12</v>
      </c>
      <c r="F285" s="244"/>
      <c r="G285" s="245">
        <f>E285*F285</f>
        <v>0</v>
      </c>
      <c r="O285" s="238">
        <v>2</v>
      </c>
      <c r="AA285" s="220">
        <v>12</v>
      </c>
      <c r="AB285" s="220">
        <v>1</v>
      </c>
      <c r="AC285" s="220">
        <v>180</v>
      </c>
      <c r="AZ285" s="220">
        <v>3</v>
      </c>
      <c r="BA285" s="220">
        <f>IF(AZ285=1,G285,0)</f>
        <v>0</v>
      </c>
      <c r="BB285" s="220">
        <f>IF(AZ285=2,G285,0)</f>
        <v>0</v>
      </c>
      <c r="BC285" s="220">
        <f>IF(AZ285=3,G285,0)</f>
        <v>0</v>
      </c>
      <c r="BD285" s="220">
        <f>IF(AZ285=4,G285,0)</f>
        <v>0</v>
      </c>
      <c r="BE285" s="220">
        <f>IF(AZ285=5,G285,0)</f>
        <v>0</v>
      </c>
      <c r="CZ285" s="220">
        <v>2.0000000000000002E-5</v>
      </c>
    </row>
    <row r="286" spans="1:104" x14ac:dyDescent="0.2">
      <c r="A286" s="239">
        <v>181</v>
      </c>
      <c r="B286" s="240" t="s">
        <v>893</v>
      </c>
      <c r="C286" s="241" t="s">
        <v>894</v>
      </c>
      <c r="D286" s="242" t="s">
        <v>121</v>
      </c>
      <c r="E286" s="243">
        <v>1</v>
      </c>
      <c r="F286" s="244"/>
      <c r="G286" s="245">
        <f>E286*F286</f>
        <v>0</v>
      </c>
      <c r="O286" s="238">
        <v>2</v>
      </c>
      <c r="AA286" s="220">
        <v>12</v>
      </c>
      <c r="AB286" s="220">
        <v>0</v>
      </c>
      <c r="AC286" s="220">
        <v>181</v>
      </c>
      <c r="AZ286" s="220">
        <v>4</v>
      </c>
      <c r="BA286" s="220">
        <f>IF(AZ286=1,G286,0)</f>
        <v>0</v>
      </c>
      <c r="BB286" s="220">
        <f>IF(AZ286=2,G286,0)</f>
        <v>0</v>
      </c>
      <c r="BC286" s="220">
        <f>IF(AZ286=3,G286,0)</f>
        <v>0</v>
      </c>
      <c r="BD286" s="220">
        <f>IF(AZ286=4,G286,0)</f>
        <v>0</v>
      </c>
      <c r="BE286" s="220">
        <f>IF(AZ286=5,G286,0)</f>
        <v>0</v>
      </c>
      <c r="CZ286" s="220">
        <v>0</v>
      </c>
    </row>
    <row r="287" spans="1:104" x14ac:dyDescent="0.2">
      <c r="A287" s="252"/>
      <c r="B287" s="253"/>
      <c r="C287" s="343" t="s">
        <v>848</v>
      </c>
      <c r="D287" s="344"/>
      <c r="E287" s="254">
        <v>1</v>
      </c>
      <c r="F287" s="255"/>
      <c r="G287" s="256"/>
      <c r="M287" s="257" t="s">
        <v>848</v>
      </c>
      <c r="O287" s="238"/>
    </row>
    <row r="288" spans="1:104" x14ac:dyDescent="0.2">
      <c r="A288" s="239">
        <v>182</v>
      </c>
      <c r="B288" s="240" t="s">
        <v>895</v>
      </c>
      <c r="C288" s="241" t="s">
        <v>896</v>
      </c>
      <c r="D288" s="242" t="s">
        <v>121</v>
      </c>
      <c r="E288" s="243">
        <v>1</v>
      </c>
      <c r="F288" s="244"/>
      <c r="G288" s="245">
        <f>E288*F288</f>
        <v>0</v>
      </c>
      <c r="O288" s="238">
        <v>2</v>
      </c>
      <c r="AA288" s="220">
        <v>12</v>
      </c>
      <c r="AB288" s="220">
        <v>1</v>
      </c>
      <c r="AC288" s="220">
        <v>182</v>
      </c>
      <c r="AZ288" s="220">
        <v>3</v>
      </c>
      <c r="BA288" s="220">
        <f>IF(AZ288=1,G288,0)</f>
        <v>0</v>
      </c>
      <c r="BB288" s="220">
        <f>IF(AZ288=2,G288,0)</f>
        <v>0</v>
      </c>
      <c r="BC288" s="220">
        <f>IF(AZ288=3,G288,0)</f>
        <v>0</v>
      </c>
      <c r="BD288" s="220">
        <f>IF(AZ288=4,G288,0)</f>
        <v>0</v>
      </c>
      <c r="BE288" s="220">
        <f>IF(AZ288=5,G288,0)</f>
        <v>0</v>
      </c>
      <c r="CZ288" s="220">
        <v>5.0000000000000002E-5</v>
      </c>
    </row>
    <row r="289" spans="1:104" x14ac:dyDescent="0.2">
      <c r="A289" s="239">
        <v>183</v>
      </c>
      <c r="B289" s="240" t="s">
        <v>897</v>
      </c>
      <c r="C289" s="241" t="s">
        <v>898</v>
      </c>
      <c r="D289" s="242" t="s">
        <v>121</v>
      </c>
      <c r="E289" s="243">
        <v>1</v>
      </c>
      <c r="F289" s="244"/>
      <c r="G289" s="245">
        <f>E289*F289</f>
        <v>0</v>
      </c>
      <c r="O289" s="238">
        <v>2</v>
      </c>
      <c r="AA289" s="220">
        <v>12</v>
      </c>
      <c r="AB289" s="220">
        <v>0</v>
      </c>
      <c r="AC289" s="220">
        <v>183</v>
      </c>
      <c r="AZ289" s="220">
        <v>4</v>
      </c>
      <c r="BA289" s="220">
        <f>IF(AZ289=1,G289,0)</f>
        <v>0</v>
      </c>
      <c r="BB289" s="220">
        <f>IF(AZ289=2,G289,0)</f>
        <v>0</v>
      </c>
      <c r="BC289" s="220">
        <f>IF(AZ289=3,G289,0)</f>
        <v>0</v>
      </c>
      <c r="BD289" s="220">
        <f>IF(AZ289=4,G289,0)</f>
        <v>0</v>
      </c>
      <c r="BE289" s="220">
        <f>IF(AZ289=5,G289,0)</f>
        <v>0</v>
      </c>
      <c r="CZ289" s="220">
        <v>0</v>
      </c>
    </row>
    <row r="290" spans="1:104" x14ac:dyDescent="0.2">
      <c r="A290" s="252"/>
      <c r="B290" s="253"/>
      <c r="C290" s="343" t="s">
        <v>848</v>
      </c>
      <c r="D290" s="344"/>
      <c r="E290" s="254">
        <v>1</v>
      </c>
      <c r="F290" s="255"/>
      <c r="G290" s="256"/>
      <c r="M290" s="257" t="s">
        <v>848</v>
      </c>
      <c r="O290" s="238"/>
    </row>
    <row r="291" spans="1:104" x14ac:dyDescent="0.2">
      <c r="A291" s="239">
        <v>184</v>
      </c>
      <c r="B291" s="240" t="s">
        <v>899</v>
      </c>
      <c r="C291" s="241" t="s">
        <v>900</v>
      </c>
      <c r="D291" s="242" t="s">
        <v>121</v>
      </c>
      <c r="E291" s="243">
        <v>1</v>
      </c>
      <c r="F291" s="244"/>
      <c r="G291" s="245">
        <f>E291*F291</f>
        <v>0</v>
      </c>
      <c r="O291" s="238">
        <v>2</v>
      </c>
      <c r="AA291" s="220">
        <v>12</v>
      </c>
      <c r="AB291" s="220">
        <v>1</v>
      </c>
      <c r="AC291" s="220">
        <v>184</v>
      </c>
      <c r="AZ291" s="220">
        <v>3</v>
      </c>
      <c r="BA291" s="220">
        <f>IF(AZ291=1,G291,0)</f>
        <v>0</v>
      </c>
      <c r="BB291" s="220">
        <f>IF(AZ291=2,G291,0)</f>
        <v>0</v>
      </c>
      <c r="BC291" s="220">
        <f>IF(AZ291=3,G291,0)</f>
        <v>0</v>
      </c>
      <c r="BD291" s="220">
        <f>IF(AZ291=4,G291,0)</f>
        <v>0</v>
      </c>
      <c r="BE291" s="220">
        <f>IF(AZ291=5,G291,0)</f>
        <v>0</v>
      </c>
      <c r="CZ291" s="220">
        <v>1.4999999999999999E-4</v>
      </c>
    </row>
    <row r="292" spans="1:104" x14ac:dyDescent="0.2">
      <c r="A292" s="239">
        <v>185</v>
      </c>
      <c r="B292" s="240" t="s">
        <v>735</v>
      </c>
      <c r="C292" s="241" t="s">
        <v>736</v>
      </c>
      <c r="D292" s="242" t="s">
        <v>121</v>
      </c>
      <c r="E292" s="243">
        <v>1</v>
      </c>
      <c r="F292" s="244"/>
      <c r="G292" s="245">
        <f>E292*F292</f>
        <v>0</v>
      </c>
      <c r="O292" s="238">
        <v>2</v>
      </c>
      <c r="AA292" s="220">
        <v>12</v>
      </c>
      <c r="AB292" s="220">
        <v>0</v>
      </c>
      <c r="AC292" s="220">
        <v>185</v>
      </c>
      <c r="AZ292" s="220">
        <v>4</v>
      </c>
      <c r="BA292" s="220">
        <f>IF(AZ292=1,G292,0)</f>
        <v>0</v>
      </c>
      <c r="BB292" s="220">
        <f>IF(AZ292=2,G292,0)</f>
        <v>0</v>
      </c>
      <c r="BC292" s="220">
        <f>IF(AZ292=3,G292,0)</f>
        <v>0</v>
      </c>
      <c r="BD292" s="220">
        <f>IF(AZ292=4,G292,0)</f>
        <v>0</v>
      </c>
      <c r="BE292" s="220">
        <f>IF(AZ292=5,G292,0)</f>
        <v>0</v>
      </c>
      <c r="CZ292" s="220">
        <v>0</v>
      </c>
    </row>
    <row r="293" spans="1:104" x14ac:dyDescent="0.2">
      <c r="A293" s="252"/>
      <c r="B293" s="253"/>
      <c r="C293" s="343" t="s">
        <v>848</v>
      </c>
      <c r="D293" s="344"/>
      <c r="E293" s="254">
        <v>1</v>
      </c>
      <c r="F293" s="255"/>
      <c r="G293" s="256"/>
      <c r="M293" s="257" t="s">
        <v>848</v>
      </c>
      <c r="O293" s="238"/>
    </row>
    <row r="294" spans="1:104" ht="22.5" x14ac:dyDescent="0.2">
      <c r="A294" s="239">
        <v>186</v>
      </c>
      <c r="B294" s="240" t="s">
        <v>901</v>
      </c>
      <c r="C294" s="241" t="s">
        <v>902</v>
      </c>
      <c r="D294" s="242" t="s">
        <v>121</v>
      </c>
      <c r="E294" s="243">
        <v>1</v>
      </c>
      <c r="F294" s="244"/>
      <c r="G294" s="245">
        <f>E294*F294</f>
        <v>0</v>
      </c>
      <c r="O294" s="238">
        <v>2</v>
      </c>
      <c r="AA294" s="220">
        <v>12</v>
      </c>
      <c r="AB294" s="220">
        <v>1</v>
      </c>
      <c r="AC294" s="220">
        <v>186</v>
      </c>
      <c r="AZ294" s="220">
        <v>3</v>
      </c>
      <c r="BA294" s="220">
        <f>IF(AZ294=1,G294,0)</f>
        <v>0</v>
      </c>
      <c r="BB294" s="220">
        <f>IF(AZ294=2,G294,0)</f>
        <v>0</v>
      </c>
      <c r="BC294" s="220">
        <f>IF(AZ294=3,G294,0)</f>
        <v>0</v>
      </c>
      <c r="BD294" s="220">
        <f>IF(AZ294=4,G294,0)</f>
        <v>0</v>
      </c>
      <c r="BE294" s="220">
        <f>IF(AZ294=5,G294,0)</f>
        <v>0</v>
      </c>
      <c r="CZ294" s="220">
        <v>8.7999999999999995E-2</v>
      </c>
    </row>
    <row r="295" spans="1:104" x14ac:dyDescent="0.2">
      <c r="A295" s="239">
        <v>187</v>
      </c>
      <c r="B295" s="240" t="s">
        <v>903</v>
      </c>
      <c r="C295" s="241" t="s">
        <v>904</v>
      </c>
      <c r="D295" s="242" t="s">
        <v>121</v>
      </c>
      <c r="E295" s="243">
        <v>1</v>
      </c>
      <c r="F295" s="244"/>
      <c r="G295" s="245">
        <f>E295*F295</f>
        <v>0</v>
      </c>
      <c r="O295" s="238">
        <v>2</v>
      </c>
      <c r="AA295" s="220">
        <v>12</v>
      </c>
      <c r="AB295" s="220">
        <v>1</v>
      </c>
      <c r="AC295" s="220">
        <v>187</v>
      </c>
      <c r="AZ295" s="220">
        <v>3</v>
      </c>
      <c r="BA295" s="220">
        <f>IF(AZ295=1,G295,0)</f>
        <v>0</v>
      </c>
      <c r="BB295" s="220">
        <f>IF(AZ295=2,G295,0)</f>
        <v>0</v>
      </c>
      <c r="BC295" s="220">
        <f>IF(AZ295=3,G295,0)</f>
        <v>0</v>
      </c>
      <c r="BD295" s="220">
        <f>IF(AZ295=4,G295,0)</f>
        <v>0</v>
      </c>
      <c r="BE295" s="220">
        <f>IF(AZ295=5,G295,0)</f>
        <v>0</v>
      </c>
      <c r="CZ295" s="220">
        <v>2.0999999999999999E-3</v>
      </c>
    </row>
    <row r="296" spans="1:104" x14ac:dyDescent="0.2">
      <c r="A296" s="239">
        <v>188</v>
      </c>
      <c r="B296" s="240" t="s">
        <v>905</v>
      </c>
      <c r="C296" s="241" t="s">
        <v>906</v>
      </c>
      <c r="D296" s="242" t="s">
        <v>121</v>
      </c>
      <c r="E296" s="243">
        <v>1</v>
      </c>
      <c r="F296" s="244"/>
      <c r="G296" s="245">
        <f>E296*F296</f>
        <v>0</v>
      </c>
      <c r="O296" s="238">
        <v>2</v>
      </c>
      <c r="AA296" s="220">
        <v>12</v>
      </c>
      <c r="AB296" s="220">
        <v>1</v>
      </c>
      <c r="AC296" s="220">
        <v>188</v>
      </c>
      <c r="AZ296" s="220">
        <v>3</v>
      </c>
      <c r="BA296" s="220">
        <f>IF(AZ296=1,G296,0)</f>
        <v>0</v>
      </c>
      <c r="BB296" s="220">
        <f>IF(AZ296=2,G296,0)</f>
        <v>0</v>
      </c>
      <c r="BC296" s="220">
        <f>IF(AZ296=3,G296,0)</f>
        <v>0</v>
      </c>
      <c r="BD296" s="220">
        <f>IF(AZ296=4,G296,0)</f>
        <v>0</v>
      </c>
      <c r="BE296" s="220">
        <f>IF(AZ296=5,G296,0)</f>
        <v>0</v>
      </c>
      <c r="CZ296" s="220">
        <v>2.0999999999999999E-3</v>
      </c>
    </row>
    <row r="297" spans="1:104" x14ac:dyDescent="0.2">
      <c r="A297" s="239">
        <v>189</v>
      </c>
      <c r="B297" s="240" t="s">
        <v>907</v>
      </c>
      <c r="C297" s="241" t="s">
        <v>908</v>
      </c>
      <c r="D297" s="242" t="s">
        <v>121</v>
      </c>
      <c r="E297" s="243">
        <v>1</v>
      </c>
      <c r="F297" s="244"/>
      <c r="G297" s="245">
        <f>E297*F297</f>
        <v>0</v>
      </c>
      <c r="O297" s="238">
        <v>2</v>
      </c>
      <c r="AA297" s="220">
        <v>12</v>
      </c>
      <c r="AB297" s="220">
        <v>0</v>
      </c>
      <c r="AC297" s="220">
        <v>189</v>
      </c>
      <c r="AZ297" s="220">
        <v>4</v>
      </c>
      <c r="BA297" s="220">
        <f>IF(AZ297=1,G297,0)</f>
        <v>0</v>
      </c>
      <c r="BB297" s="220">
        <f>IF(AZ297=2,G297,0)</f>
        <v>0</v>
      </c>
      <c r="BC297" s="220">
        <f>IF(AZ297=3,G297,0)</f>
        <v>0</v>
      </c>
      <c r="BD297" s="220">
        <f>IF(AZ297=4,G297,0)</f>
        <v>0</v>
      </c>
      <c r="BE297" s="220">
        <f>IF(AZ297=5,G297,0)</f>
        <v>0</v>
      </c>
      <c r="CZ297" s="220">
        <v>0</v>
      </c>
    </row>
    <row r="298" spans="1:104" x14ac:dyDescent="0.2">
      <c r="A298" s="252"/>
      <c r="B298" s="253"/>
      <c r="C298" s="343" t="s">
        <v>848</v>
      </c>
      <c r="D298" s="344"/>
      <c r="E298" s="254">
        <v>1</v>
      </c>
      <c r="F298" s="255"/>
      <c r="G298" s="256"/>
      <c r="M298" s="257" t="s">
        <v>848</v>
      </c>
      <c r="O298" s="238"/>
    </row>
    <row r="299" spans="1:104" ht="22.5" x14ac:dyDescent="0.2">
      <c r="A299" s="239">
        <v>190</v>
      </c>
      <c r="B299" s="240" t="s">
        <v>909</v>
      </c>
      <c r="C299" s="241" t="s">
        <v>910</v>
      </c>
      <c r="D299" s="242" t="s">
        <v>121</v>
      </c>
      <c r="E299" s="243">
        <v>1</v>
      </c>
      <c r="F299" s="244"/>
      <c r="G299" s="245">
        <f>E299*F299</f>
        <v>0</v>
      </c>
      <c r="O299" s="238">
        <v>2</v>
      </c>
      <c r="AA299" s="220">
        <v>12</v>
      </c>
      <c r="AB299" s="220">
        <v>1</v>
      </c>
      <c r="AC299" s="220">
        <v>190</v>
      </c>
      <c r="AZ299" s="220">
        <v>3</v>
      </c>
      <c r="BA299" s="220">
        <f>IF(AZ299=1,G299,0)</f>
        <v>0</v>
      </c>
      <c r="BB299" s="220">
        <f>IF(AZ299=2,G299,0)</f>
        <v>0</v>
      </c>
      <c r="BC299" s="220">
        <f>IF(AZ299=3,G299,0)</f>
        <v>0</v>
      </c>
      <c r="BD299" s="220">
        <f>IF(AZ299=4,G299,0)</f>
        <v>0</v>
      </c>
      <c r="BE299" s="220">
        <f>IF(AZ299=5,G299,0)</f>
        <v>0</v>
      </c>
      <c r="CZ299" s="220">
        <v>4.6000000000000001E-4</v>
      </c>
    </row>
    <row r="300" spans="1:104" x14ac:dyDescent="0.2">
      <c r="A300" s="239">
        <v>191</v>
      </c>
      <c r="B300" s="240" t="s">
        <v>911</v>
      </c>
      <c r="C300" s="241" t="s">
        <v>912</v>
      </c>
      <c r="D300" s="242" t="s">
        <v>121</v>
      </c>
      <c r="E300" s="243">
        <v>53</v>
      </c>
      <c r="F300" s="244"/>
      <c r="G300" s="245">
        <f>E300*F300</f>
        <v>0</v>
      </c>
      <c r="O300" s="238">
        <v>2</v>
      </c>
      <c r="AA300" s="220">
        <v>12</v>
      </c>
      <c r="AB300" s="220">
        <v>0</v>
      </c>
      <c r="AC300" s="220">
        <v>191</v>
      </c>
      <c r="AZ300" s="220">
        <v>4</v>
      </c>
      <c r="BA300" s="220">
        <f>IF(AZ300=1,G300,0)</f>
        <v>0</v>
      </c>
      <c r="BB300" s="220">
        <f>IF(AZ300=2,G300,0)</f>
        <v>0</v>
      </c>
      <c r="BC300" s="220">
        <f>IF(AZ300=3,G300,0)</f>
        <v>0</v>
      </c>
      <c r="BD300" s="220">
        <f>IF(AZ300=4,G300,0)</f>
        <v>0</v>
      </c>
      <c r="BE300" s="220">
        <f>IF(AZ300=5,G300,0)</f>
        <v>0</v>
      </c>
      <c r="CZ300" s="220">
        <v>0</v>
      </c>
    </row>
    <row r="301" spans="1:104" x14ac:dyDescent="0.2">
      <c r="A301" s="252"/>
      <c r="B301" s="253"/>
      <c r="C301" s="343" t="s">
        <v>913</v>
      </c>
      <c r="D301" s="344"/>
      <c r="E301" s="254">
        <v>53</v>
      </c>
      <c r="F301" s="255"/>
      <c r="G301" s="256"/>
      <c r="M301" s="257" t="s">
        <v>913</v>
      </c>
      <c r="O301" s="238"/>
    </row>
    <row r="302" spans="1:104" x14ac:dyDescent="0.2">
      <c r="A302" s="239">
        <v>192</v>
      </c>
      <c r="B302" s="240" t="s">
        <v>914</v>
      </c>
      <c r="C302" s="241" t="s">
        <v>912</v>
      </c>
      <c r="D302" s="242" t="s">
        <v>915</v>
      </c>
      <c r="E302" s="243">
        <v>53</v>
      </c>
      <c r="F302" s="244"/>
      <c r="G302" s="245">
        <f>E302*F302</f>
        <v>0</v>
      </c>
      <c r="O302" s="238">
        <v>2</v>
      </c>
      <c r="AA302" s="220">
        <v>12</v>
      </c>
      <c r="AB302" s="220">
        <v>1</v>
      </c>
      <c r="AC302" s="220">
        <v>192</v>
      </c>
      <c r="AZ302" s="220">
        <v>3</v>
      </c>
      <c r="BA302" s="220">
        <f>IF(AZ302=1,G302,0)</f>
        <v>0</v>
      </c>
      <c r="BB302" s="220">
        <f>IF(AZ302=2,G302,0)</f>
        <v>0</v>
      </c>
      <c r="BC302" s="220">
        <f>IF(AZ302=3,G302,0)</f>
        <v>0</v>
      </c>
      <c r="BD302" s="220">
        <f>IF(AZ302=4,G302,0)</f>
        <v>0</v>
      </c>
      <c r="BE302" s="220">
        <f>IF(AZ302=5,G302,0)</f>
        <v>0</v>
      </c>
      <c r="CZ302" s="220">
        <v>0</v>
      </c>
    </row>
    <row r="303" spans="1:104" ht="22.5" x14ac:dyDescent="0.2">
      <c r="A303" s="239">
        <v>193</v>
      </c>
      <c r="B303" s="240" t="s">
        <v>916</v>
      </c>
      <c r="C303" s="241" t="s">
        <v>917</v>
      </c>
      <c r="D303" s="242" t="s">
        <v>121</v>
      </c>
      <c r="E303" s="243">
        <v>1</v>
      </c>
      <c r="F303" s="244"/>
      <c r="G303" s="245">
        <f>E303*F303</f>
        <v>0</v>
      </c>
      <c r="O303" s="238">
        <v>2</v>
      </c>
      <c r="AA303" s="220">
        <v>12</v>
      </c>
      <c r="AB303" s="220">
        <v>0</v>
      </c>
      <c r="AC303" s="220">
        <v>193</v>
      </c>
      <c r="AZ303" s="220">
        <v>4</v>
      </c>
      <c r="BA303" s="220">
        <f>IF(AZ303=1,G303,0)</f>
        <v>0</v>
      </c>
      <c r="BB303" s="220">
        <f>IF(AZ303=2,G303,0)</f>
        <v>0</v>
      </c>
      <c r="BC303" s="220">
        <f>IF(AZ303=3,G303,0)</f>
        <v>0</v>
      </c>
      <c r="BD303" s="220">
        <f>IF(AZ303=4,G303,0)</f>
        <v>0</v>
      </c>
      <c r="BE303" s="220">
        <f>IF(AZ303=5,G303,0)</f>
        <v>0</v>
      </c>
      <c r="CZ303" s="220">
        <v>0</v>
      </c>
    </row>
    <row r="304" spans="1:104" x14ac:dyDescent="0.2">
      <c r="A304" s="252"/>
      <c r="B304" s="253"/>
      <c r="C304" s="343" t="s">
        <v>848</v>
      </c>
      <c r="D304" s="344"/>
      <c r="E304" s="254">
        <v>1</v>
      </c>
      <c r="F304" s="255"/>
      <c r="G304" s="256"/>
      <c r="M304" s="257" t="s">
        <v>848</v>
      </c>
      <c r="O304" s="238"/>
    </row>
    <row r="305" spans="1:104" x14ac:dyDescent="0.2">
      <c r="A305" s="246"/>
      <c r="B305" s="247" t="s">
        <v>529</v>
      </c>
      <c r="C305" s="248" t="str">
        <f>CONCATENATE(B249," ",C249)</f>
        <v>M62 Rozvadec R-RE</v>
      </c>
      <c r="D305" s="246"/>
      <c r="E305" s="249"/>
      <c r="F305" s="249"/>
      <c r="G305" s="250">
        <f>SUM(G249:G304)</f>
        <v>0</v>
      </c>
      <c r="O305" s="238">
        <v>4</v>
      </c>
      <c r="BA305" s="251">
        <f>SUM(BA249:BA304)</f>
        <v>0</v>
      </c>
      <c r="BB305" s="251">
        <f>SUM(BB249:BB304)</f>
        <v>0</v>
      </c>
      <c r="BC305" s="251">
        <f>SUM(BC249:BC304)</f>
        <v>0</v>
      </c>
      <c r="BD305" s="251">
        <f>SUM(BD249:BD304)</f>
        <v>0</v>
      </c>
      <c r="BE305" s="251">
        <f>SUM(BE249:BE304)</f>
        <v>0</v>
      </c>
    </row>
    <row r="306" spans="1:104" x14ac:dyDescent="0.2">
      <c r="A306" s="232" t="s">
        <v>76</v>
      </c>
      <c r="B306" s="233" t="s">
        <v>918</v>
      </c>
      <c r="C306" s="234" t="s">
        <v>919</v>
      </c>
      <c r="D306" s="235"/>
      <c r="E306" s="236"/>
      <c r="F306" s="236"/>
      <c r="G306" s="237"/>
      <c r="O306" s="238">
        <v>1</v>
      </c>
    </row>
    <row r="307" spans="1:104" ht="22.5" x14ac:dyDescent="0.2">
      <c r="A307" s="239">
        <v>194</v>
      </c>
      <c r="B307" s="240" t="s">
        <v>920</v>
      </c>
      <c r="C307" s="241" t="s">
        <v>921</v>
      </c>
      <c r="D307" s="242" t="s">
        <v>121</v>
      </c>
      <c r="E307" s="243">
        <v>1</v>
      </c>
      <c r="F307" s="244"/>
      <c r="G307" s="245">
        <f>E307*F307</f>
        <v>0</v>
      </c>
      <c r="O307" s="238">
        <v>2</v>
      </c>
      <c r="AA307" s="220">
        <v>12</v>
      </c>
      <c r="AB307" s="220">
        <v>1</v>
      </c>
      <c r="AC307" s="220">
        <v>194</v>
      </c>
      <c r="AZ307" s="220">
        <v>3</v>
      </c>
      <c r="BA307" s="220">
        <f>IF(AZ307=1,G307,0)</f>
        <v>0</v>
      </c>
      <c r="BB307" s="220">
        <f>IF(AZ307=2,G307,0)</f>
        <v>0</v>
      </c>
      <c r="BC307" s="220">
        <f>IF(AZ307=3,G307,0)</f>
        <v>0</v>
      </c>
      <c r="BD307" s="220">
        <f>IF(AZ307=4,G307,0)</f>
        <v>0</v>
      </c>
      <c r="BE307" s="220">
        <f>IF(AZ307=5,G307,0)</f>
        <v>0</v>
      </c>
      <c r="CZ307" s="220">
        <v>1.1999999999999999E-3</v>
      </c>
    </row>
    <row r="308" spans="1:104" x14ac:dyDescent="0.2">
      <c r="A308" s="252"/>
      <c r="B308" s="253"/>
      <c r="C308" s="343" t="s">
        <v>586</v>
      </c>
      <c r="D308" s="344"/>
      <c r="E308" s="254">
        <v>1</v>
      </c>
      <c r="F308" s="255"/>
      <c r="G308" s="256"/>
      <c r="M308" s="257" t="s">
        <v>586</v>
      </c>
      <c r="O308" s="238"/>
    </row>
    <row r="309" spans="1:104" x14ac:dyDescent="0.2">
      <c r="A309" s="246"/>
      <c r="B309" s="247" t="s">
        <v>529</v>
      </c>
      <c r="C309" s="248" t="str">
        <f>CONCATENATE(B306," ",C306)</f>
        <v>M71 Specifikace ostatní</v>
      </c>
      <c r="D309" s="246"/>
      <c r="E309" s="249"/>
      <c r="F309" s="249"/>
      <c r="G309" s="250">
        <f>SUM(G306:G308)</f>
        <v>0</v>
      </c>
      <c r="O309" s="238">
        <v>4</v>
      </c>
      <c r="BA309" s="251">
        <f>SUM(BA306:BA308)</f>
        <v>0</v>
      </c>
      <c r="BB309" s="251">
        <f>SUM(BB306:BB308)</f>
        <v>0</v>
      </c>
      <c r="BC309" s="251">
        <f>SUM(BC306:BC308)</f>
        <v>0</v>
      </c>
      <c r="BD309" s="251">
        <f>SUM(BD306:BD308)</f>
        <v>0</v>
      </c>
      <c r="BE309" s="251">
        <f>SUM(BE306:BE308)</f>
        <v>0</v>
      </c>
    </row>
    <row r="310" spans="1:104" x14ac:dyDescent="0.2">
      <c r="A310" s="232" t="s">
        <v>76</v>
      </c>
      <c r="B310" s="233" t="s">
        <v>922</v>
      </c>
      <c r="C310" s="234" t="s">
        <v>923</v>
      </c>
      <c r="D310" s="235"/>
      <c r="E310" s="236"/>
      <c r="F310" s="236"/>
      <c r="G310" s="237"/>
      <c r="O310" s="238">
        <v>1</v>
      </c>
    </row>
    <row r="311" spans="1:104" x14ac:dyDescent="0.2">
      <c r="A311" s="239">
        <v>195</v>
      </c>
      <c r="B311" s="240" t="s">
        <v>924</v>
      </c>
      <c r="C311" s="241" t="s">
        <v>925</v>
      </c>
      <c r="D311" s="242" t="s">
        <v>121</v>
      </c>
      <c r="E311" s="243">
        <v>2</v>
      </c>
      <c r="F311" s="244"/>
      <c r="G311" s="245">
        <f>E311*F311</f>
        <v>0</v>
      </c>
      <c r="O311" s="238">
        <v>2</v>
      </c>
      <c r="AA311" s="220">
        <v>12</v>
      </c>
      <c r="AB311" s="220">
        <v>0</v>
      </c>
      <c r="AC311" s="220">
        <v>195</v>
      </c>
      <c r="AZ311" s="220">
        <v>4</v>
      </c>
      <c r="BA311" s="220">
        <f>IF(AZ311=1,G311,0)</f>
        <v>0</v>
      </c>
      <c r="BB311" s="220">
        <f>IF(AZ311=2,G311,0)</f>
        <v>0</v>
      </c>
      <c r="BC311" s="220">
        <f>IF(AZ311=3,G311,0)</f>
        <v>0</v>
      </c>
      <c r="BD311" s="220">
        <f>IF(AZ311=4,G311,0)</f>
        <v>0</v>
      </c>
      <c r="BE311" s="220">
        <f>IF(AZ311=5,G311,0)</f>
        <v>0</v>
      </c>
      <c r="CZ311" s="220">
        <v>1.0000000000000001E-5</v>
      </c>
    </row>
    <row r="312" spans="1:104" x14ac:dyDescent="0.2">
      <c r="A312" s="252"/>
      <c r="B312" s="253"/>
      <c r="C312" s="343" t="s">
        <v>557</v>
      </c>
      <c r="D312" s="344"/>
      <c r="E312" s="254">
        <v>2</v>
      </c>
      <c r="F312" s="255"/>
      <c r="G312" s="256"/>
      <c r="M312" s="257" t="s">
        <v>557</v>
      </c>
      <c r="O312" s="238"/>
    </row>
    <row r="313" spans="1:104" x14ac:dyDescent="0.2">
      <c r="A313" s="239">
        <v>196</v>
      </c>
      <c r="B313" s="240" t="s">
        <v>926</v>
      </c>
      <c r="C313" s="241" t="s">
        <v>927</v>
      </c>
      <c r="D313" s="242" t="s">
        <v>121</v>
      </c>
      <c r="E313" s="243">
        <v>2</v>
      </c>
      <c r="F313" s="244"/>
      <c r="G313" s="245">
        <f>E313*F313</f>
        <v>0</v>
      </c>
      <c r="O313" s="238">
        <v>2</v>
      </c>
      <c r="AA313" s="220">
        <v>12</v>
      </c>
      <c r="AB313" s="220">
        <v>0</v>
      </c>
      <c r="AC313" s="220">
        <v>196</v>
      </c>
      <c r="AZ313" s="220">
        <v>4</v>
      </c>
      <c r="BA313" s="220">
        <f>IF(AZ313=1,G313,0)</f>
        <v>0</v>
      </c>
      <c r="BB313" s="220">
        <f>IF(AZ313=2,G313,0)</f>
        <v>0</v>
      </c>
      <c r="BC313" s="220">
        <f>IF(AZ313=3,G313,0)</f>
        <v>0</v>
      </c>
      <c r="BD313" s="220">
        <f>IF(AZ313=4,G313,0)</f>
        <v>0</v>
      </c>
      <c r="BE313" s="220">
        <f>IF(AZ313=5,G313,0)</f>
        <v>0</v>
      </c>
      <c r="CZ313" s="220">
        <v>0</v>
      </c>
    </row>
    <row r="314" spans="1:104" x14ac:dyDescent="0.2">
      <c r="A314" s="252"/>
      <c r="B314" s="253"/>
      <c r="C314" s="343" t="s">
        <v>557</v>
      </c>
      <c r="D314" s="344"/>
      <c r="E314" s="254">
        <v>2</v>
      </c>
      <c r="F314" s="255"/>
      <c r="G314" s="256"/>
      <c r="M314" s="257" t="s">
        <v>557</v>
      </c>
      <c r="O314" s="238"/>
    </row>
    <row r="315" spans="1:104" x14ac:dyDescent="0.2">
      <c r="A315" s="239">
        <v>197</v>
      </c>
      <c r="B315" s="240" t="s">
        <v>928</v>
      </c>
      <c r="C315" s="241" t="s">
        <v>929</v>
      </c>
      <c r="D315" s="242" t="s">
        <v>173</v>
      </c>
      <c r="E315" s="243">
        <v>15</v>
      </c>
      <c r="F315" s="244"/>
      <c r="G315" s="245">
        <f>E315*F315</f>
        <v>0</v>
      </c>
      <c r="O315" s="238">
        <v>2</v>
      </c>
      <c r="AA315" s="220">
        <v>12</v>
      </c>
      <c r="AB315" s="220">
        <v>0</v>
      </c>
      <c r="AC315" s="220">
        <v>197</v>
      </c>
      <c r="AZ315" s="220">
        <v>4</v>
      </c>
      <c r="BA315" s="220">
        <f>IF(AZ315=1,G315,0)</f>
        <v>0</v>
      </c>
      <c r="BB315" s="220">
        <f>IF(AZ315=2,G315,0)</f>
        <v>0</v>
      </c>
      <c r="BC315" s="220">
        <f>IF(AZ315=3,G315,0)</f>
        <v>0</v>
      </c>
      <c r="BD315" s="220">
        <f>IF(AZ315=4,G315,0)</f>
        <v>0</v>
      </c>
      <c r="BE315" s="220">
        <f>IF(AZ315=5,G315,0)</f>
        <v>0</v>
      </c>
      <c r="CZ315" s="220">
        <v>3.356E-2</v>
      </c>
    </row>
    <row r="316" spans="1:104" x14ac:dyDescent="0.2">
      <c r="A316" s="252"/>
      <c r="B316" s="253"/>
      <c r="C316" s="343" t="s">
        <v>930</v>
      </c>
      <c r="D316" s="344"/>
      <c r="E316" s="254">
        <v>15</v>
      </c>
      <c r="F316" s="255"/>
      <c r="G316" s="256"/>
      <c r="M316" s="257" t="s">
        <v>930</v>
      </c>
      <c r="O316" s="238"/>
    </row>
    <row r="317" spans="1:104" x14ac:dyDescent="0.2">
      <c r="A317" s="239">
        <v>198</v>
      </c>
      <c r="B317" s="240" t="s">
        <v>931</v>
      </c>
      <c r="C317" s="241" t="s">
        <v>539</v>
      </c>
      <c r="D317" s="242" t="s">
        <v>173</v>
      </c>
      <c r="E317" s="243">
        <v>15</v>
      </c>
      <c r="F317" s="244"/>
      <c r="G317" s="245">
        <f>E317*F317</f>
        <v>0</v>
      </c>
      <c r="O317" s="238">
        <v>2</v>
      </c>
      <c r="AA317" s="220">
        <v>12</v>
      </c>
      <c r="AB317" s="220">
        <v>1</v>
      </c>
      <c r="AC317" s="220">
        <v>198</v>
      </c>
      <c r="AZ317" s="220">
        <v>3</v>
      </c>
      <c r="BA317" s="220">
        <f>IF(AZ317=1,G317,0)</f>
        <v>0</v>
      </c>
      <c r="BB317" s="220">
        <f>IF(AZ317=2,G317,0)</f>
        <v>0</v>
      </c>
      <c r="BC317" s="220">
        <f>IF(AZ317=3,G317,0)</f>
        <v>0</v>
      </c>
      <c r="BD317" s="220">
        <f>IF(AZ317=4,G317,0)</f>
        <v>0</v>
      </c>
      <c r="BE317" s="220">
        <f>IF(AZ317=5,G317,0)</f>
        <v>0</v>
      </c>
      <c r="CZ317" s="220">
        <v>6.0000000000000002E-5</v>
      </c>
    </row>
    <row r="318" spans="1:104" x14ac:dyDescent="0.2">
      <c r="A318" s="239">
        <v>199</v>
      </c>
      <c r="B318" s="240" t="s">
        <v>932</v>
      </c>
      <c r="C318" s="241" t="s">
        <v>933</v>
      </c>
      <c r="D318" s="242" t="s">
        <v>173</v>
      </c>
      <c r="E318" s="243">
        <v>15</v>
      </c>
      <c r="F318" s="244"/>
      <c r="G318" s="245">
        <f>E318*F318</f>
        <v>0</v>
      </c>
      <c r="O318" s="238">
        <v>2</v>
      </c>
      <c r="AA318" s="220">
        <v>12</v>
      </c>
      <c r="AB318" s="220">
        <v>0</v>
      </c>
      <c r="AC318" s="220">
        <v>199</v>
      </c>
      <c r="AZ318" s="220">
        <v>4</v>
      </c>
      <c r="BA318" s="220">
        <f>IF(AZ318=1,G318,0)</f>
        <v>0</v>
      </c>
      <c r="BB318" s="220">
        <f>IF(AZ318=2,G318,0)</f>
        <v>0</v>
      </c>
      <c r="BC318" s="220">
        <f>IF(AZ318=3,G318,0)</f>
        <v>0</v>
      </c>
      <c r="BD318" s="220">
        <f>IF(AZ318=4,G318,0)</f>
        <v>0</v>
      </c>
      <c r="BE318" s="220">
        <f>IF(AZ318=5,G318,0)</f>
        <v>0</v>
      </c>
      <c r="CZ318" s="220">
        <v>0</v>
      </c>
    </row>
    <row r="319" spans="1:104" x14ac:dyDescent="0.2">
      <c r="A319" s="252"/>
      <c r="B319" s="253"/>
      <c r="C319" s="343" t="s">
        <v>930</v>
      </c>
      <c r="D319" s="344"/>
      <c r="E319" s="254">
        <v>15</v>
      </c>
      <c r="F319" s="255"/>
      <c r="G319" s="256"/>
      <c r="M319" s="257" t="s">
        <v>930</v>
      </c>
      <c r="O319" s="238"/>
    </row>
    <row r="320" spans="1:104" x14ac:dyDescent="0.2">
      <c r="A320" s="239">
        <v>200</v>
      </c>
      <c r="B320" s="240" t="s">
        <v>934</v>
      </c>
      <c r="C320" s="241" t="s">
        <v>935</v>
      </c>
      <c r="D320" s="242" t="s">
        <v>173</v>
      </c>
      <c r="E320" s="243">
        <v>15</v>
      </c>
      <c r="F320" s="244"/>
      <c r="G320" s="245">
        <f>E320*F320</f>
        <v>0</v>
      </c>
      <c r="O320" s="238">
        <v>2</v>
      </c>
      <c r="AA320" s="220">
        <v>12</v>
      </c>
      <c r="AB320" s="220">
        <v>1</v>
      </c>
      <c r="AC320" s="220">
        <v>200</v>
      </c>
      <c r="AZ320" s="220">
        <v>3</v>
      </c>
      <c r="BA320" s="220">
        <f>IF(AZ320=1,G320,0)</f>
        <v>0</v>
      </c>
      <c r="BB320" s="220">
        <f>IF(AZ320=2,G320,0)</f>
        <v>0</v>
      </c>
      <c r="BC320" s="220">
        <f>IF(AZ320=3,G320,0)</f>
        <v>0</v>
      </c>
      <c r="BD320" s="220">
        <f>IF(AZ320=4,G320,0)</f>
        <v>0</v>
      </c>
      <c r="BE320" s="220">
        <f>IF(AZ320=5,G320,0)</f>
        <v>0</v>
      </c>
      <c r="CZ320" s="220">
        <v>2.0000000000000002E-5</v>
      </c>
    </row>
    <row r="321" spans="1:104" x14ac:dyDescent="0.2">
      <c r="A321" s="239">
        <v>201</v>
      </c>
      <c r="B321" s="240" t="s">
        <v>936</v>
      </c>
      <c r="C321" s="241" t="s">
        <v>937</v>
      </c>
      <c r="D321" s="242" t="s">
        <v>173</v>
      </c>
      <c r="E321" s="243">
        <v>15</v>
      </c>
      <c r="F321" s="244"/>
      <c r="G321" s="245">
        <f>E321*F321</f>
        <v>0</v>
      </c>
      <c r="O321" s="238">
        <v>2</v>
      </c>
      <c r="AA321" s="220">
        <v>12</v>
      </c>
      <c r="AB321" s="220">
        <v>0</v>
      </c>
      <c r="AC321" s="220">
        <v>201</v>
      </c>
      <c r="AZ321" s="220">
        <v>4</v>
      </c>
      <c r="BA321" s="220">
        <f>IF(AZ321=1,G321,0)</f>
        <v>0</v>
      </c>
      <c r="BB321" s="220">
        <f>IF(AZ321=2,G321,0)</f>
        <v>0</v>
      </c>
      <c r="BC321" s="220">
        <f>IF(AZ321=3,G321,0)</f>
        <v>0</v>
      </c>
      <c r="BD321" s="220">
        <f>IF(AZ321=4,G321,0)</f>
        <v>0</v>
      </c>
      <c r="BE321" s="220">
        <f>IF(AZ321=5,G321,0)</f>
        <v>0</v>
      </c>
      <c r="CZ321" s="220">
        <v>0</v>
      </c>
    </row>
    <row r="322" spans="1:104" x14ac:dyDescent="0.2">
      <c r="A322" s="252"/>
      <c r="B322" s="253"/>
      <c r="C322" s="343" t="s">
        <v>930</v>
      </c>
      <c r="D322" s="344"/>
      <c r="E322" s="254">
        <v>15</v>
      </c>
      <c r="F322" s="255"/>
      <c r="G322" s="256"/>
      <c r="M322" s="257" t="s">
        <v>930</v>
      </c>
      <c r="O322" s="238"/>
    </row>
    <row r="323" spans="1:104" x14ac:dyDescent="0.2">
      <c r="A323" s="246"/>
      <c r="B323" s="247" t="s">
        <v>529</v>
      </c>
      <c r="C323" s="248" t="str">
        <f>CONCATENATE(B310," ",C310)</f>
        <v>M79 Příprava pro rozvod strukturované kabeláže</v>
      </c>
      <c r="D323" s="246"/>
      <c r="E323" s="249"/>
      <c r="F323" s="249"/>
      <c r="G323" s="250">
        <f>SUM(G310:G322)</f>
        <v>0</v>
      </c>
      <c r="O323" s="238">
        <v>4</v>
      </c>
      <c r="BA323" s="251">
        <f>SUM(BA310:BA322)</f>
        <v>0</v>
      </c>
      <c r="BB323" s="251">
        <f>SUM(BB310:BB322)</f>
        <v>0</v>
      </c>
      <c r="BC323" s="251">
        <f>SUM(BC310:BC322)</f>
        <v>0</v>
      </c>
      <c r="BD323" s="251">
        <f>SUM(BD310:BD322)</f>
        <v>0</v>
      </c>
      <c r="BE323" s="251">
        <f>SUM(BE310:BE322)</f>
        <v>0</v>
      </c>
    </row>
    <row r="324" spans="1:104" x14ac:dyDescent="0.2">
      <c r="A324" s="232" t="s">
        <v>76</v>
      </c>
      <c r="B324" s="233" t="s">
        <v>938</v>
      </c>
      <c r="C324" s="234" t="s">
        <v>939</v>
      </c>
      <c r="D324" s="235"/>
      <c r="E324" s="236"/>
      <c r="F324" s="236"/>
      <c r="G324" s="237"/>
      <c r="O324" s="238">
        <v>1</v>
      </c>
    </row>
    <row r="325" spans="1:104" x14ac:dyDescent="0.2">
      <c r="A325" s="239">
        <v>202</v>
      </c>
      <c r="B325" s="240" t="s">
        <v>940</v>
      </c>
      <c r="C325" s="241" t="s">
        <v>941</v>
      </c>
      <c r="D325" s="242" t="s">
        <v>528</v>
      </c>
      <c r="E325" s="243">
        <v>25</v>
      </c>
      <c r="F325" s="244"/>
      <c r="G325" s="245">
        <f>E325*F325</f>
        <v>0</v>
      </c>
      <c r="O325" s="238">
        <v>2</v>
      </c>
      <c r="AA325" s="220">
        <v>12</v>
      </c>
      <c r="AB325" s="220">
        <v>0</v>
      </c>
      <c r="AC325" s="220">
        <v>202</v>
      </c>
      <c r="AZ325" s="220">
        <v>4</v>
      </c>
      <c r="BA325" s="220">
        <f>IF(AZ325=1,G325,0)</f>
        <v>0</v>
      </c>
      <c r="BB325" s="220">
        <f>IF(AZ325=2,G325,0)</f>
        <v>0</v>
      </c>
      <c r="BC325" s="220">
        <f>IF(AZ325=3,G325,0)</f>
        <v>0</v>
      </c>
      <c r="BD325" s="220">
        <f>IF(AZ325=4,G325,0)</f>
        <v>0</v>
      </c>
      <c r="BE325" s="220">
        <f>IF(AZ325=5,G325,0)</f>
        <v>0</v>
      </c>
      <c r="CZ325" s="220">
        <v>0</v>
      </c>
    </row>
    <row r="326" spans="1:104" x14ac:dyDescent="0.2">
      <c r="A326" s="246"/>
      <c r="B326" s="247" t="s">
        <v>529</v>
      </c>
      <c r="C326" s="248" t="str">
        <f>CONCATENATE(B324," ",C324)</f>
        <v>M94 Výchozí revize</v>
      </c>
      <c r="D326" s="246"/>
      <c r="E326" s="249"/>
      <c r="F326" s="249"/>
      <c r="G326" s="250">
        <f>SUM(G324:G325)</f>
        <v>0</v>
      </c>
      <c r="O326" s="238">
        <v>4</v>
      </c>
      <c r="BA326" s="251">
        <f>SUM(BA324:BA325)</f>
        <v>0</v>
      </c>
      <c r="BB326" s="251">
        <f>SUM(BB324:BB325)</f>
        <v>0</v>
      </c>
      <c r="BC326" s="251">
        <f>SUM(BC324:BC325)</f>
        <v>0</v>
      </c>
      <c r="BD326" s="251">
        <f>SUM(BD324:BD325)</f>
        <v>0</v>
      </c>
      <c r="BE326" s="251">
        <f>SUM(BE324:BE325)</f>
        <v>0</v>
      </c>
    </row>
    <row r="327" spans="1:104" x14ac:dyDescent="0.2">
      <c r="A327" s="232" t="s">
        <v>76</v>
      </c>
      <c r="B327" s="233" t="s">
        <v>942</v>
      </c>
      <c r="C327" s="234" t="s">
        <v>943</v>
      </c>
      <c r="D327" s="235"/>
      <c r="E327" s="236"/>
      <c r="F327" s="236"/>
      <c r="G327" s="237"/>
      <c r="O327" s="238">
        <v>1</v>
      </c>
    </row>
    <row r="328" spans="1:104" x14ac:dyDescent="0.2">
      <c r="A328" s="239">
        <v>203</v>
      </c>
      <c r="B328" s="240" t="s">
        <v>944</v>
      </c>
      <c r="C328" s="241" t="s">
        <v>945</v>
      </c>
      <c r="D328" s="242" t="s">
        <v>946</v>
      </c>
      <c r="E328" s="243">
        <v>1</v>
      </c>
      <c r="F328" s="244"/>
      <c r="G328" s="245">
        <f>E328*F328</f>
        <v>0</v>
      </c>
      <c r="O328" s="238">
        <v>2</v>
      </c>
      <c r="AA328" s="220">
        <v>12</v>
      </c>
      <c r="AB328" s="220">
        <v>0</v>
      </c>
      <c r="AC328" s="220">
        <v>203</v>
      </c>
      <c r="AZ328" s="220">
        <v>4</v>
      </c>
      <c r="BA328" s="220">
        <f>IF(AZ328=1,G328,0)</f>
        <v>0</v>
      </c>
      <c r="BB328" s="220">
        <f>IF(AZ328=2,G328,0)</f>
        <v>0</v>
      </c>
      <c r="BC328" s="220">
        <f>IF(AZ328=3,G328,0)</f>
        <v>0</v>
      </c>
      <c r="BD328" s="220">
        <f>IF(AZ328=4,G328,0)</f>
        <v>0</v>
      </c>
      <c r="BE328" s="220">
        <f>IF(AZ328=5,G328,0)</f>
        <v>0</v>
      </c>
      <c r="CZ328" s="220">
        <v>0</v>
      </c>
    </row>
    <row r="329" spans="1:104" x14ac:dyDescent="0.2">
      <c r="A329" s="246"/>
      <c r="B329" s="247" t="s">
        <v>529</v>
      </c>
      <c r="C329" s="248" t="str">
        <f>CONCATENATE(B327," ",C327)</f>
        <v>M96 Rozpočtová rezerva</v>
      </c>
      <c r="D329" s="246"/>
      <c r="E329" s="249"/>
      <c r="F329" s="249"/>
      <c r="G329" s="250">
        <f>SUM(G327:G328)</f>
        <v>0</v>
      </c>
      <c r="O329" s="238">
        <v>4</v>
      </c>
      <c r="BA329" s="251">
        <f>SUM(BA327:BA328)</f>
        <v>0</v>
      </c>
      <c r="BB329" s="251">
        <f>SUM(BB327:BB328)</f>
        <v>0</v>
      </c>
      <c r="BC329" s="251">
        <f>SUM(BC327:BC328)</f>
        <v>0</v>
      </c>
      <c r="BD329" s="251">
        <f>SUM(BD327:BD328)</f>
        <v>0</v>
      </c>
      <c r="BE329" s="251">
        <f>SUM(BE327:BE328)</f>
        <v>0</v>
      </c>
    </row>
    <row r="330" spans="1:104" x14ac:dyDescent="0.2">
      <c r="A330" s="232" t="s">
        <v>76</v>
      </c>
      <c r="B330" s="233" t="s">
        <v>947</v>
      </c>
      <c r="C330" s="234" t="s">
        <v>948</v>
      </c>
      <c r="D330" s="235"/>
      <c r="E330" s="236"/>
      <c r="F330" s="236"/>
      <c r="G330" s="237"/>
      <c r="O330" s="238">
        <v>1</v>
      </c>
    </row>
    <row r="331" spans="1:104" x14ac:dyDescent="0.2">
      <c r="A331" s="239">
        <v>204</v>
      </c>
      <c r="B331" s="240" t="s">
        <v>949</v>
      </c>
      <c r="C331" s="241" t="s">
        <v>950</v>
      </c>
      <c r="D331" s="242" t="s">
        <v>121</v>
      </c>
      <c r="E331" s="243">
        <v>91</v>
      </c>
      <c r="F331" s="244"/>
      <c r="G331" s="245">
        <f>E331*F331</f>
        <v>0</v>
      </c>
      <c r="O331" s="238">
        <v>2</v>
      </c>
      <c r="AA331" s="220">
        <v>12</v>
      </c>
      <c r="AB331" s="220">
        <v>0</v>
      </c>
      <c r="AC331" s="220">
        <v>204</v>
      </c>
      <c r="AZ331" s="220">
        <v>1</v>
      </c>
      <c r="BA331" s="220">
        <f>IF(AZ331=1,G331,0)</f>
        <v>0</v>
      </c>
      <c r="BB331" s="220">
        <f>IF(AZ331=2,G331,0)</f>
        <v>0</v>
      </c>
      <c r="BC331" s="220">
        <f>IF(AZ331=3,G331,0)</f>
        <v>0</v>
      </c>
      <c r="BD331" s="220">
        <f>IF(AZ331=4,G331,0)</f>
        <v>0</v>
      </c>
      <c r="BE331" s="220">
        <f>IF(AZ331=5,G331,0)</f>
        <v>0</v>
      </c>
      <c r="CZ331" s="220">
        <v>8.0000000000000007E-5</v>
      </c>
    </row>
    <row r="332" spans="1:104" x14ac:dyDescent="0.2">
      <c r="A332" s="252"/>
      <c r="B332" s="253"/>
      <c r="C332" s="343" t="s">
        <v>951</v>
      </c>
      <c r="D332" s="344"/>
      <c r="E332" s="254">
        <v>15</v>
      </c>
      <c r="F332" s="255"/>
      <c r="G332" s="256"/>
      <c r="M332" s="257" t="s">
        <v>951</v>
      </c>
      <c r="O332" s="238"/>
    </row>
    <row r="333" spans="1:104" x14ac:dyDescent="0.2">
      <c r="A333" s="252"/>
      <c r="B333" s="253"/>
      <c r="C333" s="343" t="s">
        <v>952</v>
      </c>
      <c r="D333" s="344"/>
      <c r="E333" s="254">
        <v>28</v>
      </c>
      <c r="F333" s="255"/>
      <c r="G333" s="256"/>
      <c r="M333" s="257" t="s">
        <v>952</v>
      </c>
      <c r="O333" s="238"/>
    </row>
    <row r="334" spans="1:104" x14ac:dyDescent="0.2">
      <c r="A334" s="252"/>
      <c r="B334" s="253"/>
      <c r="C334" s="343" t="s">
        <v>953</v>
      </c>
      <c r="D334" s="344"/>
      <c r="E334" s="254">
        <v>48</v>
      </c>
      <c r="F334" s="255"/>
      <c r="G334" s="256"/>
      <c r="M334" s="257" t="s">
        <v>953</v>
      </c>
      <c r="O334" s="238"/>
    </row>
    <row r="335" spans="1:104" x14ac:dyDescent="0.2">
      <c r="A335" s="239">
        <v>205</v>
      </c>
      <c r="B335" s="240" t="s">
        <v>954</v>
      </c>
      <c r="C335" s="241" t="s">
        <v>955</v>
      </c>
      <c r="D335" s="242" t="s">
        <v>121</v>
      </c>
      <c r="E335" s="243">
        <v>11</v>
      </c>
      <c r="F335" s="244"/>
      <c r="G335" s="245">
        <f>E335*F335</f>
        <v>0</v>
      </c>
      <c r="O335" s="238">
        <v>2</v>
      </c>
      <c r="AA335" s="220">
        <v>12</v>
      </c>
      <c r="AB335" s="220">
        <v>0</v>
      </c>
      <c r="AC335" s="220">
        <v>205</v>
      </c>
      <c r="AZ335" s="220">
        <v>1</v>
      </c>
      <c r="BA335" s="220">
        <f>IF(AZ335=1,G335,0)</f>
        <v>0</v>
      </c>
      <c r="BB335" s="220">
        <f>IF(AZ335=2,G335,0)</f>
        <v>0</v>
      </c>
      <c r="BC335" s="220">
        <f>IF(AZ335=3,G335,0)</f>
        <v>0</v>
      </c>
      <c r="BD335" s="220">
        <f>IF(AZ335=4,G335,0)</f>
        <v>0</v>
      </c>
      <c r="BE335" s="220">
        <f>IF(AZ335=5,G335,0)</f>
        <v>0</v>
      </c>
      <c r="CZ335" s="220">
        <v>8.0000000000000007E-5</v>
      </c>
    </row>
    <row r="336" spans="1:104" x14ac:dyDescent="0.2">
      <c r="A336" s="252"/>
      <c r="B336" s="253"/>
      <c r="C336" s="343" t="s">
        <v>554</v>
      </c>
      <c r="D336" s="344"/>
      <c r="E336" s="254">
        <v>11</v>
      </c>
      <c r="F336" s="255"/>
      <c r="G336" s="256"/>
      <c r="M336" s="257" t="s">
        <v>554</v>
      </c>
      <c r="O336" s="238"/>
    </row>
    <row r="337" spans="1:104" x14ac:dyDescent="0.2">
      <c r="A337" s="239">
        <v>206</v>
      </c>
      <c r="B337" s="240" t="s">
        <v>956</v>
      </c>
      <c r="C337" s="241" t="s">
        <v>957</v>
      </c>
      <c r="D337" s="242" t="s">
        <v>121</v>
      </c>
      <c r="E337" s="243">
        <v>2</v>
      </c>
      <c r="F337" s="244"/>
      <c r="G337" s="245">
        <f>E337*F337</f>
        <v>0</v>
      </c>
      <c r="O337" s="238">
        <v>2</v>
      </c>
      <c r="AA337" s="220">
        <v>12</v>
      </c>
      <c r="AB337" s="220">
        <v>0</v>
      </c>
      <c r="AC337" s="220">
        <v>206</v>
      </c>
      <c r="AZ337" s="220">
        <v>1</v>
      </c>
      <c r="BA337" s="220">
        <f>IF(AZ337=1,G337,0)</f>
        <v>0</v>
      </c>
      <c r="BB337" s="220">
        <f>IF(AZ337=2,G337,0)</f>
        <v>0</v>
      </c>
      <c r="BC337" s="220">
        <f>IF(AZ337=3,G337,0)</f>
        <v>0</v>
      </c>
      <c r="BD337" s="220">
        <f>IF(AZ337=4,G337,0)</f>
        <v>0</v>
      </c>
      <c r="BE337" s="220">
        <f>IF(AZ337=5,G337,0)</f>
        <v>0</v>
      </c>
      <c r="CZ337" s="220">
        <v>4.8999999999999998E-4</v>
      </c>
    </row>
    <row r="338" spans="1:104" x14ac:dyDescent="0.2">
      <c r="A338" s="252"/>
      <c r="B338" s="253"/>
      <c r="C338" s="343" t="s">
        <v>557</v>
      </c>
      <c r="D338" s="344"/>
      <c r="E338" s="254">
        <v>2</v>
      </c>
      <c r="F338" s="255"/>
      <c r="G338" s="256"/>
      <c r="M338" s="257" t="s">
        <v>557</v>
      </c>
      <c r="O338" s="238"/>
    </row>
    <row r="339" spans="1:104" x14ac:dyDescent="0.2">
      <c r="A339" s="239">
        <v>207</v>
      </c>
      <c r="B339" s="240" t="s">
        <v>958</v>
      </c>
      <c r="C339" s="241" t="s">
        <v>959</v>
      </c>
      <c r="D339" s="242" t="s">
        <v>173</v>
      </c>
      <c r="E339" s="243">
        <v>38</v>
      </c>
      <c r="F339" s="244"/>
      <c r="G339" s="245">
        <f>E339*F339</f>
        <v>0</v>
      </c>
      <c r="O339" s="238">
        <v>2</v>
      </c>
      <c r="AA339" s="220">
        <v>12</v>
      </c>
      <c r="AB339" s="220">
        <v>0</v>
      </c>
      <c r="AC339" s="220">
        <v>207</v>
      </c>
      <c r="AZ339" s="220">
        <v>1</v>
      </c>
      <c r="BA339" s="220">
        <f>IF(AZ339=1,G339,0)</f>
        <v>0</v>
      </c>
      <c r="BB339" s="220">
        <f>IF(AZ339=2,G339,0)</f>
        <v>0</v>
      </c>
      <c r="BC339" s="220">
        <f>IF(AZ339=3,G339,0)</f>
        <v>0</v>
      </c>
      <c r="BD339" s="220">
        <f>IF(AZ339=4,G339,0)</f>
        <v>0</v>
      </c>
      <c r="BE339" s="220">
        <f>IF(AZ339=5,G339,0)</f>
        <v>0</v>
      </c>
      <c r="CZ339" s="220">
        <v>0</v>
      </c>
    </row>
    <row r="340" spans="1:104" x14ac:dyDescent="0.2">
      <c r="A340" s="252"/>
      <c r="B340" s="253"/>
      <c r="C340" s="343" t="s">
        <v>960</v>
      </c>
      <c r="D340" s="344"/>
      <c r="E340" s="254">
        <v>38</v>
      </c>
      <c r="F340" s="255"/>
      <c r="G340" s="256"/>
      <c r="M340" s="257" t="s">
        <v>960</v>
      </c>
      <c r="O340" s="238"/>
    </row>
    <row r="341" spans="1:104" x14ac:dyDescent="0.2">
      <c r="A341" s="239">
        <v>208</v>
      </c>
      <c r="B341" s="240" t="s">
        <v>961</v>
      </c>
      <c r="C341" s="241" t="s">
        <v>962</v>
      </c>
      <c r="D341" s="242" t="s">
        <v>202</v>
      </c>
      <c r="E341" s="243">
        <v>0.45800000000000002</v>
      </c>
      <c r="F341" s="244"/>
      <c r="G341" s="245">
        <f>E341*F341</f>
        <v>0</v>
      </c>
      <c r="O341" s="238">
        <v>2</v>
      </c>
      <c r="AA341" s="220">
        <v>12</v>
      </c>
      <c r="AB341" s="220">
        <v>0</v>
      </c>
      <c r="AC341" s="220">
        <v>208</v>
      </c>
      <c r="AZ341" s="220">
        <v>1</v>
      </c>
      <c r="BA341" s="220">
        <f>IF(AZ341=1,G341,0)</f>
        <v>0</v>
      </c>
      <c r="BB341" s="220">
        <f>IF(AZ341=2,G341,0)</f>
        <v>0</v>
      </c>
      <c r="BC341" s="220">
        <f>IF(AZ341=3,G341,0)</f>
        <v>0</v>
      </c>
      <c r="BD341" s="220">
        <f>IF(AZ341=4,G341,0)</f>
        <v>0</v>
      </c>
      <c r="BE341" s="220">
        <f>IF(AZ341=5,G341,0)</f>
        <v>0</v>
      </c>
      <c r="CZ341" s="220">
        <v>0</v>
      </c>
    </row>
    <row r="342" spans="1:104" x14ac:dyDescent="0.2">
      <c r="A342" s="246"/>
      <c r="B342" s="247" t="s">
        <v>529</v>
      </c>
      <c r="C342" s="248" t="str">
        <f>CONCATENATE(B330," ",C330)</f>
        <v>M95 Pomocné práce HSV pro EI</v>
      </c>
      <c r="D342" s="246"/>
      <c r="E342" s="249"/>
      <c r="F342" s="249"/>
      <c r="G342" s="250">
        <f>SUM(G330:G341)</f>
        <v>0</v>
      </c>
      <c r="O342" s="238">
        <v>4</v>
      </c>
      <c r="BA342" s="251">
        <f>SUM(BA330:BA341)</f>
        <v>0</v>
      </c>
      <c r="BB342" s="251">
        <f>SUM(BB330:BB341)</f>
        <v>0</v>
      </c>
      <c r="BC342" s="251">
        <f>SUM(BC330:BC341)</f>
        <v>0</v>
      </c>
      <c r="BD342" s="251">
        <f>SUM(BD330:BD341)</f>
        <v>0</v>
      </c>
      <c r="BE342" s="251">
        <f>SUM(BE330:BE341)</f>
        <v>0</v>
      </c>
    </row>
    <row r="343" spans="1:104" x14ac:dyDescent="0.2">
      <c r="E343" s="220"/>
    </row>
    <row r="344" spans="1:104" x14ac:dyDescent="0.2">
      <c r="E344" s="220"/>
    </row>
    <row r="345" spans="1:104" x14ac:dyDescent="0.2">
      <c r="E345" s="220"/>
    </row>
    <row r="346" spans="1:104" x14ac:dyDescent="0.2">
      <c r="E346" s="220"/>
    </row>
    <row r="347" spans="1:104" x14ac:dyDescent="0.2">
      <c r="E347" s="220"/>
    </row>
    <row r="348" spans="1:104" x14ac:dyDescent="0.2">
      <c r="E348" s="220"/>
    </row>
    <row r="349" spans="1:104" x14ac:dyDescent="0.2">
      <c r="E349" s="220"/>
    </row>
    <row r="350" spans="1:104" x14ac:dyDescent="0.2">
      <c r="E350" s="220"/>
    </row>
    <row r="351" spans="1:104" x14ac:dyDescent="0.2">
      <c r="E351" s="220"/>
    </row>
    <row r="352" spans="1:104" x14ac:dyDescent="0.2">
      <c r="E352" s="220"/>
    </row>
    <row r="353" spans="5:5" x14ac:dyDescent="0.2">
      <c r="E353" s="220"/>
    </row>
    <row r="354" spans="5:5" x14ac:dyDescent="0.2">
      <c r="E354" s="220"/>
    </row>
    <row r="355" spans="5:5" x14ac:dyDescent="0.2">
      <c r="E355" s="220"/>
    </row>
    <row r="356" spans="5:5" x14ac:dyDescent="0.2">
      <c r="E356" s="220"/>
    </row>
    <row r="357" spans="5:5" x14ac:dyDescent="0.2">
      <c r="E357" s="220"/>
    </row>
    <row r="358" spans="5:5" x14ac:dyDescent="0.2">
      <c r="E358" s="220"/>
    </row>
    <row r="359" spans="5:5" x14ac:dyDescent="0.2">
      <c r="E359" s="220"/>
    </row>
    <row r="360" spans="5:5" x14ac:dyDescent="0.2">
      <c r="E360" s="220"/>
    </row>
    <row r="361" spans="5:5" x14ac:dyDescent="0.2">
      <c r="E361" s="220"/>
    </row>
    <row r="362" spans="5:5" x14ac:dyDescent="0.2">
      <c r="E362" s="220"/>
    </row>
    <row r="363" spans="5:5" x14ac:dyDescent="0.2">
      <c r="E363" s="220"/>
    </row>
    <row r="364" spans="5:5" x14ac:dyDescent="0.2">
      <c r="E364" s="220"/>
    </row>
    <row r="365" spans="5:5" x14ac:dyDescent="0.2">
      <c r="E365" s="220"/>
    </row>
    <row r="366" spans="5:5" x14ac:dyDescent="0.2">
      <c r="E366" s="220"/>
    </row>
    <row r="367" spans="5:5" x14ac:dyDescent="0.2">
      <c r="E367" s="220"/>
    </row>
    <row r="368" spans="5:5" x14ac:dyDescent="0.2">
      <c r="E368" s="220"/>
    </row>
    <row r="369" spans="5:5" x14ac:dyDescent="0.2">
      <c r="E369" s="220"/>
    </row>
    <row r="370" spans="5:5" x14ac:dyDescent="0.2">
      <c r="E370" s="220"/>
    </row>
    <row r="371" spans="5:5" x14ac:dyDescent="0.2">
      <c r="E371" s="220"/>
    </row>
    <row r="372" spans="5:5" x14ac:dyDescent="0.2">
      <c r="E372" s="220"/>
    </row>
    <row r="373" spans="5:5" x14ac:dyDescent="0.2">
      <c r="E373" s="220"/>
    </row>
    <row r="374" spans="5:5" x14ac:dyDescent="0.2">
      <c r="E374" s="220"/>
    </row>
    <row r="375" spans="5:5" x14ac:dyDescent="0.2">
      <c r="E375" s="220"/>
    </row>
    <row r="376" spans="5:5" x14ac:dyDescent="0.2">
      <c r="E376" s="220"/>
    </row>
    <row r="377" spans="5:5" x14ac:dyDescent="0.2">
      <c r="E377" s="220"/>
    </row>
    <row r="378" spans="5:5" x14ac:dyDescent="0.2">
      <c r="E378" s="220"/>
    </row>
    <row r="379" spans="5:5" x14ac:dyDescent="0.2">
      <c r="E379" s="220"/>
    </row>
    <row r="380" spans="5:5" x14ac:dyDescent="0.2">
      <c r="E380" s="220"/>
    </row>
    <row r="381" spans="5:5" x14ac:dyDescent="0.2">
      <c r="E381" s="220"/>
    </row>
    <row r="382" spans="5:5" x14ac:dyDescent="0.2">
      <c r="E382" s="220"/>
    </row>
    <row r="383" spans="5:5" x14ac:dyDescent="0.2">
      <c r="E383" s="220"/>
    </row>
    <row r="384" spans="5:5" x14ac:dyDescent="0.2">
      <c r="E384" s="220"/>
    </row>
    <row r="385" spans="5:5" x14ac:dyDescent="0.2">
      <c r="E385" s="220"/>
    </row>
    <row r="386" spans="5:5" x14ac:dyDescent="0.2">
      <c r="E386" s="220"/>
    </row>
    <row r="387" spans="5:5" x14ac:dyDescent="0.2">
      <c r="E387" s="220"/>
    </row>
    <row r="388" spans="5:5" x14ac:dyDescent="0.2">
      <c r="E388" s="220"/>
    </row>
    <row r="389" spans="5:5" x14ac:dyDescent="0.2">
      <c r="E389" s="220"/>
    </row>
    <row r="390" spans="5:5" x14ac:dyDescent="0.2">
      <c r="E390" s="220"/>
    </row>
    <row r="391" spans="5:5" x14ac:dyDescent="0.2">
      <c r="E391" s="220"/>
    </row>
    <row r="392" spans="5:5" x14ac:dyDescent="0.2">
      <c r="E392" s="220"/>
    </row>
    <row r="393" spans="5:5" x14ac:dyDescent="0.2">
      <c r="E393" s="220"/>
    </row>
    <row r="394" spans="5:5" x14ac:dyDescent="0.2">
      <c r="E394" s="220"/>
    </row>
    <row r="395" spans="5:5" x14ac:dyDescent="0.2">
      <c r="E395" s="220"/>
    </row>
    <row r="396" spans="5:5" x14ac:dyDescent="0.2">
      <c r="E396" s="220"/>
    </row>
    <row r="397" spans="5:5" x14ac:dyDescent="0.2">
      <c r="E397" s="220"/>
    </row>
    <row r="398" spans="5:5" x14ac:dyDescent="0.2">
      <c r="E398" s="220"/>
    </row>
    <row r="399" spans="5:5" x14ac:dyDescent="0.2">
      <c r="E399" s="220"/>
    </row>
    <row r="400" spans="5:5" x14ac:dyDescent="0.2">
      <c r="E400" s="220"/>
    </row>
    <row r="401" spans="1:7" x14ac:dyDescent="0.2">
      <c r="A401" s="258"/>
      <c r="B401" s="258"/>
    </row>
    <row r="402" spans="1:7" x14ac:dyDescent="0.2">
      <c r="C402" s="259"/>
      <c r="D402" s="259"/>
      <c r="E402" s="260"/>
      <c r="F402" s="259"/>
      <c r="G402" s="261"/>
    </row>
    <row r="403" spans="1:7" x14ac:dyDescent="0.2">
      <c r="A403" s="258"/>
      <c r="B403" s="258"/>
    </row>
  </sheetData>
  <mergeCells count="114">
    <mergeCell ref="A1:G1"/>
    <mergeCell ref="A3:B3"/>
    <mergeCell ref="A4:B4"/>
    <mergeCell ref="E4:G4"/>
    <mergeCell ref="C12:D12"/>
    <mergeCell ref="C15:D15"/>
    <mergeCell ref="C27:D27"/>
    <mergeCell ref="C29:D29"/>
    <mergeCell ref="C31:D31"/>
    <mergeCell ref="C34:D34"/>
    <mergeCell ref="C35:D35"/>
    <mergeCell ref="C36:D36"/>
    <mergeCell ref="C18:D18"/>
    <mergeCell ref="C19:D19"/>
    <mergeCell ref="C20:D20"/>
    <mergeCell ref="C23:D23"/>
    <mergeCell ref="C24:D24"/>
    <mergeCell ref="C25:D25"/>
    <mergeCell ref="C48:D48"/>
    <mergeCell ref="C50:D50"/>
    <mergeCell ref="C52:D52"/>
    <mergeCell ref="C54:D54"/>
    <mergeCell ref="C56:D56"/>
    <mergeCell ref="C58:D58"/>
    <mergeCell ref="C38:D38"/>
    <mergeCell ref="C39:D39"/>
    <mergeCell ref="C40:D40"/>
    <mergeCell ref="C42:D42"/>
    <mergeCell ref="C44:D44"/>
    <mergeCell ref="C46:D46"/>
    <mergeCell ref="C93:D93"/>
    <mergeCell ref="C97:D97"/>
    <mergeCell ref="C102:D102"/>
    <mergeCell ref="C107:D107"/>
    <mergeCell ref="C112:D112"/>
    <mergeCell ref="C117:D117"/>
    <mergeCell ref="C63:D63"/>
    <mergeCell ref="C68:D68"/>
    <mergeCell ref="C73:D73"/>
    <mergeCell ref="C78:D78"/>
    <mergeCell ref="C83:D83"/>
    <mergeCell ref="C89:D89"/>
    <mergeCell ref="C145:D145"/>
    <mergeCell ref="C148:D148"/>
    <mergeCell ref="C152:D152"/>
    <mergeCell ref="C155:D155"/>
    <mergeCell ref="C158:D158"/>
    <mergeCell ref="C164:D164"/>
    <mergeCell ref="C121:D121"/>
    <mergeCell ref="C125:D125"/>
    <mergeCell ref="C129:D129"/>
    <mergeCell ref="C133:D133"/>
    <mergeCell ref="C137:D137"/>
    <mergeCell ref="C142:D142"/>
    <mergeCell ref="C184:D184"/>
    <mergeCell ref="C187:D187"/>
    <mergeCell ref="C190:D190"/>
    <mergeCell ref="C193:D193"/>
    <mergeCell ref="C196:D196"/>
    <mergeCell ref="C199:D199"/>
    <mergeCell ref="C167:D167"/>
    <mergeCell ref="C169:D169"/>
    <mergeCell ref="C172:D172"/>
    <mergeCell ref="C175:D175"/>
    <mergeCell ref="C178:D178"/>
    <mergeCell ref="C181:D181"/>
    <mergeCell ref="C212:D212"/>
    <mergeCell ref="C214:D214"/>
    <mergeCell ref="C216:D216"/>
    <mergeCell ref="C218:D218"/>
    <mergeCell ref="C220:D220"/>
    <mergeCell ref="C223:D223"/>
    <mergeCell ref="C201:D201"/>
    <mergeCell ref="C204:D204"/>
    <mergeCell ref="C206:D206"/>
    <mergeCell ref="C207:D207"/>
    <mergeCell ref="C209:D209"/>
    <mergeCell ref="C210:D210"/>
    <mergeCell ref="C251:D251"/>
    <mergeCell ref="C254:D254"/>
    <mergeCell ref="C257:D257"/>
    <mergeCell ref="C260:D260"/>
    <mergeCell ref="C263:D263"/>
    <mergeCell ref="C266:D266"/>
    <mergeCell ref="C226:D226"/>
    <mergeCell ref="C229:D229"/>
    <mergeCell ref="C238:D238"/>
    <mergeCell ref="C241:D241"/>
    <mergeCell ref="C243:D243"/>
    <mergeCell ref="C246:D246"/>
    <mergeCell ref="C287:D287"/>
    <mergeCell ref="C290:D290"/>
    <mergeCell ref="C293:D293"/>
    <mergeCell ref="C298:D298"/>
    <mergeCell ref="C301:D301"/>
    <mergeCell ref="C304:D304"/>
    <mergeCell ref="C269:D269"/>
    <mergeCell ref="C272:D272"/>
    <mergeCell ref="C275:D275"/>
    <mergeCell ref="C278:D278"/>
    <mergeCell ref="C281:D281"/>
    <mergeCell ref="C284:D284"/>
    <mergeCell ref="C332:D332"/>
    <mergeCell ref="C333:D333"/>
    <mergeCell ref="C334:D334"/>
    <mergeCell ref="C336:D336"/>
    <mergeCell ref="C338:D338"/>
    <mergeCell ref="C340:D340"/>
    <mergeCell ref="C308:D308"/>
    <mergeCell ref="C312:D312"/>
    <mergeCell ref="C314:D314"/>
    <mergeCell ref="C316:D316"/>
    <mergeCell ref="C319:D319"/>
    <mergeCell ref="C322:D322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83AD7-6574-4FA7-BF10-19ED1520B53A}">
  <sheetPr>
    <outlinePr summaryBelow="0"/>
  </sheetPr>
  <dimension ref="A1:BH28"/>
  <sheetViews>
    <sheetView workbookViewId="0">
      <selection activeCell="F8" sqref="F8"/>
    </sheetView>
  </sheetViews>
  <sheetFormatPr defaultRowHeight="12.75" outlineLevelRow="1" x14ac:dyDescent="0.2"/>
  <cols>
    <col min="1" max="1" width="4.28515625" customWidth="1"/>
    <col min="2" max="2" width="14.42578125" style="145" customWidth="1"/>
    <col min="3" max="3" width="38.28515625" style="14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17" t="s">
        <v>6</v>
      </c>
      <c r="B1" s="317"/>
      <c r="C1" s="317"/>
      <c r="D1" s="317"/>
      <c r="E1" s="317"/>
      <c r="F1" s="317"/>
      <c r="G1" s="317"/>
      <c r="AE1" t="s">
        <v>50</v>
      </c>
    </row>
    <row r="2" spans="1:60" ht="24.95" customHeight="1" x14ac:dyDescent="0.2">
      <c r="A2" s="105" t="s">
        <v>51</v>
      </c>
      <c r="B2" s="106"/>
      <c r="C2" s="318"/>
      <c r="D2" s="319"/>
      <c r="E2" s="319"/>
      <c r="F2" s="319"/>
      <c r="G2" s="320"/>
      <c r="AE2" t="s">
        <v>52</v>
      </c>
    </row>
    <row r="3" spans="1:60" ht="24.95" customHeight="1" x14ac:dyDescent="0.2">
      <c r="A3" s="105" t="s">
        <v>8</v>
      </c>
      <c r="B3" s="106"/>
      <c r="C3" s="318" t="s">
        <v>104</v>
      </c>
      <c r="D3" s="319"/>
      <c r="E3" s="319"/>
      <c r="F3" s="319"/>
      <c r="G3" s="320"/>
      <c r="AE3" t="s">
        <v>53</v>
      </c>
    </row>
    <row r="4" spans="1:60" x14ac:dyDescent="0.2">
      <c r="A4" s="107" t="s">
        <v>54</v>
      </c>
      <c r="B4" s="108"/>
      <c r="C4" s="108"/>
      <c r="D4" s="109"/>
      <c r="E4" s="109"/>
      <c r="F4" s="109"/>
      <c r="G4" s="110"/>
      <c r="AE4" t="s">
        <v>55</v>
      </c>
    </row>
    <row r="6" spans="1:60" ht="38.25" x14ac:dyDescent="0.2">
      <c r="A6" s="111" t="s">
        <v>56</v>
      </c>
      <c r="B6" s="112" t="s">
        <v>57</v>
      </c>
      <c r="C6" s="112" t="s">
        <v>58</v>
      </c>
      <c r="D6" s="111" t="s">
        <v>59</v>
      </c>
      <c r="E6" s="111" t="s">
        <v>60</v>
      </c>
      <c r="F6" s="113" t="s">
        <v>61</v>
      </c>
      <c r="G6" s="111" t="s">
        <v>62</v>
      </c>
      <c r="H6" s="114" t="s">
        <v>63</v>
      </c>
      <c r="I6" s="114" t="s">
        <v>64</v>
      </c>
      <c r="J6" s="114" t="s">
        <v>65</v>
      </c>
      <c r="K6" s="114" t="s">
        <v>66</v>
      </c>
      <c r="L6" s="114" t="s">
        <v>39</v>
      </c>
      <c r="M6" s="114" t="s">
        <v>67</v>
      </c>
      <c r="N6" s="114" t="s">
        <v>68</v>
      </c>
      <c r="O6" s="114" t="s">
        <v>69</v>
      </c>
      <c r="P6" s="114" t="s">
        <v>70</v>
      </c>
      <c r="Q6" s="114" t="s">
        <v>71</v>
      </c>
      <c r="R6" s="114" t="s">
        <v>72</v>
      </c>
      <c r="S6" s="114" t="s">
        <v>73</v>
      </c>
      <c r="T6" s="114" t="s">
        <v>74</v>
      </c>
      <c r="U6" s="114" t="s">
        <v>75</v>
      </c>
    </row>
    <row r="7" spans="1:60" x14ac:dyDescent="0.2">
      <c r="A7" s="115" t="s">
        <v>76</v>
      </c>
      <c r="B7" s="116" t="s">
        <v>77</v>
      </c>
      <c r="C7" s="117" t="s">
        <v>78</v>
      </c>
      <c r="D7" s="118"/>
      <c r="E7" s="119"/>
      <c r="F7" s="120"/>
      <c r="G7" s="120">
        <f>SUMIF(AE8:AE16,"&lt;&gt;NOR",G8:G16)</f>
        <v>0</v>
      </c>
      <c r="H7" s="120"/>
      <c r="I7" s="120">
        <f>SUM(I8:I16)</f>
        <v>0</v>
      </c>
      <c r="J7" s="120"/>
      <c r="K7" s="120">
        <f>SUM(K8:K16)</f>
        <v>0</v>
      </c>
      <c r="L7" s="120"/>
      <c r="M7" s="120">
        <f>SUM(M8:M16)</f>
        <v>0</v>
      </c>
      <c r="N7" s="121"/>
      <c r="O7" s="121">
        <f>SUM(O8:O16)</f>
        <v>0</v>
      </c>
      <c r="P7" s="121"/>
      <c r="Q7" s="121">
        <f>SUM(Q8:Q16)</f>
        <v>0</v>
      </c>
      <c r="R7" s="121"/>
      <c r="S7" s="121"/>
      <c r="T7" s="115"/>
      <c r="U7" s="121">
        <f>SUM(U8:U16)</f>
        <v>0</v>
      </c>
      <c r="AE7" t="s">
        <v>79</v>
      </c>
    </row>
    <row r="8" spans="1:60" outlineLevel="1" x14ac:dyDescent="0.2">
      <c r="A8" s="122">
        <v>1</v>
      </c>
      <c r="B8" s="122" t="s">
        <v>80</v>
      </c>
      <c r="C8" s="123" t="s">
        <v>965</v>
      </c>
      <c r="D8" s="124" t="s">
        <v>81</v>
      </c>
      <c r="E8" s="125">
        <v>1</v>
      </c>
      <c r="F8" s="126"/>
      <c r="G8" s="127">
        <f t="shared" ref="G8:G16" si="0">ROUND(E8*F8,2)</f>
        <v>0</v>
      </c>
      <c r="H8" s="127"/>
      <c r="I8" s="127">
        <f t="shared" ref="I8:I16" si="1">ROUND(E8*H8,2)</f>
        <v>0</v>
      </c>
      <c r="J8" s="127"/>
      <c r="K8" s="127">
        <f t="shared" ref="K8:K16" si="2">ROUND(E8*J8,2)</f>
        <v>0</v>
      </c>
      <c r="L8" s="127">
        <v>21</v>
      </c>
      <c r="M8" s="127">
        <f t="shared" ref="M8:M16" si="3">G8*(1+L8/100)</f>
        <v>0</v>
      </c>
      <c r="N8" s="128">
        <v>0</v>
      </c>
      <c r="O8" s="128">
        <f t="shared" ref="O8:O16" si="4">ROUND(E8*N8,5)</f>
        <v>0</v>
      </c>
      <c r="P8" s="128">
        <v>0</v>
      </c>
      <c r="Q8" s="128">
        <f t="shared" ref="Q8:Q16" si="5">ROUND(E8*P8,5)</f>
        <v>0</v>
      </c>
      <c r="R8" s="128"/>
      <c r="S8" s="128"/>
      <c r="T8" s="129">
        <v>0</v>
      </c>
      <c r="U8" s="128">
        <f t="shared" ref="U8:U16" si="6">ROUND(E8*T8,2)</f>
        <v>0</v>
      </c>
      <c r="V8" s="130"/>
      <c r="W8" s="130"/>
      <c r="X8" s="130"/>
      <c r="Y8" s="130"/>
      <c r="Z8" s="130"/>
      <c r="AA8" s="130"/>
      <c r="AB8" s="130"/>
      <c r="AC8" s="130"/>
      <c r="AD8" s="130"/>
      <c r="AE8" s="130" t="s">
        <v>82</v>
      </c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</row>
    <row r="9" spans="1:60" outlineLevel="1" x14ac:dyDescent="0.2">
      <c r="A9" s="122">
        <v>2</v>
      </c>
      <c r="B9" s="122" t="s">
        <v>83</v>
      </c>
      <c r="C9" s="123" t="s">
        <v>84</v>
      </c>
      <c r="D9" s="124" t="s">
        <v>81</v>
      </c>
      <c r="E9" s="125">
        <v>1</v>
      </c>
      <c r="F9" s="126"/>
      <c r="G9" s="127">
        <f t="shared" si="0"/>
        <v>0</v>
      </c>
      <c r="H9" s="127"/>
      <c r="I9" s="127">
        <f t="shared" si="1"/>
        <v>0</v>
      </c>
      <c r="J9" s="127"/>
      <c r="K9" s="127">
        <f t="shared" si="2"/>
        <v>0</v>
      </c>
      <c r="L9" s="127">
        <v>21</v>
      </c>
      <c r="M9" s="127">
        <f t="shared" si="3"/>
        <v>0</v>
      </c>
      <c r="N9" s="128">
        <v>0</v>
      </c>
      <c r="O9" s="128">
        <f t="shared" si="4"/>
        <v>0</v>
      </c>
      <c r="P9" s="128">
        <v>0</v>
      </c>
      <c r="Q9" s="128">
        <f t="shared" si="5"/>
        <v>0</v>
      </c>
      <c r="R9" s="128"/>
      <c r="S9" s="128"/>
      <c r="T9" s="129">
        <v>0</v>
      </c>
      <c r="U9" s="128">
        <f t="shared" si="6"/>
        <v>0</v>
      </c>
      <c r="V9" s="130"/>
      <c r="W9" s="130"/>
      <c r="X9" s="130"/>
      <c r="Y9" s="130"/>
      <c r="Z9" s="130"/>
      <c r="AA9" s="130"/>
      <c r="AB9" s="130"/>
      <c r="AC9" s="130"/>
      <c r="AD9" s="130"/>
      <c r="AE9" s="130" t="s">
        <v>82</v>
      </c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</row>
    <row r="10" spans="1:60" outlineLevel="1" x14ac:dyDescent="0.2">
      <c r="A10" s="122">
        <v>3</v>
      </c>
      <c r="B10" s="122" t="s">
        <v>85</v>
      </c>
      <c r="C10" s="123" t="s">
        <v>86</v>
      </c>
      <c r="D10" s="124" t="s">
        <v>81</v>
      </c>
      <c r="E10" s="125">
        <v>1</v>
      </c>
      <c r="F10" s="126"/>
      <c r="G10" s="127">
        <f t="shared" si="0"/>
        <v>0</v>
      </c>
      <c r="H10" s="127"/>
      <c r="I10" s="127">
        <f t="shared" si="1"/>
        <v>0</v>
      </c>
      <c r="J10" s="127"/>
      <c r="K10" s="127">
        <f t="shared" si="2"/>
        <v>0</v>
      </c>
      <c r="L10" s="127">
        <v>21</v>
      </c>
      <c r="M10" s="127">
        <f t="shared" si="3"/>
        <v>0</v>
      </c>
      <c r="N10" s="128">
        <v>0</v>
      </c>
      <c r="O10" s="128">
        <f t="shared" si="4"/>
        <v>0</v>
      </c>
      <c r="P10" s="128">
        <v>0</v>
      </c>
      <c r="Q10" s="128">
        <f t="shared" si="5"/>
        <v>0</v>
      </c>
      <c r="R10" s="128"/>
      <c r="S10" s="128"/>
      <c r="T10" s="129">
        <v>0</v>
      </c>
      <c r="U10" s="128">
        <f t="shared" si="6"/>
        <v>0</v>
      </c>
      <c r="V10" s="130"/>
      <c r="W10" s="130"/>
      <c r="X10" s="130"/>
      <c r="Y10" s="130"/>
      <c r="Z10" s="130"/>
      <c r="AA10" s="130"/>
      <c r="AB10" s="130"/>
      <c r="AC10" s="130"/>
      <c r="AD10" s="130"/>
      <c r="AE10" s="130" t="s">
        <v>82</v>
      </c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</row>
    <row r="11" spans="1:60" outlineLevel="1" x14ac:dyDescent="0.2">
      <c r="A11" s="122">
        <v>4</v>
      </c>
      <c r="B11" s="122" t="s">
        <v>87</v>
      </c>
      <c r="C11" s="123" t="s">
        <v>88</v>
      </c>
      <c r="D11" s="124" t="s">
        <v>81</v>
      </c>
      <c r="E11" s="125">
        <v>1</v>
      </c>
      <c r="F11" s="126"/>
      <c r="G11" s="127">
        <f t="shared" si="0"/>
        <v>0</v>
      </c>
      <c r="H11" s="127"/>
      <c r="I11" s="127">
        <f t="shared" si="1"/>
        <v>0</v>
      </c>
      <c r="J11" s="127"/>
      <c r="K11" s="127">
        <f t="shared" si="2"/>
        <v>0</v>
      </c>
      <c r="L11" s="127">
        <v>21</v>
      </c>
      <c r="M11" s="127">
        <f t="shared" si="3"/>
        <v>0</v>
      </c>
      <c r="N11" s="128">
        <v>0</v>
      </c>
      <c r="O11" s="128">
        <f t="shared" si="4"/>
        <v>0</v>
      </c>
      <c r="P11" s="128">
        <v>0</v>
      </c>
      <c r="Q11" s="128">
        <f t="shared" si="5"/>
        <v>0</v>
      </c>
      <c r="R11" s="128"/>
      <c r="S11" s="128"/>
      <c r="T11" s="129">
        <v>0</v>
      </c>
      <c r="U11" s="128">
        <f t="shared" si="6"/>
        <v>0</v>
      </c>
      <c r="V11" s="130"/>
      <c r="W11" s="130"/>
      <c r="X11" s="130"/>
      <c r="Y11" s="130"/>
      <c r="Z11" s="130"/>
      <c r="AA11" s="130"/>
      <c r="AB11" s="130"/>
      <c r="AC11" s="130"/>
      <c r="AD11" s="130"/>
      <c r="AE11" s="130" t="s">
        <v>82</v>
      </c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</row>
    <row r="12" spans="1:60" outlineLevel="1" x14ac:dyDescent="0.2">
      <c r="A12" s="122">
        <v>5</v>
      </c>
      <c r="B12" s="122" t="s">
        <v>89</v>
      </c>
      <c r="C12" s="123" t="s">
        <v>90</v>
      </c>
      <c r="D12" s="124" t="s">
        <v>81</v>
      </c>
      <c r="E12" s="125">
        <v>1</v>
      </c>
      <c r="F12" s="126"/>
      <c r="G12" s="127">
        <f t="shared" si="0"/>
        <v>0</v>
      </c>
      <c r="H12" s="127"/>
      <c r="I12" s="127">
        <f t="shared" si="1"/>
        <v>0</v>
      </c>
      <c r="J12" s="127"/>
      <c r="K12" s="127">
        <f t="shared" si="2"/>
        <v>0</v>
      </c>
      <c r="L12" s="127">
        <v>21</v>
      </c>
      <c r="M12" s="127">
        <f t="shared" si="3"/>
        <v>0</v>
      </c>
      <c r="N12" s="128">
        <v>0</v>
      </c>
      <c r="O12" s="128">
        <f t="shared" si="4"/>
        <v>0</v>
      </c>
      <c r="P12" s="128">
        <v>0</v>
      </c>
      <c r="Q12" s="128">
        <f t="shared" si="5"/>
        <v>0</v>
      </c>
      <c r="R12" s="128"/>
      <c r="S12" s="128"/>
      <c r="T12" s="129">
        <v>0</v>
      </c>
      <c r="U12" s="128">
        <f t="shared" si="6"/>
        <v>0</v>
      </c>
      <c r="V12" s="130"/>
      <c r="W12" s="130"/>
      <c r="X12" s="130"/>
      <c r="Y12" s="130"/>
      <c r="Z12" s="130"/>
      <c r="AA12" s="130"/>
      <c r="AB12" s="130"/>
      <c r="AC12" s="130"/>
      <c r="AD12" s="130"/>
      <c r="AE12" s="130" t="s">
        <v>82</v>
      </c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</row>
    <row r="13" spans="1:60" outlineLevel="1" x14ac:dyDescent="0.2">
      <c r="A13" s="122">
        <v>6</v>
      </c>
      <c r="B13" s="122" t="s">
        <v>91</v>
      </c>
      <c r="C13" s="123" t="s">
        <v>92</v>
      </c>
      <c r="D13" s="124" t="s">
        <v>81</v>
      </c>
      <c r="E13" s="125">
        <v>1</v>
      </c>
      <c r="F13" s="126"/>
      <c r="G13" s="127">
        <f t="shared" si="0"/>
        <v>0</v>
      </c>
      <c r="H13" s="127"/>
      <c r="I13" s="127">
        <f t="shared" si="1"/>
        <v>0</v>
      </c>
      <c r="J13" s="127"/>
      <c r="K13" s="127">
        <f t="shared" si="2"/>
        <v>0</v>
      </c>
      <c r="L13" s="127">
        <v>21</v>
      </c>
      <c r="M13" s="127">
        <f t="shared" si="3"/>
        <v>0</v>
      </c>
      <c r="N13" s="128">
        <v>0</v>
      </c>
      <c r="O13" s="128">
        <f t="shared" si="4"/>
        <v>0</v>
      </c>
      <c r="P13" s="128">
        <v>0</v>
      </c>
      <c r="Q13" s="128">
        <f t="shared" si="5"/>
        <v>0</v>
      </c>
      <c r="R13" s="128"/>
      <c r="S13" s="128"/>
      <c r="T13" s="129">
        <v>0</v>
      </c>
      <c r="U13" s="128">
        <f t="shared" si="6"/>
        <v>0</v>
      </c>
      <c r="V13" s="130"/>
      <c r="W13" s="130"/>
      <c r="X13" s="130"/>
      <c r="Y13" s="130"/>
      <c r="Z13" s="130"/>
      <c r="AA13" s="130"/>
      <c r="AB13" s="130"/>
      <c r="AC13" s="130"/>
      <c r="AD13" s="130"/>
      <c r="AE13" s="130" t="s">
        <v>82</v>
      </c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</row>
    <row r="14" spans="1:60" outlineLevel="1" x14ac:dyDescent="0.2">
      <c r="A14" s="122">
        <v>7</v>
      </c>
      <c r="B14" s="122" t="s">
        <v>93</v>
      </c>
      <c r="C14" s="123" t="s">
        <v>94</v>
      </c>
      <c r="D14" s="124" t="s">
        <v>81</v>
      </c>
      <c r="E14" s="125">
        <v>1</v>
      </c>
      <c r="F14" s="126"/>
      <c r="G14" s="127">
        <f t="shared" si="0"/>
        <v>0</v>
      </c>
      <c r="H14" s="127"/>
      <c r="I14" s="127">
        <f t="shared" si="1"/>
        <v>0</v>
      </c>
      <c r="J14" s="127"/>
      <c r="K14" s="127">
        <f t="shared" si="2"/>
        <v>0</v>
      </c>
      <c r="L14" s="127">
        <v>21</v>
      </c>
      <c r="M14" s="127">
        <f t="shared" si="3"/>
        <v>0</v>
      </c>
      <c r="N14" s="128">
        <v>0</v>
      </c>
      <c r="O14" s="128">
        <f t="shared" si="4"/>
        <v>0</v>
      </c>
      <c r="P14" s="128">
        <v>0</v>
      </c>
      <c r="Q14" s="128">
        <f t="shared" si="5"/>
        <v>0</v>
      </c>
      <c r="R14" s="128"/>
      <c r="S14" s="128"/>
      <c r="T14" s="129">
        <v>0</v>
      </c>
      <c r="U14" s="128">
        <f t="shared" si="6"/>
        <v>0</v>
      </c>
      <c r="V14" s="130"/>
      <c r="W14" s="130"/>
      <c r="X14" s="130"/>
      <c r="Y14" s="130"/>
      <c r="Z14" s="130"/>
      <c r="AA14" s="130"/>
      <c r="AB14" s="130"/>
      <c r="AC14" s="130"/>
      <c r="AD14" s="130"/>
      <c r="AE14" s="130" t="s">
        <v>82</v>
      </c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</row>
    <row r="15" spans="1:60" outlineLevel="1" x14ac:dyDescent="0.2">
      <c r="A15" s="122">
        <v>8</v>
      </c>
      <c r="B15" s="122" t="s">
        <v>95</v>
      </c>
      <c r="C15" s="123" t="s">
        <v>96</v>
      </c>
      <c r="D15" s="124" t="s">
        <v>81</v>
      </c>
      <c r="E15" s="125">
        <v>1</v>
      </c>
      <c r="F15" s="126"/>
      <c r="G15" s="127">
        <f t="shared" si="0"/>
        <v>0</v>
      </c>
      <c r="H15" s="127"/>
      <c r="I15" s="127">
        <f t="shared" si="1"/>
        <v>0</v>
      </c>
      <c r="J15" s="127"/>
      <c r="K15" s="127">
        <f t="shared" si="2"/>
        <v>0</v>
      </c>
      <c r="L15" s="127">
        <v>21</v>
      </c>
      <c r="M15" s="127">
        <f t="shared" si="3"/>
        <v>0</v>
      </c>
      <c r="N15" s="128">
        <v>0</v>
      </c>
      <c r="O15" s="128">
        <f t="shared" si="4"/>
        <v>0</v>
      </c>
      <c r="P15" s="128">
        <v>0</v>
      </c>
      <c r="Q15" s="128">
        <f t="shared" si="5"/>
        <v>0</v>
      </c>
      <c r="R15" s="128"/>
      <c r="S15" s="128"/>
      <c r="T15" s="129">
        <v>0</v>
      </c>
      <c r="U15" s="128">
        <f t="shared" si="6"/>
        <v>0</v>
      </c>
      <c r="V15" s="130"/>
      <c r="W15" s="130"/>
      <c r="X15" s="130"/>
      <c r="Y15" s="130"/>
      <c r="Z15" s="130"/>
      <c r="AA15" s="130"/>
      <c r="AB15" s="130"/>
      <c r="AC15" s="130"/>
      <c r="AD15" s="130"/>
      <c r="AE15" s="130" t="s">
        <v>82</v>
      </c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</row>
    <row r="16" spans="1:60" outlineLevel="1" x14ac:dyDescent="0.2">
      <c r="A16" s="131">
        <v>9</v>
      </c>
      <c r="B16" s="131" t="s">
        <v>97</v>
      </c>
      <c r="C16" s="132" t="s">
        <v>98</v>
      </c>
      <c r="D16" s="133" t="s">
        <v>81</v>
      </c>
      <c r="E16" s="134">
        <v>1</v>
      </c>
      <c r="F16" s="135"/>
      <c r="G16" s="136">
        <f t="shared" si="0"/>
        <v>0</v>
      </c>
      <c r="H16" s="136"/>
      <c r="I16" s="136">
        <f t="shared" si="1"/>
        <v>0</v>
      </c>
      <c r="J16" s="136"/>
      <c r="K16" s="136">
        <f t="shared" si="2"/>
        <v>0</v>
      </c>
      <c r="L16" s="136">
        <v>21</v>
      </c>
      <c r="M16" s="136">
        <f t="shared" si="3"/>
        <v>0</v>
      </c>
      <c r="N16" s="137">
        <v>0</v>
      </c>
      <c r="O16" s="137">
        <f t="shared" si="4"/>
        <v>0</v>
      </c>
      <c r="P16" s="137">
        <v>0</v>
      </c>
      <c r="Q16" s="137">
        <f t="shared" si="5"/>
        <v>0</v>
      </c>
      <c r="R16" s="137"/>
      <c r="S16" s="137"/>
      <c r="T16" s="138">
        <v>0</v>
      </c>
      <c r="U16" s="137">
        <f t="shared" si="6"/>
        <v>0</v>
      </c>
      <c r="V16" s="130"/>
      <c r="W16" s="130"/>
      <c r="X16" s="130"/>
      <c r="Y16" s="130"/>
      <c r="Z16" s="130"/>
      <c r="AA16" s="130"/>
      <c r="AB16" s="130"/>
      <c r="AC16" s="130"/>
      <c r="AD16" s="130"/>
      <c r="AE16" s="130" t="s">
        <v>82</v>
      </c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</row>
    <row r="17" spans="1:31" x14ac:dyDescent="0.2">
      <c r="A17" s="3"/>
      <c r="B17" s="4" t="s">
        <v>99</v>
      </c>
      <c r="C17" s="139" t="s">
        <v>99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AC17">
        <v>12</v>
      </c>
      <c r="AD17">
        <v>21</v>
      </c>
    </row>
    <row r="18" spans="1:31" x14ac:dyDescent="0.2">
      <c r="A18" s="140"/>
      <c r="B18" s="141" t="s">
        <v>62</v>
      </c>
      <c r="C18" s="142" t="s">
        <v>99</v>
      </c>
      <c r="D18" s="143"/>
      <c r="E18" s="143"/>
      <c r="F18" s="143"/>
      <c r="G18" s="144">
        <f>G7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AC18">
        <f>SUMIF(L6:L16,AC17,G6:G16)</f>
        <v>0</v>
      </c>
      <c r="AD18">
        <f>SUMIF(L6:L16,AD17,G6:G16)</f>
        <v>0</v>
      </c>
      <c r="AE18" t="s">
        <v>100</v>
      </c>
    </row>
    <row r="19" spans="1:31" x14ac:dyDescent="0.2">
      <c r="A19" s="3"/>
      <c r="B19" s="4" t="s">
        <v>99</v>
      </c>
      <c r="C19" s="139" t="s">
        <v>99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31" x14ac:dyDescent="0.2">
      <c r="A20" s="3"/>
      <c r="B20" s="4" t="s">
        <v>99</v>
      </c>
      <c r="C20" s="139" t="s">
        <v>99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31" x14ac:dyDescent="0.2">
      <c r="A21" s="333" t="s">
        <v>101</v>
      </c>
      <c r="B21" s="333"/>
      <c r="C21" s="33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31" x14ac:dyDescent="0.2">
      <c r="A22" s="321"/>
      <c r="B22" s="322"/>
      <c r="C22" s="323"/>
      <c r="D22" s="322"/>
      <c r="E22" s="322"/>
      <c r="F22" s="322"/>
      <c r="G22" s="32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AE22" t="s">
        <v>102</v>
      </c>
    </row>
    <row r="23" spans="1:31" x14ac:dyDescent="0.2">
      <c r="A23" s="325"/>
      <c r="B23" s="326"/>
      <c r="C23" s="327"/>
      <c r="D23" s="326"/>
      <c r="E23" s="326"/>
      <c r="F23" s="326"/>
      <c r="G23" s="32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31" x14ac:dyDescent="0.2">
      <c r="A24" s="325"/>
      <c r="B24" s="326"/>
      <c r="C24" s="327"/>
      <c r="D24" s="326"/>
      <c r="E24" s="326"/>
      <c r="F24" s="326"/>
      <c r="G24" s="32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31" x14ac:dyDescent="0.2">
      <c r="A25" s="325"/>
      <c r="B25" s="326"/>
      <c r="C25" s="327"/>
      <c r="D25" s="326"/>
      <c r="E25" s="326"/>
      <c r="F25" s="326"/>
      <c r="G25" s="32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31" x14ac:dyDescent="0.2">
      <c r="A26" s="329"/>
      <c r="B26" s="330"/>
      <c r="C26" s="331"/>
      <c r="D26" s="330"/>
      <c r="E26" s="330"/>
      <c r="F26" s="330"/>
      <c r="G26" s="33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31" x14ac:dyDescent="0.2">
      <c r="A27" s="3"/>
      <c r="B27" s="4" t="s">
        <v>99</v>
      </c>
      <c r="C27" s="139" t="s">
        <v>99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31" x14ac:dyDescent="0.2">
      <c r="C28" s="146"/>
      <c r="AE28" t="s">
        <v>103</v>
      </c>
    </row>
  </sheetData>
  <mergeCells count="5">
    <mergeCell ref="A1:G1"/>
    <mergeCell ref="C2:G2"/>
    <mergeCell ref="C3:G3"/>
    <mergeCell ref="A21:C21"/>
    <mergeCell ref="A22:G26"/>
  </mergeCells>
  <pageMargins left="0.39370078740157499" right="0.19685039370078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49" t="s">
        <v>6</v>
      </c>
      <c r="B1" s="349"/>
      <c r="C1" s="350"/>
      <c r="D1" s="349"/>
      <c r="E1" s="349"/>
      <c r="F1" s="349"/>
      <c r="G1" s="349"/>
    </row>
    <row r="2" spans="1:7" ht="24.95" customHeight="1" x14ac:dyDescent="0.2">
      <c r="A2" s="60" t="s">
        <v>28</v>
      </c>
      <c r="B2" s="59"/>
      <c r="C2" s="351"/>
      <c r="D2" s="351"/>
      <c r="E2" s="351"/>
      <c r="F2" s="351"/>
      <c r="G2" s="352"/>
    </row>
    <row r="3" spans="1:7" ht="24.95" hidden="1" customHeight="1" x14ac:dyDescent="0.2">
      <c r="A3" s="60" t="s">
        <v>7</v>
      </c>
      <c r="B3" s="59"/>
      <c r="C3" s="351"/>
      <c r="D3" s="351"/>
      <c r="E3" s="351"/>
      <c r="F3" s="351"/>
      <c r="G3" s="352"/>
    </row>
    <row r="4" spans="1:7" ht="24.95" hidden="1" customHeight="1" x14ac:dyDescent="0.2">
      <c r="A4" s="60" t="s">
        <v>8</v>
      </c>
      <c r="B4" s="59"/>
      <c r="C4" s="351"/>
      <c r="D4" s="351"/>
      <c r="E4" s="351"/>
      <c r="F4" s="351"/>
      <c r="G4" s="352"/>
    </row>
    <row r="5" spans="1:7" hidden="1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Pokyny pro vyplnění</vt:lpstr>
      <vt:lpstr>Stavba Celkem</vt:lpstr>
      <vt:lpstr>Stavební</vt:lpstr>
      <vt:lpstr>ZI</vt:lpstr>
      <vt:lpstr>ÚT</vt:lpstr>
      <vt:lpstr>VZT</vt:lpstr>
      <vt:lpstr>NN Rekap</vt:lpstr>
      <vt:lpstr>NN Položky</vt:lpstr>
      <vt:lpstr>VRN</vt:lpstr>
      <vt:lpstr>VzorPolozky</vt:lpstr>
      <vt:lpstr>'NN Položky'!Oblast_tisku</vt:lpstr>
      <vt:lpstr>'NN Rekap'!Oblast_tisku</vt:lpstr>
      <vt:lpstr>Stavební!Oblast_tisku</vt:lpstr>
      <vt:lpstr>ÚT!Oblast_tisku</vt:lpstr>
      <vt:lpstr>VRN!Oblast_tisku</vt:lpstr>
      <vt:lpstr>VZT!Oblast_tisku</vt:lpstr>
      <vt:lpstr>ZI!Oblast_tisku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Vlastník</dc:creator>
  <cp:lastModifiedBy>Marta Šindelková</cp:lastModifiedBy>
  <cp:lastPrinted>2022-07-11T05:40:06Z</cp:lastPrinted>
  <dcterms:created xsi:type="dcterms:W3CDTF">2009-04-08T07:15:50Z</dcterms:created>
  <dcterms:modified xsi:type="dcterms:W3CDTF">2025-01-09T13:21:33Z</dcterms:modified>
</cp:coreProperties>
</file>