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9440" windowHeight="975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'Rekapitulace'!$G$32</definedName>
    <definedName name="Dodavka0">'Položky'!#REF!</definedName>
    <definedName name="HSV">'Rekapitulace'!$E$32</definedName>
    <definedName name="HSV0">'Položky'!#REF!</definedName>
    <definedName name="HZS">'Rekapitulace'!$I$32</definedName>
    <definedName name="HZS0">'Položky'!#REF!</definedName>
    <definedName name="JKSO">'Krycí list'!$G$2</definedName>
    <definedName name="MJ">'Krycí list'!$G$5</definedName>
    <definedName name="Mont">'Rekapitulace'!$H$32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'Položky'!$A$1:$G$377</definedName>
    <definedName name="_xlnm.Print_Area" localSheetId="1">'Rekapitulace'!$A$1:$I$46</definedName>
    <definedName name="PocetMJ">'Krycí list'!$G$6</definedName>
    <definedName name="Poznamka">'Krycí list'!$B$37</definedName>
    <definedName name="Projektant">'Krycí list'!$C$8</definedName>
    <definedName name="PSV">'Rekapitulace'!$F$32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<sst xmlns="http://schemas.openxmlformats.org/spreadsheetml/2006/main" count="1001" uniqueCount="602">
  <si>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</si>
  <si>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</si>
  <si>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</si>
  <si>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</si>
  <si>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</si>
  <si>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</si>
  <si>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</si>
  <si>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</si>
  <si>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</si>
  <si>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</si>
  <si>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</si>
  <si>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</si>
  <si>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</si>
  <si>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</si>
  <si>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</si>
  <si>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</si>
  <si>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</si>
  <si>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</si>
  <si>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</si>
  <si>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</si>
  <si>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</si>
  <si>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</si>
  <si>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</si>
  <si>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</si>
  <si>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</si>
  <si>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</si>
  <si>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</si>
  <si>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</si>
  <si>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</si>
  <si>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</si>
  <si>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</si>
  <si>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</si>
  <si>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</si>
  <si>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</si>
  <si>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</si>
  <si>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</si>
  <si>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</si>
  <si>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</si>
  <si>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</si>
  <si>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</si>
  <si>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</si>
  <si>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</si>
  <si>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</si>
  <si>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</si>
  <si>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</si>
  <si>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</si>
  <si>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</si>
  <si>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</si>
  <si>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</si>
  <si>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</si>
  <si>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</si>
  <si>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</si>
  <si>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</si>
  <si>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</si>
  <si>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</si>
  <si>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</si>
  <si>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</si>
  <si>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</si>
  <si>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</si>
  <si>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</si>
  <si>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</si>
  <si>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</si>
  <si>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</si>
  <si>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</si>
  <si>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</si>
  <si>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</si>
  <si>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</si>
  <si>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</si>
  <si>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</si>
  <si>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</si>
  <si>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</si>
  <si>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</si>
  <si>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</si>
  <si>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</si>
  <si>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</si>
  <si>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</si>
  <si>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</si>
  <si>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</si>
  <si>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14/801</t>
  </si>
  <si>
    <t>Úprava okolí Hornobranského rybníka,Č.Krumlov-I.et</t>
  </si>
  <si>
    <t>S03</t>
  </si>
  <si>
    <t>Toalety</t>
  </si>
  <si>
    <t>I.etapa</t>
  </si>
  <si>
    <t>131201101R00</t>
  </si>
  <si>
    <t xml:space="preserve">Hloubení nezapažených jam v hor.3 do 100 m3 </t>
  </si>
  <si>
    <t>m3</t>
  </si>
  <si>
    <t>přístavba:(2,81*4,8-0,4*0,5)*0,20</t>
  </si>
  <si>
    <t>131201109R00</t>
  </si>
  <si>
    <t xml:space="preserve">Příplatek za lepivost - hloubení nezap.jam v hor.3 </t>
  </si>
  <si>
    <t>132201101R00</t>
  </si>
  <si>
    <t xml:space="preserve">Hloubení rýh šířky do 60 cm v hor.3 do 100 m3 </t>
  </si>
  <si>
    <t>základy přístavba -upřesnit hloubku:4,3*0,4*1,0</t>
  </si>
  <si>
    <t xml:space="preserve">                pod el.pilíř:1,36*0,40*0,80</t>
  </si>
  <si>
    <t>ležatá kaalizace v přístavbě:15,0*0,30*0,50</t>
  </si>
  <si>
    <t>132201109R00</t>
  </si>
  <si>
    <t xml:space="preserve">Příplatek za lepivost - hloubení rýh 60 cm v hor.3 </t>
  </si>
  <si>
    <t>139601102R00</t>
  </si>
  <si>
    <t xml:space="preserve">Ruční výkop jam, rýh a šachet v hornině tř. 3 </t>
  </si>
  <si>
    <t>ležatá kanalizace ve stávaj.části:15,0*0,30*0,50</t>
  </si>
  <si>
    <t>162701105R00</t>
  </si>
  <si>
    <t xml:space="preserve">Vodorovné přemístění výkopku z hor.1-4 do 10000 m </t>
  </si>
  <si>
    <t>2,66+4,41+2,25</t>
  </si>
  <si>
    <t>171201201R00</t>
  </si>
  <si>
    <t xml:space="preserve">Uložení sypaniny na skládku </t>
  </si>
  <si>
    <t>171201211U00</t>
  </si>
  <si>
    <t xml:space="preserve">Skládkovné zemina </t>
  </si>
  <si>
    <t>t</t>
  </si>
  <si>
    <t>9,32*1,67</t>
  </si>
  <si>
    <t>175101101RT2</t>
  </si>
  <si>
    <t>Obsyp potrubí bez prohození sypaniny s dodáním štěrkopísku frakce 0 - 22 mm</t>
  </si>
  <si>
    <t>vč.lože-ležatá kanalizace:30,0*0,30*0,50</t>
  </si>
  <si>
    <t>181101102R00</t>
  </si>
  <si>
    <t xml:space="preserve">Úprava pláně v zářezech v hor. 1-4, se zhutněním </t>
  </si>
  <si>
    <t>m2</t>
  </si>
  <si>
    <t>11</t>
  </si>
  <si>
    <t>Přípravné a přidružené práce</t>
  </si>
  <si>
    <t>110001</t>
  </si>
  <si>
    <t xml:space="preserve">Vytýčení podzemních inženýrských sítí </t>
  </si>
  <si>
    <t>kpl</t>
  </si>
  <si>
    <t>2</t>
  </si>
  <si>
    <t>Základy a zvláštní zakládání</t>
  </si>
  <si>
    <t>271531113R00</t>
  </si>
  <si>
    <t xml:space="preserve">Polštář základu z kameniva hr. drceného 16-32 mm </t>
  </si>
  <si>
    <t>přístavba:2,41*4,8*0,1</t>
  </si>
  <si>
    <t>273321311R00</t>
  </si>
  <si>
    <t xml:space="preserve">Železobeton základových desek C 16/20 </t>
  </si>
  <si>
    <t>273361921RT4</t>
  </si>
  <si>
    <t>Výztuž základových desek ze svařovaných sítí průměr drátu  6,0, oka 100/100 mm</t>
  </si>
  <si>
    <t>přístavba:2,41*4,8*4,48*0,001*1,1</t>
  </si>
  <si>
    <t>274313611R00</t>
  </si>
  <si>
    <t xml:space="preserve">Beton základových pasů prostý C 16/20 </t>
  </si>
  <si>
    <t>přístavba:4,3*0,4*1,0</t>
  </si>
  <si>
    <t>pod el.pilíř:1,36*0,4*0,8</t>
  </si>
  <si>
    <t>3</t>
  </si>
  <si>
    <t>Svislé a kompletní konstrukce</t>
  </si>
  <si>
    <t>310238211R00</t>
  </si>
  <si>
    <t xml:space="preserve">Zazdívka otvorů plochy do 1 m2 cihlami na MVC </t>
  </si>
  <si>
    <t>otvory do trafa:1,0*0,5*0,30*3</t>
  </si>
  <si>
    <t>310239211R00</t>
  </si>
  <si>
    <t xml:space="preserve">Zazdívka otvorů plochy do 4 m2 cihlami na MVC </t>
  </si>
  <si>
    <t>Začátek provozního součtu</t>
  </si>
  <si>
    <t>okna:0,27*0,86+0,61*2,0+0,47*2,0+0,43*2,98</t>
  </si>
  <si>
    <t>Konec provozního součtu</t>
  </si>
  <si>
    <t>3,67*0,34</t>
  </si>
  <si>
    <t>311238130R00</t>
  </si>
  <si>
    <t xml:space="preserve">Zdivo POROTHERM 19 AKU P+D P15 na MC 10, tl.190 mm </t>
  </si>
  <si>
    <t>přístavba:4,3*2,98-2,5*(0,9+1,0)</t>
  </si>
  <si>
    <t>317168131R00</t>
  </si>
  <si>
    <t xml:space="preserve">Překlad POROTHERM 7 vysoký 70x235x1250 mm </t>
  </si>
  <si>
    <t>kus</t>
  </si>
  <si>
    <t>P5:4*3</t>
  </si>
  <si>
    <t>317234410R00</t>
  </si>
  <si>
    <t xml:space="preserve">Vyzdívka mezi nosníky cihlami pálenými na MC </t>
  </si>
  <si>
    <t>P1-4:(1,1+1,20*2+1,44+1,47)*0,14*0,15</t>
  </si>
  <si>
    <t>317944311RT2</t>
  </si>
  <si>
    <t>Válcované nosníky do č.12 osazené do otvorů včetně dodávky profilu I č.10</t>
  </si>
  <si>
    <t>P1:1,1*2</t>
  </si>
  <si>
    <t>P2:1,2*4</t>
  </si>
  <si>
    <t>P3:1,44*2</t>
  </si>
  <si>
    <t>P4:1,47*2</t>
  </si>
  <si>
    <t>12,82*8,34*0,001*1,1</t>
  </si>
  <si>
    <t>342255024RT1</t>
  </si>
  <si>
    <t>Příčky z desek Ytong tl. 10 cm desky P 2 - 500, 599 x 249 x 100 mm</t>
  </si>
  <si>
    <t>(2,72*2+2,61*2+1,7)*2,98-0,6*1,97*3</t>
  </si>
  <si>
    <t>346244381R00</t>
  </si>
  <si>
    <t xml:space="preserve">Plentování ocelových nosníků výšky do 20 cm </t>
  </si>
  <si>
    <t>P1-4:(1,1+1,2*2+1,44+1,47)*0,15*2</t>
  </si>
  <si>
    <t>349231811R00</t>
  </si>
  <si>
    <t xml:space="preserve">Přizdívka ostění  z cihel, kapsy do 15 cm </t>
  </si>
  <si>
    <t>0,34*(0,55*4+2,05*3+0,86)</t>
  </si>
  <si>
    <t>61</t>
  </si>
  <si>
    <t>Upravy povrchů vnitřní</t>
  </si>
  <si>
    <t>611403399R00</t>
  </si>
  <si>
    <t xml:space="preserve">Hrubá výplň rýh jakékoli šířky maltou ve stropech </t>
  </si>
  <si>
    <t>po yboturaných zdech:0,35*2,72+0,15*3,26+0,1*(1,12+1,44)</t>
  </si>
  <si>
    <t>611421321R00</t>
  </si>
  <si>
    <t xml:space="preserve">Oprava váp.omítek stropů do 30% plochy - hladkých </t>
  </si>
  <si>
    <t>101-107:24,28</t>
  </si>
  <si>
    <t>611471413R00</t>
  </si>
  <si>
    <t xml:space="preserve">Úprava stropů aktiv. štukem s přísadou, tl. 2-3 mm </t>
  </si>
  <si>
    <t>612403399R00</t>
  </si>
  <si>
    <t xml:space="preserve">Hrubá výplň rýh ve stěnách maltou </t>
  </si>
  <si>
    <t>po vybouraných zdech:2,88*(0,35*2+0,15+0,1*2)</t>
  </si>
  <si>
    <t>612421321R00</t>
  </si>
  <si>
    <t xml:space="preserve">Oprava vápen.omítek stěn do 30 % pl. - hladkých </t>
  </si>
  <si>
    <t>101:1,1*2,88</t>
  </si>
  <si>
    <t>102:1,7*2,88</t>
  </si>
  <si>
    <t>103:(2,72+1,7*2)*2,88</t>
  </si>
  <si>
    <t>104:1,27*2*2,88</t>
  </si>
  <si>
    <t>105:(2,72+1,8*2)*2,88</t>
  </si>
  <si>
    <t>106:(2,61+1,8)*2,88</t>
  </si>
  <si>
    <t>107:(0,5+0,25)*2,88</t>
  </si>
  <si>
    <t>odp.:-0,7*2,1*4-0,9*0,5*3</t>
  </si>
  <si>
    <t>612421626R00</t>
  </si>
  <si>
    <t xml:space="preserve">Omítka vnitřní zdiva, MVC, hladká </t>
  </si>
  <si>
    <t>102-107-po vybourané mozaice:(1,51+0,86)*2,88</t>
  </si>
  <si>
    <t>nové zdiva, dozdívky,ostění:</t>
  </si>
  <si>
    <t>101:1,1*2,88+0,88*2,1+1,5*0,15-0,6*1,97</t>
  </si>
  <si>
    <t>102:0,88*2,1+1,1*0,14-0,6*1,97</t>
  </si>
  <si>
    <t>103:(0,7+2,1*2)*0,24+0,88*2,1+1,1*0,15-0,6*1,97</t>
  </si>
  <si>
    <t>(0,9+0,5*2)*0,20+0,15*(1,2+0,5*2)+1,2*0,15</t>
  </si>
  <si>
    <t>104:(0,7+2,1*2)*0,24+0,88*2,1+1,1*0,15-0,6*1,97</t>
  </si>
  <si>
    <t>(0,9+0,5*2)*0,2+0,17*0,86+0,61*2,0+1,2*0,15</t>
  </si>
  <si>
    <t>105:(0,9+0,5)*2*0,2+0,27*2,0+0,43*2,88+1,2*0,15+1,0*0,6*2</t>
  </si>
  <si>
    <t>106:1,0*0,6+1,15*2,26+1,65*1,6</t>
  </si>
  <si>
    <t>612471413R00</t>
  </si>
  <si>
    <t xml:space="preserve">Úprava vnitřních stěn aktivovaným štukem s přísad. </t>
  </si>
  <si>
    <t>srovnání omítek nových a stávaj.zdí:</t>
  </si>
  <si>
    <t>101:(2,61+1,1)*2*2,88</t>
  </si>
  <si>
    <t>102:(1,51+1,7)*2*(2,88-2,0)</t>
  </si>
  <si>
    <t>103:(2,72+1,7)*2*(2,88-2,0)</t>
  </si>
  <si>
    <t>104:(2,72+1,27)*2*(2,88-2,0)</t>
  </si>
  <si>
    <t>105:(2,72+1,63)*2*(2,88-2,0)</t>
  </si>
  <si>
    <t>106:(2,61+1,8)*2*(2,88-2,0)</t>
  </si>
  <si>
    <t>107:(1,0+1,7)*2*(2,88-2,0)</t>
  </si>
  <si>
    <t>ostění:(0,9+2,5*2)*0,10</t>
  </si>
  <si>
    <t>(0,9+0,5*2)*0,20*4</t>
  </si>
  <si>
    <t>(0,7+0,1*2)*0,24*2</t>
  </si>
  <si>
    <t>(1,0+0,5*2)*0,1</t>
  </si>
  <si>
    <t>odp:-0,6*1,97-0,9*2,5-0,9*0,5*4</t>
  </si>
  <si>
    <t>612481211RT2</t>
  </si>
  <si>
    <t>Montáž výztužné sítě (perlinky) do stěrky-stěny včetně výztužné sítě a stěrkového tmelu</t>
  </si>
  <si>
    <t>příčky Ytong vč.pod obklady:2*33,29</t>
  </si>
  <si>
    <t>62</t>
  </si>
  <si>
    <t>Úpravy povrchů vnější</t>
  </si>
  <si>
    <t>622421131R00</t>
  </si>
  <si>
    <t xml:space="preserve">Omítka vnější stěn, MVC, hladká, složitost 1-2 </t>
  </si>
  <si>
    <t>vyzdívky,zazdívky:</t>
  </si>
  <si>
    <t>pohled S:(0,9+0,5*2)*0,15+0,15*(1,2+0,5*2)+1,2*0,15</t>
  </si>
  <si>
    <t>(0,9+0,5*2)*0,15+0,17*0,86+0,61*2,0+1,2*0,15</t>
  </si>
  <si>
    <t>(0,9+0,5*2)*0,15+0,4*2,0+0,43*2,88+1,2*0,15</t>
  </si>
  <si>
    <t>622422311R00</t>
  </si>
  <si>
    <t xml:space="preserve">Oprava vnějších omítek vápen. hladk. II, do 30 % </t>
  </si>
  <si>
    <t>pohled S:4,8*3,91+5,89*1,03</t>
  </si>
  <si>
    <t xml:space="preserve">            J:(4,8+5,89)*1,03</t>
  </si>
  <si>
    <t xml:space="preserve">             Z:6,21*(03,30+0,20)+0,25*0,73*2</t>
  </si>
  <si>
    <t>ost:(0,9+0,5*2)*0,15*3</t>
  </si>
  <si>
    <t>odop:-0,9*0,5*63</t>
  </si>
  <si>
    <t>odpočet nové hladké omítky:-5,13</t>
  </si>
  <si>
    <t>622471116R00</t>
  </si>
  <si>
    <t xml:space="preserve">Úprava stěn aktivovaným štukem s přísadou </t>
  </si>
  <si>
    <t>srovnání omítky :</t>
  </si>
  <si>
    <t>J:4,8*3,91+5,89*1,03</t>
  </si>
  <si>
    <t>Z:63,21*(0,3+0,2)+0,25*0,73*2</t>
  </si>
  <si>
    <t>ost:(0,9+0,5*2)*0,10*4</t>
  </si>
  <si>
    <t>(1,0+2,5*2)*0,1</t>
  </si>
  <si>
    <t>(0,9+2,5*2)*0,1</t>
  </si>
  <si>
    <t>odp:-0,9*0,5*4-0,9*2,5-1,0*2,5</t>
  </si>
  <si>
    <t>622471317R00</t>
  </si>
  <si>
    <t xml:space="preserve">Nátěr nebo nástřik stěn vnějších, složitost 1 - 2 </t>
  </si>
  <si>
    <t>63</t>
  </si>
  <si>
    <t>Podlahy a podlahové konstrukce</t>
  </si>
  <si>
    <t>631312141R00</t>
  </si>
  <si>
    <t xml:space="preserve">Doplnění rýh betonem v dosavadních mazaninách </t>
  </si>
  <si>
    <t>stávající část podkladní beton nad ležatou kanalizací:15,0*0,30*0,10</t>
  </si>
  <si>
    <t>631315611R00</t>
  </si>
  <si>
    <t xml:space="preserve">Mazanina betonová tl. 12 - 24 cm C 16/20 </t>
  </si>
  <si>
    <t>vrchní mazanina:</t>
  </si>
  <si>
    <t>tl.100 mm 103-105:4,62+3,5+4,39+0,7*0,34*2+0,1*0,6</t>
  </si>
  <si>
    <t>13,05*0,10</t>
  </si>
  <si>
    <t>tl. 84 mm 101,102,106,107:2,87+2,57+4,7+1,63+0,2*(1,0+0,9)+0,1*0,6*2</t>
  </si>
  <si>
    <t>12,27*0,084</t>
  </si>
  <si>
    <t>631319173R00</t>
  </si>
  <si>
    <t xml:space="preserve">Příplatek za stržení povrchu mazaniny tl. 12 cm </t>
  </si>
  <si>
    <t>631361921RT4</t>
  </si>
  <si>
    <t>Výztuž mazanin svařovanou sítí průměr drátu  6,0, oka 100/100 mm</t>
  </si>
  <si>
    <t>vrchní mazanina:(13,05+12,27)*4,84*0,001*1,1</t>
  </si>
  <si>
    <t>632451024R00</t>
  </si>
  <si>
    <t xml:space="preserve">Vyrovnávací potěr MC 15, v pásu, tl. 50 mm </t>
  </si>
  <si>
    <t>vyrovnání pasrapetů:0,34*0,9*3+0,20*0,9</t>
  </si>
  <si>
    <t>64</t>
  </si>
  <si>
    <t>Výplně otvorů</t>
  </si>
  <si>
    <t>642942111R00</t>
  </si>
  <si>
    <t xml:space="preserve">Osazení zárubní dveřních ocelových, pl. do 2,5 m2 </t>
  </si>
  <si>
    <t>55330315</t>
  </si>
  <si>
    <t>Zárubeň ocelová H 110   600x1970x110 L</t>
  </si>
  <si>
    <t>55330378</t>
  </si>
  <si>
    <t>Zárubeň ocelová YH100   600x1970x100 L</t>
  </si>
  <si>
    <t>94</t>
  </si>
  <si>
    <t>Lešení a stavební výtahy</t>
  </si>
  <si>
    <t>941941031R00</t>
  </si>
  <si>
    <t xml:space="preserve">Montáž lešení leh.řad.s podlahami,š.do 1 m, H 10 m </t>
  </si>
  <si>
    <t>fasáda S:4,8*3,91+6,9*4,66</t>
  </si>
  <si>
    <t>J:4,8*3,91+6,9*(3,91+4,66)*0,5</t>
  </si>
  <si>
    <t>Z:8,21*4,66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</si>
  <si>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</si>
  <si>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</si>
  <si>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</si>
  <si>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</si>
  <si>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95</t>
  </si>
  <si>
    <t>Dokončovací konstrukce na pozemních stavbách</t>
  </si>
  <si>
    <t>952901111R00</t>
  </si>
  <si>
    <t xml:space="preserve">Vyčištění budov o výšce podlaží do 4 m </t>
  </si>
  <si>
    <t>přízemi:6,21*4,8</t>
  </si>
  <si>
    <t>střecha:</t>
  </si>
  <si>
    <t>96</t>
  </si>
  <si>
    <t>Bourání konstrukcí</t>
  </si>
  <si>
    <t>113106121R00</t>
  </si>
  <si>
    <t xml:space="preserve">Rozebrání dlažeb z betonových dlaždic na sucho </t>
  </si>
  <si>
    <t>pro přístavbu:2,6*2,81-1,81*0,15-1,0*0,34</t>
  </si>
  <si>
    <t>766662811R00</t>
  </si>
  <si>
    <t xml:space="preserve">Demontáž prahů dveří 1křídlových </t>
  </si>
  <si>
    <t>919735122R00</t>
  </si>
  <si>
    <t xml:space="preserve">Řezání stávajícího betonového krytu tl. 5 - 10 cm </t>
  </si>
  <si>
    <t>m</t>
  </si>
  <si>
    <t>stávající podkladní beton pro ležatou kanalizaci:15,0*2</t>
  </si>
  <si>
    <t>962031132R00</t>
  </si>
  <si>
    <t xml:space="preserve">Bourání příček cihelných tl. 10 cm </t>
  </si>
  <si>
    <t>(1,12+1,44)*2,98-0,6*1,97*2</t>
  </si>
  <si>
    <t>962031133R00</t>
  </si>
  <si>
    <t xml:space="preserve">Bourání příček cihelných tl. 15 cm </t>
  </si>
  <si>
    <t>pilíř erl.rozvaděče:1,81*1,6*0,15</t>
  </si>
  <si>
    <t>příčky:3,25*2,98</t>
  </si>
  <si>
    <t>962032231R00</t>
  </si>
  <si>
    <t xml:space="preserve">Bourání zdiva z cihel pálených na MVC </t>
  </si>
  <si>
    <t>pilíře rozvaděče:1,0*0,34*1,26</t>
  </si>
  <si>
    <t>zdivo :(2,72*2,98-0,74*2,1-0,7*2,1)*0,35</t>
  </si>
  <si>
    <t>962042321R00</t>
  </si>
  <si>
    <t xml:space="preserve">Bourání zdiva nadzákladového z betonu prostého </t>
  </si>
  <si>
    <t>rampa:(2,81+0,9+1,7)*0,3*0,9</t>
  </si>
  <si>
    <t>963042819R00</t>
  </si>
  <si>
    <t xml:space="preserve">Bourání schodišťových stupňů betonových </t>
  </si>
  <si>
    <t>na rampu:1,0*3</t>
  </si>
  <si>
    <t>965042131R00</t>
  </si>
  <si>
    <t xml:space="preserve">Bourání mazanin betonových  tl. 10 cm, pl. 4 m2 </t>
  </si>
  <si>
    <t>vrchní beton:11,66*0,10</t>
  </si>
  <si>
    <t>965042241R00</t>
  </si>
  <si>
    <t xml:space="preserve">Bourání mazanin betonových tl. nad 10 cm, nad 4 m2 </t>
  </si>
  <si>
    <t>rampa:(2,81*2,2-1,0*0,9)*0,15</t>
  </si>
  <si>
    <t>965081713R00</t>
  </si>
  <si>
    <t xml:space="preserve">Bourání dlaždic keramických tl. 1 cm, nad 1 m2 </t>
  </si>
  <si>
    <t>965082941R00</t>
  </si>
  <si>
    <t xml:space="preserve">Odstranění násypu tl. nad 20 cm jakékoliv plochy </t>
  </si>
  <si>
    <t>rampa:(2,51*1,9-1,0*0,9)*0,65+1,0*0,9*0,65*0,5</t>
  </si>
  <si>
    <t>967031132R00</t>
  </si>
  <si>
    <t xml:space="preserve">Přisekání rovných ostění cihelných na MVC </t>
  </si>
  <si>
    <t>0,34*(0,55*4+2,15*3+0,86)</t>
  </si>
  <si>
    <t>968061112R00</t>
  </si>
  <si>
    <t xml:space="preserve">Vyvěšení dřevěných okenních křídel pl. do 1,5 m2 </t>
  </si>
  <si>
    <t>968061125R00</t>
  </si>
  <si>
    <t xml:space="preserve">Vyvěšení dřevěných dveřních křídel pl. do 2 m2 </t>
  </si>
  <si>
    <t>968062354R00</t>
  </si>
  <si>
    <t xml:space="preserve">Vybourání dřevěných rámů oken dvojitých pl. 1 m2 </t>
  </si>
  <si>
    <t>0,88*0,86*2</t>
  </si>
  <si>
    <t>968072455R00</t>
  </si>
  <si>
    <t xml:space="preserve">Vybourání kovových dveřních zárubní pl. do 2 m2 </t>
  </si>
  <si>
    <t>0,6*1,97*4</t>
  </si>
  <si>
    <t>97</t>
  </si>
  <si>
    <t>Prorážení otvorů</t>
  </si>
  <si>
    <t>971033451R00</t>
  </si>
  <si>
    <t xml:space="preserve">Vybourání otv. zeď cihel. pl.0,25 m2, tl.45cm, MVC </t>
  </si>
  <si>
    <t>pro okno 104:1</t>
  </si>
  <si>
    <t xml:space="preserve">                105:1</t>
  </si>
  <si>
    <t>971033561R00</t>
  </si>
  <si>
    <t xml:space="preserve">Vybourání otv. zeď cihel. pl.1 m2, tl.60 cm, MVC </t>
  </si>
  <si>
    <t>okno do 103:1,2*0,55*0,34</t>
  </si>
  <si>
    <t>971033651R00</t>
  </si>
  <si>
    <t xml:space="preserve">Vybourání otv. zeď cihel. pl.4 m2, tl.60 cm, MVC </t>
  </si>
  <si>
    <t>pro dveře 102-103:1,1*2,15*0,34</t>
  </si>
  <si>
    <t>pro dveře 101-104:(0,41*2,15+1,03*0,96)*0,34</t>
  </si>
  <si>
    <t>971042251R00</t>
  </si>
  <si>
    <t xml:space="preserve">Vybourání otvorů zdi betonové 0,0225 m2, tl. 45 cm </t>
  </si>
  <si>
    <t>z základě pro ZTI:1</t>
  </si>
  <si>
    <t>973031334R00</t>
  </si>
  <si>
    <t xml:space="preserve">Vysekání kapes zeď cih, MVC pl. 0,16 m2, hl. 15 cm </t>
  </si>
  <si>
    <t>pro překlad P5:1</t>
  </si>
  <si>
    <t>974031664R00</t>
  </si>
  <si>
    <t xml:space="preserve">Vysekání rýh zeď cihelná vtah. nosníků 15 x 15 cm </t>
  </si>
  <si>
    <t>pro překlady I 100:(1,1+1,2*2+1,44+1,47)*2</t>
  </si>
  <si>
    <t>974042557R00</t>
  </si>
  <si>
    <t xml:space="preserve">Vysekání rýh betonová, monolitická dlažba 30x10 cm </t>
  </si>
  <si>
    <t>pro ležatou kanalizaci ve stávaj.podkladní, betonu:15,0</t>
  </si>
  <si>
    <t>975022241R00</t>
  </si>
  <si>
    <t xml:space="preserve">Podchycení zdiva výztuhou do 3 m,zdi 45 cm do 3 m </t>
  </si>
  <si>
    <t>1,1+1,2*2+1,44+1,47</t>
  </si>
  <si>
    <t>976072321R00</t>
  </si>
  <si>
    <t>Vybourání kov. dvířek nad 0,3 m2 ze zdi cih ventilace</t>
  </si>
  <si>
    <t>odvětrání trafa:3</t>
  </si>
  <si>
    <t>978011141R00</t>
  </si>
  <si>
    <t xml:space="preserve">Otlučení omítek vnitřních vápenných stropů do 30 % </t>
  </si>
  <si>
    <t>plochy dle oprav omítek:24,28</t>
  </si>
  <si>
    <t>978013141R00</t>
  </si>
  <si>
    <t xml:space="preserve">Otlučení omítek vnitřních stěn v rozsahu do 30 % </t>
  </si>
  <si>
    <t>plochy dle oprav omítek:58,84</t>
  </si>
  <si>
    <t>978015241R00</t>
  </si>
  <si>
    <t xml:space="preserve">Otlučení omítek vnějších MVC v složit.1-4 do 30 % </t>
  </si>
  <si>
    <t>plochy dle oprav omítek:25,32</t>
  </si>
  <si>
    <t>978059511R00</t>
  </si>
  <si>
    <t xml:space="preserve">Odsekání vnitřních obkladů stěn do 1 m2 </t>
  </si>
  <si>
    <t>soklíky:</t>
  </si>
  <si>
    <t>101:(3,06*2+1,2*2+0,25*4-0,6*2-0,9)*0,1</t>
  </si>
  <si>
    <t>978059531R00</t>
  </si>
  <si>
    <t xml:space="preserve">Odsekání vnitřních obkladů stěn nad 2 m2 </t>
  </si>
  <si>
    <t>(2,26*2+1,44*2-0,6*2)*2,0+(0,88+0,37*2)*0,20</t>
  </si>
  <si>
    <t>(1,44*2+0,9*2-0,6)*2,0</t>
  </si>
  <si>
    <t>(1,12*2+2,26*2-0,6*2)*2,0+(0,88+0,37*2)*0,20</t>
  </si>
  <si>
    <t>(1,12*2+2,21*2-0,6)*2,0</t>
  </si>
  <si>
    <t>978059631R00</t>
  </si>
  <si>
    <t xml:space="preserve">Odsekání vnějších obkladů stěn nad 2 m2 </t>
  </si>
  <si>
    <t>mozaika- pro přístavbu na rampě:2,41*(2,88-0,90)</t>
  </si>
  <si>
    <t>99</t>
  </si>
  <si>
    <t>Staveništní přesun hmot</t>
  </si>
  <si>
    <t>999281105R00</t>
  </si>
  <si>
    <t xml:space="preserve">Přesun hmot pro opravy a údržbu do výšky 6 m </t>
  </si>
  <si>
    <t>711</t>
  </si>
  <si>
    <t>Izolace proti vodě</t>
  </si>
  <si>
    <t>711111001RZ1</t>
  </si>
  <si>
    <t>Izolace proti vlhkosti vodor. nátěr ALP za studena 1x nátěr - včetně dodávky penetračního laku ALP</t>
  </si>
  <si>
    <t>přístavba:2,61*4,8</t>
  </si>
  <si>
    <t>stávající č. nad ležatou kanalizací:15,0*0,50</t>
  </si>
  <si>
    <t>711112001RZ1</t>
  </si>
  <si>
    <t>Izolace proti vlhkosti svis. nátěr ALP, za studena 1x nátěr - včetně dodávky asfaltového laku</t>
  </si>
  <si>
    <t>přístavba podél základů a vyvedení na zdivo:4,8*(1,0+0,3)</t>
  </si>
  <si>
    <t>711131101R00</t>
  </si>
  <si>
    <t xml:space="preserve">Izolace proti vlhkosti vodorovná pásy na sucho </t>
  </si>
  <si>
    <t>711132101R00</t>
  </si>
  <si>
    <t xml:space="preserve">Izolace proti vlhkosti svislá pásy na sucho </t>
  </si>
  <si>
    <t>711491271R00</t>
  </si>
  <si>
    <t xml:space="preserve">Izolace tlaková, podkladní textilie svislá </t>
  </si>
  <si>
    <t>podél základů apřístavby:4,8*1,3</t>
  </si>
  <si>
    <t>6285000</t>
  </si>
  <si>
    <t>Pás modifikovaný asfalt SBS s vložkou ze skelné tkaniny</t>
  </si>
  <si>
    <t>20,03*1,1+6,24*1,15</t>
  </si>
  <si>
    <t>69366055</t>
  </si>
  <si>
    <t>FILTEK  300 g/m2 šíře do 8,8m</t>
  </si>
  <si>
    <t>6,24*1,1</t>
  </si>
  <si>
    <t>998711101R00</t>
  </si>
  <si>
    <t xml:space="preserve">Přesun hmot pro izolace proti vodě, výšky do 6 m </t>
  </si>
  <si>
    <t>712</t>
  </si>
  <si>
    <t>Živičné krytiny</t>
  </si>
  <si>
    <t>71236330000</t>
  </si>
  <si>
    <t xml:space="preserve">Krycí lišta vč.zatmelení </t>
  </si>
  <si>
    <t>ukončeí folie na zdivu:5,76+10,39*2</t>
  </si>
  <si>
    <t>712372110R00</t>
  </si>
  <si>
    <t xml:space="preserve">Krytina střech do 10° fólie, mechanicky kotvená </t>
  </si>
  <si>
    <t>vč.vyvedení na stěny:10,8*6,56</t>
  </si>
  <si>
    <t>712391171R00</t>
  </si>
  <si>
    <t xml:space="preserve">Povlaková krytina střech do 10°, podklad. textilie </t>
  </si>
  <si>
    <t>712400832R00</t>
  </si>
  <si>
    <t xml:space="preserve">Odstranění živičné krytiny střech do 30° 2vrstvé </t>
  </si>
  <si>
    <t>10,5*5,96</t>
  </si>
  <si>
    <t>712981100R00</t>
  </si>
  <si>
    <t xml:space="preserve">Frézování drážky pro krycí lišty </t>
  </si>
  <si>
    <t>5,76+10,39*2</t>
  </si>
  <si>
    <t>28322000</t>
  </si>
  <si>
    <t>Fólie DEKPLAN 76</t>
  </si>
  <si>
    <t>70,85*1,1</t>
  </si>
  <si>
    <t>998712101R00</t>
  </si>
  <si>
    <t xml:space="preserve">Přesun hmot pro povlakové krytiny, výšky do 6 m </t>
  </si>
  <si>
    <t>720</t>
  </si>
  <si>
    <t>Zdravotechnická instalace</t>
  </si>
  <si>
    <t>7200001</t>
  </si>
  <si>
    <t xml:space="preserve">ZTI-viz samostatný rozpočet </t>
  </si>
  <si>
    <t>764</t>
  </si>
  <si>
    <t>Konstrukce klempířské</t>
  </si>
  <si>
    <t>764323230R00</t>
  </si>
  <si>
    <t xml:space="preserve">Oplechování okapů Pz, živičná krytina, rš 330 mm </t>
  </si>
  <si>
    <t>764323830R00</t>
  </si>
  <si>
    <t xml:space="preserve">Demont. oplech. okapů, živičná krytina, rš 330 mm </t>
  </si>
  <si>
    <t>764333290R00</t>
  </si>
  <si>
    <t xml:space="preserve">Lemování zdí na plochých střechách Pz, rš 1000 mm </t>
  </si>
  <si>
    <t>10,39*2+5,76</t>
  </si>
  <si>
    <t>764334890R00</t>
  </si>
  <si>
    <t xml:space="preserve">Demontáž lemování zdí plochých střech,rš 1000 mm </t>
  </si>
  <si>
    <t>764352201R00</t>
  </si>
  <si>
    <t xml:space="preserve">Žlaby z Pz plechu podokapní půlkruhové, rš 250 mm </t>
  </si>
  <si>
    <t>764352800R00</t>
  </si>
  <si>
    <t xml:space="preserve">Demontáž žlabů půlkruh. rovných, rš 250 mm, do 30° </t>
  </si>
  <si>
    <t>764359211R00</t>
  </si>
  <si>
    <t xml:space="preserve">Kotlík z Pz plechu kónický pro trouby D do 100 mm </t>
  </si>
  <si>
    <t>764359810R00</t>
  </si>
  <si>
    <t xml:space="preserve">Demontáž kotlíku kónického, sklon do 30° </t>
  </si>
  <si>
    <t>764410850R00</t>
  </si>
  <si>
    <t xml:space="preserve">Demontáž oplechování parapetů,rš od 100 do 330 mm </t>
  </si>
  <si>
    <t>0,93*2</t>
  </si>
  <si>
    <t>764430230R00</t>
  </si>
  <si>
    <t xml:space="preserve">Oplechování zdí z Pz plechu, rš 400 mm </t>
  </si>
  <si>
    <t>10,39*2</t>
  </si>
  <si>
    <t>764430840R00</t>
  </si>
  <si>
    <t xml:space="preserve">Demontáž oplechování zdí,rš od 330 do 500 mm </t>
  </si>
  <si>
    <t>764454202R00</t>
  </si>
  <si>
    <t xml:space="preserve">Odpadní trouby z Pz plechu, kruhové, D 100 mm </t>
  </si>
  <si>
    <t>764454801R00</t>
  </si>
  <si>
    <t xml:space="preserve">Demontáž odpadních trub kruhových,D 75 a 100 mm </t>
  </si>
  <si>
    <t>76490830000</t>
  </si>
  <si>
    <t>Pz poplast. oplechování parapetů, rš 180 mm K1</t>
  </si>
  <si>
    <t>0,9*3</t>
  </si>
  <si>
    <t>76490830001</t>
  </si>
  <si>
    <t>Pz poplast. oplechování parapetů, rš 130 mm K2</t>
  </si>
  <si>
    <t>998764101R00</t>
  </si>
  <si>
    <t xml:space="preserve">Přesun hmot pro klempířské konstr., výšky do 6 m </t>
  </si>
  <si>
    <t>767</t>
  </si>
  <si>
    <t>Konstrukce zámečnické</t>
  </si>
  <si>
    <t>767131111R00</t>
  </si>
  <si>
    <t xml:space="preserve">Montáž stěn z plechu spojených šroubováním </t>
  </si>
  <si>
    <t>WC polopříčky:</t>
  </si>
  <si>
    <t>S1:(1,13+0,83)*2,0</t>
  </si>
  <si>
    <t>S2:(1,1+1,63)*2,0</t>
  </si>
  <si>
    <t>767641110R00</t>
  </si>
  <si>
    <t xml:space="preserve">Dokončení okování dveří,oc.zárub.,otvíravých 1kříd </t>
  </si>
  <si>
    <t>55340782</t>
  </si>
  <si>
    <t>Dveře kovové se zámkem FAB  60x197 pozinkované</t>
  </si>
  <si>
    <t>5539001</t>
  </si>
  <si>
    <t>Příčky WC PUR 28 vč.dveří</t>
  </si>
  <si>
    <t>998767201R00</t>
  </si>
  <si>
    <t xml:space="preserve">Přesun hmot pro zámečnické konstr., výšky do 6 m </t>
  </si>
  <si>
    <t>769</t>
  </si>
  <si>
    <t>Otvorové prvky z plastu</t>
  </si>
  <si>
    <t>7690001</t>
  </si>
  <si>
    <t>M+D dveře 1kř.vchod.plastové pl. s nadsvětlíkem 1000/2500 ozn.1, kování, zámek,madlo</t>
  </si>
  <si>
    <t>7690002</t>
  </si>
  <si>
    <t>M+D dveře 1kř.vchod.plastové pl. s nadsvětlíkem 900/2500 ozn.2, kování, zámek,</t>
  </si>
  <si>
    <t>7690003</t>
  </si>
  <si>
    <t xml:space="preserve">M+D okno plast.1kř.OT/SK 1zol.2sklo 900/500 </t>
  </si>
  <si>
    <t>771</t>
  </si>
  <si>
    <t>Podlahy z dlaždic a obklady</t>
  </si>
  <si>
    <t>771101210R00</t>
  </si>
  <si>
    <t xml:space="preserve">Penetrace podkladu pod dlažby </t>
  </si>
  <si>
    <t>25,32+5,02*0,1</t>
  </si>
  <si>
    <t>771475014R00</t>
  </si>
  <si>
    <t xml:space="preserve">Obklad soklíků keram.rovných, tmel,výška 10 cm </t>
  </si>
  <si>
    <t>101:2,61*2+1,1*2+0,1*2-0,8-0,6*3</t>
  </si>
  <si>
    <t>771575109R00</t>
  </si>
  <si>
    <t xml:space="preserve">Montáž podlah keram.,hladké, tmel, 30x30 cm </t>
  </si>
  <si>
    <t>101-107:2,87+2,57+4,62+3,5+4,39+4,7+1,63</t>
  </si>
  <si>
    <t>dveřní otovry:0,7*0,34*2+0,2*(1,0+0,9)+0,1*0,6*3</t>
  </si>
  <si>
    <t>771577921R00</t>
  </si>
  <si>
    <t xml:space="preserve">Podlahový profil koutový DILEX-EK U 8/ O 7 mm </t>
  </si>
  <si>
    <t>771579791R00</t>
  </si>
  <si>
    <t xml:space="preserve">Příplatek za plochu podlah keram. do 5 m2 jednotl. </t>
  </si>
  <si>
    <t>771579795R00</t>
  </si>
  <si>
    <t xml:space="preserve">Příplatek za spárování vodotěsnou hmotou - plošně </t>
  </si>
  <si>
    <t>776981112R00</t>
  </si>
  <si>
    <t xml:space="preserve">Lišta hliníková přechodová, stejná výška krytin </t>
  </si>
  <si>
    <t>1,0+0,9+0,6*5</t>
  </si>
  <si>
    <t>59764000</t>
  </si>
  <si>
    <t>Dlažba keramická</t>
  </si>
  <si>
    <t>(25,32+5,02*0,1)*1,02</t>
  </si>
  <si>
    <t>998771101R00</t>
  </si>
  <si>
    <t xml:space="preserve">Přesun hmot pro podlahy z dlaždic, výšky do 6 m </t>
  </si>
  <si>
    <t>781</t>
  </si>
  <si>
    <t>Obklady keramické</t>
  </si>
  <si>
    <t>781101210R00</t>
  </si>
  <si>
    <t xml:space="preserve">Penetrace podkladu pod obklady </t>
  </si>
  <si>
    <t>781475116R00</t>
  </si>
  <si>
    <t xml:space="preserve">Obklad vnitřní stěn keramický, do tmele, 30x30 cm </t>
  </si>
  <si>
    <t>102:(1,7*2+1,51*2-0,6*2)*2,0</t>
  </si>
  <si>
    <t>103:(2,72*2+1,7*2+0,24*2-0,6)*2,0+0,9*0,2</t>
  </si>
  <si>
    <t>104:(2,72*2+1,2*2+0,24*2-0,6*2)*2,0+0,9*0,2</t>
  </si>
  <si>
    <t>105:(2,72*2+1,63*2-0,6)*2,0+0,9*2,0</t>
  </si>
  <si>
    <t>106:(2,61*2+1,8*2+0,1*2-2,0)*2,0</t>
  </si>
  <si>
    <t>107:(1,0*2+1,7*2-0,6)*2,0+0,*0,15</t>
  </si>
  <si>
    <t>781479705R00</t>
  </si>
  <si>
    <t xml:space="preserve">Přípl.za spárovací hmotu - plošně </t>
  </si>
  <si>
    <t>781479711R00</t>
  </si>
  <si>
    <t xml:space="preserve">Příplatek k obkladu stěn keram.,za plochu do 10 m2 </t>
  </si>
  <si>
    <t>781491001R00</t>
  </si>
  <si>
    <t xml:space="preserve">Montáž lišt k obkladům vč.dodávky </t>
  </si>
  <si>
    <t>597642001</t>
  </si>
  <si>
    <t>Obklad keramický</t>
  </si>
  <si>
    <t>84,12*1,02</t>
  </si>
  <si>
    <t>998781101R00</t>
  </si>
  <si>
    <t xml:space="preserve">Přesun hmot pro obklady keramické, výšky do 6 m </t>
  </si>
  <si>
    <t>783</t>
  </si>
  <si>
    <t>Nátěry</t>
  </si>
  <si>
    <t>783222100R00</t>
  </si>
  <si>
    <t xml:space="preserve">Nátěr syntetický kovových konstrukcí dvojnásobný </t>
  </si>
  <si>
    <t>zárubně:(0,8+1,97*2)*0,30*5</t>
  </si>
  <si>
    <t>783592000R00</t>
  </si>
  <si>
    <t xml:space="preserve">Nátěr vodou řed. klempíř. konstrukcí Z + 2 x </t>
  </si>
  <si>
    <t>5,76*0,33+26,54*1,0+5,76*0,25*2+0,5+20,78*0,4+3,14*0,1*4,0</t>
  </si>
  <si>
    <t>784</t>
  </si>
  <si>
    <t>Malby</t>
  </si>
  <si>
    <t>784111101R00</t>
  </si>
  <si>
    <t xml:space="preserve">Penetrace podkladu nátěrem Standard V1307 1 x </t>
  </si>
  <si>
    <t>784451371R00</t>
  </si>
  <si>
    <t xml:space="preserve">Malba směsí práškovou 2x, 1bar.+strop, míst. 3,8 m </t>
  </si>
  <si>
    <t>24,28+59,5</t>
  </si>
  <si>
    <t>M21</t>
  </si>
  <si>
    <t>Elektromontáže silnoproud</t>
  </si>
  <si>
    <t>210001</t>
  </si>
  <si>
    <t xml:space="preserve">El.instalace -viz samostatný rozpočet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</si>
  <si>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</si>
  <si>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</si>
  <si>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</si>
  <si>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</si>
  <si>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</si>
  <si>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>Příplatek k odvozu za každý další 1 km do 12 km</t>
  </si>
  <si>
    <t>979082111R00</t>
  </si>
  <si>
    <t xml:space="preserve">Vnitrostaveništní doprava suti do 10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</si>
  <si>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</si>
  <si>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</si>
  <si>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</si>
  <si>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</si>
  <si>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</si>
  <si>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</si>
  <si>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</si>
  <si>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</si>
  <si>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</si>
  <si>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</si>
  <si>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Město Český Krumlov</t>
  </si>
  <si>
    <t>Varianta I.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</si>
</sst>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19" borderId="11" xfId="0" applyFont="1" applyFill="1" applyBorder="1" applyAlignment="1">
      <alignment horizontal="left"/>
    </xf>
    <xf numFmtId="0" fontId="21" fillId="19" borderId="12" xfId="0" applyFont="1" applyFill="1" applyBorder="1" applyAlignment="1">
      <alignment horizontal="centerContinuous"/>
    </xf>
    <xf numFmtId="49" fontId="22" fillId="19" borderId="13" xfId="0" applyNumberFormat="1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19" borderId="16" xfId="0" applyNumberFormat="1" applyFont="1" applyFill="1" applyBorder="1" applyAlignment="1">
      <alignment/>
    </xf>
    <xf numFmtId="49" fontId="19" fillId="19" borderId="17" xfId="0" applyNumberFormat="1" applyFont="1" applyFill="1" applyBorder="1" applyAlignment="1">
      <alignment/>
    </xf>
    <xf numFmtId="49" fontId="20" fillId="19" borderId="18" xfId="0" applyNumberFormat="1" applyFont="1" applyFill="1" applyBorder="1" applyAlignment="1">
      <alignment/>
    </xf>
    <xf numFmtId="49" fontId="19" fillId="19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19" borderId="21" xfId="0" applyNumberFormat="1" applyFont="1" applyFill="1" applyBorder="1" applyAlignment="1">
      <alignment/>
    </xf>
    <xf numFmtId="49" fontId="19" fillId="19" borderId="22" xfId="0" applyNumberFormat="1" applyFont="1" applyFill="1" applyBorder="1" applyAlignment="1">
      <alignment/>
    </xf>
    <xf numFmtId="49" fontId="20" fillId="19" borderId="0" xfId="0" applyNumberFormat="1" applyFont="1" applyFill="1" applyBorder="1" applyAlignment="1">
      <alignment/>
    </xf>
    <xf numFmtId="49" fontId="19" fillId="19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18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19" fillId="0" borderId="27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20" fillId="19" borderId="29" xfId="0" applyFont="1" applyFill="1" applyBorder="1" applyAlignment="1">
      <alignment horizontal="left"/>
    </xf>
    <xf numFmtId="0" fontId="19" fillId="19" borderId="30" xfId="0" applyFont="1" applyFill="1" applyBorder="1" applyAlignment="1">
      <alignment horizontal="left"/>
    </xf>
    <xf numFmtId="0" fontId="19" fillId="19" borderId="31" xfId="0" applyFont="1" applyFill="1" applyBorder="1" applyAlignment="1">
      <alignment horizontal="centerContinuous"/>
    </xf>
    <xf numFmtId="0" fontId="20" fillId="19" borderId="30" xfId="0" applyFont="1" applyFill="1" applyBorder="1" applyAlignment="1">
      <alignment horizontal="centerContinuous"/>
    </xf>
    <xf numFmtId="0" fontId="19" fillId="19" borderId="30" xfId="0" applyFont="1" applyFill="1" applyBorder="1" applyAlignment="1">
      <alignment horizontal="centerContinuous"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3" xfId="0" applyFont="1" applyBorder="1" applyAlignment="1">
      <alignment shrinkToFit="1"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36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38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20" fillId="19" borderId="11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0" fontId="20" fillId="19" borderId="40" xfId="0" applyFont="1" applyFill="1" applyBorder="1" applyAlignment="1">
      <alignment/>
    </xf>
    <xf numFmtId="0" fontId="20" fillId="19" borderId="41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165" fontId="19" fillId="0" borderId="48" xfId="0" applyNumberFormat="1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19" borderId="37" xfId="0" applyFont="1" applyFill="1" applyBorder="1" applyAlignment="1">
      <alignment/>
    </xf>
    <xf numFmtId="0" fontId="23" fillId="19" borderId="38" xfId="0" applyFont="1" applyFill="1" applyBorder="1" applyAlignment="1">
      <alignment/>
    </xf>
    <xf numFmtId="0" fontId="23" fillId="19" borderId="39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0" fillId="0" borderId="49" xfId="46" applyNumberFormat="1" applyFont="1" applyBorder="1">
      <alignment/>
      <protection/>
    </xf>
    <xf numFmtId="49" fontId="19" fillId="0" borderId="49" xfId="46" applyNumberFormat="1" applyFont="1" applyBorder="1">
      <alignment/>
      <protection/>
    </xf>
    <xf numFmtId="49" fontId="19" fillId="0" borderId="49" xfId="46" applyNumberFormat="1" applyFont="1" applyBorder="1" applyAlignment="1">
      <alignment horizontal="right"/>
      <protection/>
    </xf>
    <xf numFmtId="0" fontId="19" fillId="0" borderId="50" xfId="46" applyFont="1" applyBorder="1">
      <alignment/>
      <protection/>
    </xf>
    <xf numFmtId="49" fontId="19" fillId="0" borderId="49" xfId="0" applyNumberFormat="1" applyFont="1" applyBorder="1" applyAlignment="1">
      <alignment horizontal="left"/>
    </xf>
    <xf numFmtId="0" fontId="19" fillId="0" borderId="51" xfId="0" applyNumberFormat="1" applyFont="1" applyBorder="1" applyAlignment="1">
      <alignment/>
    </xf>
    <xf numFmtId="49" fontId="20" fillId="0" borderId="52" xfId="46" applyNumberFormat="1" applyFont="1" applyBorder="1">
      <alignment/>
      <protection/>
    </xf>
    <xf numFmtId="49" fontId="19" fillId="0" borderId="52" xfId="46" applyNumberFormat="1" applyFont="1" applyBorder="1">
      <alignment/>
      <protection/>
    </xf>
    <xf numFmtId="49" fontId="19" fillId="0" borderId="52" xfId="46" applyNumberFormat="1" applyFont="1" applyBorder="1" applyAlignment="1">
      <alignment horizontal="righ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19" borderId="29" xfId="0" applyNumberFormat="1" applyFont="1" applyFill="1" applyBorder="1" applyAlignment="1">
      <alignment horizontal="center"/>
    </xf>
    <xf numFmtId="0" fontId="20" fillId="19" borderId="30" xfId="0" applyFont="1" applyFill="1" applyBorder="1" applyAlignment="1">
      <alignment horizontal="center"/>
    </xf>
    <xf numFmtId="0" fontId="20" fillId="19" borderId="31" xfId="0" applyFont="1" applyFill="1" applyBorder="1" applyAlignment="1">
      <alignment horizontal="center"/>
    </xf>
    <xf numFmtId="0" fontId="20" fillId="19" borderId="53" xfId="0" applyFont="1" applyFill="1" applyBorder="1" applyAlignment="1">
      <alignment horizontal="center"/>
    </xf>
    <xf numFmtId="0" fontId="20" fillId="19" borderId="54" xfId="0" applyFont="1" applyFill="1" applyBorder="1" applyAlignment="1">
      <alignment horizontal="center"/>
    </xf>
    <xf numFmtId="0" fontId="20" fillId="19" borderId="55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3" xfId="0" applyNumberFormat="1" applyFont="1" applyBorder="1" applyAlignment="1">
      <alignment/>
    </xf>
    <xf numFmtId="0" fontId="20" fillId="19" borderId="29" xfId="0" applyFont="1" applyFill="1" applyBorder="1" applyAlignment="1">
      <alignment/>
    </xf>
    <xf numFmtId="0" fontId="20" fillId="19" borderId="30" xfId="0" applyFont="1" applyFill="1" applyBorder="1" applyAlignment="1">
      <alignment/>
    </xf>
    <xf numFmtId="3" fontId="20" fillId="19" borderId="31" xfId="0" applyNumberFormat="1" applyFont="1" applyFill="1" applyBorder="1" applyAlignment="1">
      <alignment/>
    </xf>
    <xf numFmtId="3" fontId="20" fillId="19" borderId="53" xfId="0" applyNumberFormat="1" applyFont="1" applyFill="1" applyBorder="1" applyAlignment="1">
      <alignment/>
    </xf>
    <xf numFmtId="3" fontId="20" fillId="19" borderId="54" xfId="0" applyNumberFormat="1" applyFont="1" applyFill="1" applyBorder="1" applyAlignment="1">
      <alignment/>
    </xf>
    <xf numFmtId="3" fontId="20" fillId="19" borderId="55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19" borderId="41" xfId="0" applyFont="1" applyFill="1" applyBorder="1" applyAlignment="1">
      <alignment/>
    </xf>
    <xf numFmtId="0" fontId="20" fillId="19" borderId="56" xfId="0" applyFont="1" applyFill="1" applyBorder="1" applyAlignment="1">
      <alignment horizontal="right"/>
    </xf>
    <xf numFmtId="0" fontId="20" fillId="19" borderId="13" xfId="0" applyFont="1" applyFill="1" applyBorder="1" applyAlignment="1">
      <alignment horizontal="right"/>
    </xf>
    <xf numFmtId="0" fontId="20" fillId="19" borderId="12" xfId="0" applyFont="1" applyFill="1" applyBorder="1" applyAlignment="1">
      <alignment horizontal="center"/>
    </xf>
    <xf numFmtId="4" fontId="22" fillId="19" borderId="13" xfId="0" applyNumberFormat="1" applyFont="1" applyFill="1" applyBorder="1" applyAlignment="1">
      <alignment horizontal="right"/>
    </xf>
    <xf numFmtId="4" fontId="22" fillId="19" borderId="41" xfId="0" applyNumberFormat="1" applyFont="1" applyFill="1" applyBorder="1" applyAlignment="1">
      <alignment horizontal="right"/>
    </xf>
    <xf numFmtId="0" fontId="19" fillId="0" borderId="25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4" xfId="0" applyNumberFormat="1" applyFont="1" applyBorder="1" applyAlignment="1">
      <alignment horizontal="right"/>
    </xf>
    <xf numFmtId="4" fontId="19" fillId="0" borderId="33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0" fontId="19" fillId="19" borderId="37" xfId="0" applyFont="1" applyFill="1" applyBorder="1" applyAlignment="1">
      <alignment/>
    </xf>
    <xf numFmtId="0" fontId="20" fillId="19" borderId="38" xfId="0" applyFont="1" applyFill="1" applyBorder="1" applyAlignment="1">
      <alignment/>
    </xf>
    <xf numFmtId="0" fontId="19" fillId="19" borderId="38" xfId="0" applyFont="1" applyFill="1" applyBorder="1" applyAlignment="1">
      <alignment/>
    </xf>
    <xf numFmtId="4" fontId="19" fillId="19" borderId="57" xfId="0" applyNumberFormat="1" applyFont="1" applyFill="1" applyBorder="1" applyAlignment="1">
      <alignment/>
    </xf>
    <xf numFmtId="4" fontId="19" fillId="19" borderId="37" xfId="0" applyNumberFormat="1" applyFont="1" applyFill="1" applyBorder="1" applyAlignment="1">
      <alignment/>
    </xf>
    <xf numFmtId="4" fontId="19" fillId="19" borderId="38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49" xfId="46" applyFont="1" applyBorder="1">
      <alignment/>
      <protection/>
    </xf>
    <xf numFmtId="0" fontId="21" fillId="0" borderId="50" xfId="46" applyFont="1" applyBorder="1" applyAlignment="1">
      <alignment horizontal="right"/>
      <protection/>
    </xf>
    <xf numFmtId="49" fontId="19" fillId="0" borderId="49" xfId="46" applyNumberFormat="1" applyFont="1" applyBorder="1" applyAlignment="1">
      <alignment horizontal="left"/>
      <protection/>
    </xf>
    <xf numFmtId="0" fontId="19" fillId="0" borderId="51" xfId="46" applyFont="1" applyBorder="1">
      <alignment/>
      <protection/>
    </xf>
    <xf numFmtId="0" fontId="19" fillId="0" borderId="52" xfId="46" applyFont="1" applyBorder="1">
      <alignment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19" borderId="19" xfId="46" applyNumberFormat="1" applyFont="1" applyFill="1" applyBorder="1">
      <alignment/>
      <protection/>
    </xf>
    <xf numFmtId="0" fontId="21" fillId="19" borderId="17" xfId="46" applyFont="1" applyFill="1" applyBorder="1" applyAlignment="1">
      <alignment horizontal="center"/>
      <protection/>
    </xf>
    <xf numFmtId="0" fontId="21" fillId="19" borderId="17" xfId="46" applyNumberFormat="1" applyFont="1" applyFill="1" applyBorder="1" applyAlignment="1">
      <alignment horizontal="center"/>
      <protection/>
    </xf>
    <xf numFmtId="0" fontId="21" fillId="19" borderId="19" xfId="46" applyFont="1" applyFill="1" applyBorder="1" applyAlignment="1">
      <alignment horizontal="center"/>
      <protection/>
    </xf>
    <xf numFmtId="0" fontId="20" fillId="0" borderId="58" xfId="46" applyFont="1" applyBorder="1" applyAlignment="1">
      <alignment horizontal="center"/>
      <protection/>
    </xf>
    <xf numFmtId="49" fontId="20" fillId="0" borderId="58" xfId="46" applyNumberFormat="1" applyFont="1" applyBorder="1" applyAlignment="1">
      <alignment horizontal="left"/>
      <protection/>
    </xf>
    <xf numFmtId="0" fontId="20" fillId="0" borderId="59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0" xfId="46" applyFont="1" applyBorder="1" applyAlignment="1">
      <alignment horizontal="center" vertical="top"/>
      <protection/>
    </xf>
    <xf numFmtId="49" fontId="32" fillId="0" borderId="60" xfId="46" applyNumberFormat="1" applyFont="1" applyBorder="1" applyAlignment="1">
      <alignment horizontal="left" vertical="top"/>
      <protection/>
    </xf>
    <xf numFmtId="0" fontId="32" fillId="0" borderId="60" xfId="46" applyFont="1" applyBorder="1" applyAlignment="1">
      <alignment vertical="top" wrapText="1"/>
      <protection/>
    </xf>
    <xf numFmtId="49" fontId="32" fillId="0" borderId="60" xfId="46" applyNumberFormat="1" applyFont="1" applyBorder="1" applyAlignment="1">
      <alignment horizontal="center" shrinkToFit="1"/>
      <protection/>
    </xf>
    <xf numFmtId="4" fontId="32" fillId="0" borderId="60" xfId="46" applyNumberFormat="1" applyFont="1" applyBorder="1" applyAlignment="1">
      <alignment horizontal="right"/>
      <protection/>
    </xf>
    <xf numFmtId="4" fontId="32" fillId="0" borderId="60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58" xfId="46" applyFont="1" applyBorder="1" applyAlignment="1">
      <alignment horizontal="center"/>
      <protection/>
    </xf>
    <xf numFmtId="0" fontId="34" fillId="0" borderId="0" xfId="46" applyFont="1" applyAlignment="1">
      <alignment wrapText="1"/>
      <protection/>
    </xf>
    <xf numFmtId="49" fontId="21" fillId="0" borderId="58" xfId="46" applyNumberFormat="1" applyFont="1" applyBorder="1" applyAlignment="1">
      <alignment horizontal="right"/>
      <protection/>
    </xf>
    <xf numFmtId="4" fontId="35" fillId="24" borderId="61" xfId="46" applyNumberFormat="1" applyFont="1" applyFill="1" applyBorder="1" applyAlignment="1">
      <alignment horizontal="right" wrapText="1"/>
      <protection/>
    </xf>
    <xf numFmtId="0" fontId="35" fillId="24" borderId="42" xfId="46" applyFont="1" applyFill="1" applyBorder="1" applyAlignment="1">
      <alignment horizontal="left" wrapText="1"/>
      <protection/>
    </xf>
    <xf numFmtId="0" fontId="35" fillId="0" borderId="22" xfId="0" applyFont="1" applyBorder="1" applyAlignment="1">
      <alignment horizontal="right"/>
    </xf>
    <xf numFmtId="0" fontId="19" fillId="19" borderId="19" xfId="46" applyFont="1" applyFill="1" applyBorder="1" applyAlignment="1">
      <alignment horizontal="center"/>
      <protection/>
    </xf>
    <xf numFmtId="49" fontId="37" fillId="19" borderId="19" xfId="46" applyNumberFormat="1" applyFont="1" applyFill="1" applyBorder="1" applyAlignment="1">
      <alignment horizontal="left"/>
      <protection/>
    </xf>
    <xf numFmtId="0" fontId="37" fillId="19" borderId="59" xfId="46" applyFont="1" applyFill="1" applyBorder="1">
      <alignment/>
      <protection/>
    </xf>
    <xf numFmtId="0" fontId="19" fillId="19" borderId="18" xfId="46" applyFont="1" applyFill="1" applyBorder="1" applyAlignment="1">
      <alignment horizontal="center"/>
      <protection/>
    </xf>
    <xf numFmtId="4" fontId="19" fillId="19" borderId="18" xfId="46" applyNumberFormat="1" applyFont="1" applyFill="1" applyBorder="1" applyAlignment="1">
      <alignment horizontal="right"/>
      <protection/>
    </xf>
    <xf numFmtId="4" fontId="19" fillId="19" borderId="17" xfId="46" applyNumberFormat="1" applyFont="1" applyFill="1" applyBorder="1" applyAlignment="1">
      <alignment horizontal="right"/>
      <protection/>
    </xf>
    <xf numFmtId="4" fontId="20" fillId="19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9" fillId="0" borderId="0" xfId="46" applyFont="1" applyBorder="1">
      <alignment/>
      <protection/>
    </xf>
    <xf numFmtId="3" fontId="39" fillId="0" borderId="0" xfId="46" applyNumberFormat="1" applyFont="1" applyBorder="1" applyAlignment="1">
      <alignment horizontal="right"/>
      <protection/>
    </xf>
    <xf numFmtId="4" fontId="39" fillId="0" borderId="0" xfId="46" applyNumberFormat="1" applyFont="1" applyBorder="1">
      <alignment/>
      <protection/>
    </xf>
    <xf numFmtId="0" fontId="3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4" fontId="33" fillId="24" borderId="61" xfId="46" applyNumberFormat="1" applyFont="1" applyFill="1" applyBorder="1" applyAlignment="1">
      <alignment horizontal="right" wrapText="1"/>
      <protection/>
    </xf>
    <xf numFmtId="0" fontId="21" fillId="0" borderId="19" xfId="0" applyFont="1" applyBorder="1" applyAlignment="1">
      <alignment horizontal="center"/>
    </xf>
    <xf numFmtId="0" fontId="19" fillId="0" borderId="37" xfId="0" applyFont="1" applyBorder="1" applyAlignment="1">
      <alignment horizontal="center" shrinkToFit="1"/>
    </xf>
    <xf numFmtId="0" fontId="19" fillId="0" borderId="39" xfId="0" applyFont="1" applyBorder="1" applyAlignment="1">
      <alignment horizontal="center" shrinkToFit="1"/>
    </xf>
    <xf numFmtId="0" fontId="21" fillId="0" borderId="19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0" fillId="0" borderId="0" xfId="0" applyAlignment="1">
      <alignment horizontal="left" wrapText="1"/>
    </xf>
    <xf numFmtId="166" fontId="19" fillId="0" borderId="59" xfId="0" applyNumberFormat="1" applyFont="1" applyBorder="1" applyAlignment="1">
      <alignment horizontal="right" indent="2"/>
    </xf>
    <xf numFmtId="166" fontId="19" fillId="0" borderId="24" xfId="0" applyNumberFormat="1" applyFont="1" applyBorder="1" applyAlignment="1">
      <alignment horizontal="right" indent="2"/>
    </xf>
    <xf numFmtId="166" fontId="23" fillId="19" borderId="63" xfId="0" applyNumberFormat="1" applyFont="1" applyFill="1" applyBorder="1" applyAlignment="1">
      <alignment horizontal="right" indent="2"/>
    </xf>
    <xf numFmtId="166" fontId="23" fillId="19" borderId="57" xfId="0" applyNumberFormat="1" applyFont="1" applyFill="1" applyBorder="1" applyAlignment="1">
      <alignment horizontal="right" indent="2"/>
    </xf>
    <xf numFmtId="0" fontId="25" fillId="0" borderId="0" xfId="0" applyFont="1" applyAlignment="1">
      <alignment horizontal="left" vertical="top" wrapText="1"/>
    </xf>
    <xf numFmtId="0" fontId="19" fillId="0" borderId="64" xfId="46" applyFont="1" applyBorder="1" applyAlignment="1">
      <alignment horizontal="center"/>
      <protection/>
    </xf>
    <xf numFmtId="0" fontId="19" fillId="0" borderId="65" xfId="46" applyFont="1" applyBorder="1" applyAlignment="1">
      <alignment horizontal="center"/>
      <protection/>
    </xf>
    <xf numFmtId="0" fontId="19" fillId="0" borderId="66" xfId="46" applyFont="1" applyBorder="1" applyAlignment="1">
      <alignment horizontal="center"/>
      <protection/>
    </xf>
    <xf numFmtId="0" fontId="19" fillId="0" borderId="67" xfId="46" applyFont="1" applyBorder="1" applyAlignment="1">
      <alignment horizontal="center"/>
      <protection/>
    </xf>
    <xf numFmtId="3" fontId="20" fillId="19" borderId="38" xfId="0" applyNumberFormat="1" applyFont="1" applyFill="1" applyBorder="1" applyAlignment="1">
      <alignment horizontal="right"/>
    </xf>
    <xf numFmtId="3" fontId="20" fillId="19" borderId="57" xfId="0" applyNumberFormat="1" applyFont="1" applyFill="1" applyBorder="1" applyAlignment="1">
      <alignment horizontal="right"/>
    </xf>
    <xf numFmtId="49" fontId="35" fillId="24" borderId="68" xfId="46" applyNumberFormat="1" applyFont="1" applyFill="1" applyBorder="1" applyAlignment="1">
      <alignment horizontal="left" wrapText="1"/>
      <protection/>
    </xf>
    <xf numFmtId="49" fontId="36" fillId="0" borderId="69" xfId="0" applyNumberFormat="1" applyFont="1" applyBorder="1" applyAlignment="1">
      <alignment horizontal="left" wrapText="1"/>
    </xf>
    <xf numFmtId="0" fontId="28" fillId="0" borderId="0" xfId="46" applyFont="1" applyAlignment="1">
      <alignment horizontal="center"/>
      <protection/>
    </xf>
    <xf numFmtId="49" fontId="19" fillId="0" borderId="66" xfId="46" applyNumberFormat="1" applyFont="1" applyBorder="1" applyAlignment="1">
      <alignment horizontal="center"/>
      <protection/>
    </xf>
    <xf numFmtId="0" fontId="19" fillId="0" borderId="70" xfId="46" applyFont="1" applyBorder="1" applyAlignment="1">
      <alignment horizontal="center" shrinkToFit="1"/>
      <protection/>
    </xf>
    <xf numFmtId="0" fontId="19" fillId="0" borderId="52" xfId="46" applyFont="1" applyBorder="1" applyAlignment="1">
      <alignment horizontal="center" shrinkToFit="1"/>
      <protection/>
    </xf>
    <xf numFmtId="0" fontId="19" fillId="0" borderId="71" xfId="46" applyFont="1" applyBorder="1" applyAlignment="1">
      <alignment horizontal="center" shrinkToFit="1"/>
      <protection/>
    </xf>
    <xf numFmtId="49" fontId="33" fillId="24" borderId="68" xfId="46" applyNumberFormat="1" applyFont="1" applyFill="1" applyBorder="1" applyAlignment="1">
      <alignment horizontal="left" wrapText="1"/>
      <protection/>
    </xf>
    <xf numFmtId="0" fontId="19" fillId="0" borderId="70" xfId="46" applyFont="1" applyBorder="1" applyAlignment="1">
      <alignment horizontal="right"/>
      <protection/>
    </xf>
    <xf numFmtId="0" fontId="19" fillId="0" borderId="52" xfId="46" applyFont="1" applyBorder="1" applyAlignment="1">
      <alignment horizontal="right"/>
      <protection/>
    </xf>
    <xf numFmtId="0" fontId="19" fillId="0" borderId="71" xfId="46" applyFont="1" applyBorder="1" applyAlignment="1">
      <alignment horizontal="right"/>
      <protection/>
    </xf>
    <xf numFmtId="49" fontId="22" fillId="19" borderId="13" xfId="0" applyNumberFormat="1" applyFont="1" applyFill="1" applyBorder="1" applyAlignment="1">
      <alignment horizontal="right"/>
    </xf>
    <xf numFmtId="49" fontId="22" fillId="19" borderId="12" xfId="0" applyNumberFormat="1" applyFont="1" applyFill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9.25390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I.etapa</v>
      </c>
      <c r="D2" s="232" t="str">
        <f>Rekapitulace!G2</f>
        <v>Varianta I.</v>
      </c>
      <c r="E2" s="233"/>
      <c r="F2" s="6" t="s">
        <v>1</v>
      </c>
      <c r="G2" s="7"/>
    </row>
    <row r="3" spans="1:7" ht="3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2</v>
      </c>
      <c r="B4" s="9"/>
      <c r="C4" s="10" t="s">
        <v>3</v>
      </c>
      <c r="D4" s="10"/>
      <c r="E4" s="11"/>
      <c r="F4" s="12" t="s">
        <v>4</v>
      </c>
      <c r="G4" s="15"/>
    </row>
    <row r="5" spans="1:7" ht="12.75" customHeight="1">
      <c r="A5" s="16" t="s">
        <v>80</v>
      </c>
      <c r="B5" s="17"/>
      <c r="C5" s="18" t="s">
        <v>81</v>
      </c>
      <c r="D5" s="19"/>
      <c r="E5" s="17"/>
      <c r="F5" s="12" t="s">
        <v>6</v>
      </c>
      <c r="G5" s="13"/>
    </row>
    <row r="6" spans="1:15" ht="12.75" customHeight="1">
      <c r="A6" s="14" t="s">
        <v>7</v>
      </c>
      <c r="B6" s="9"/>
      <c r="C6" s="10" t="s">
        <v>8</v>
      </c>
      <c r="D6" s="10"/>
      <c r="E6" s="11"/>
      <c r="F6" s="20" t="s">
        <v>9</v>
      </c>
      <c r="G6" s="21"/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2"/>
      <c r="C8" s="207"/>
      <c r="D8" s="207"/>
      <c r="E8" s="208"/>
      <c r="F8" s="29" t="s">
        <v>12</v>
      </c>
      <c r="G8" s="30"/>
      <c r="H8" s="31"/>
      <c r="I8" s="32"/>
    </row>
    <row r="9" spans="1:8" ht="12.75">
      <c r="A9" s="28" t="s">
        <v>13</v>
      </c>
      <c r="B9" s="12"/>
      <c r="C9" s="207">
        <f>Projektant</f>
        <v>0</v>
      </c>
      <c r="D9" s="207"/>
      <c r="E9" s="208"/>
      <c r="F9" s="12"/>
      <c r="G9" s="33"/>
      <c r="H9" s="34"/>
    </row>
    <row r="10" spans="1:8" ht="12.75">
      <c r="A10" s="28" t="s">
        <v>14</v>
      </c>
      <c r="B10" s="12"/>
      <c r="C10" s="207" t="s">
        <v>600</v>
      </c>
      <c r="D10" s="207"/>
      <c r="E10" s="207"/>
      <c r="F10" s="35"/>
      <c r="G10" s="36"/>
      <c r="H10" s="37"/>
    </row>
    <row r="11" spans="1:57" ht="13.5" customHeight="1">
      <c r="A11" s="28" t="s">
        <v>15</v>
      </c>
      <c r="B11" s="12"/>
      <c r="C11" s="207"/>
      <c r="D11" s="207"/>
      <c r="E11" s="207"/>
      <c r="F11" s="38" t="s">
        <v>16</v>
      </c>
      <c r="G11" s="39" t="s">
        <v>78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4"/>
      <c r="D12" s="204"/>
      <c r="E12" s="204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Rekapitulace!A37</f>
        <v>Ztížené výrobní podmínky</v>
      </c>
      <c r="E15" s="57"/>
      <c r="F15" s="58"/>
      <c r="G15" s="55">
        <f>Rekapitulace!I37</f>
        <v>0</v>
      </c>
    </row>
    <row r="16" spans="1:7" ht="15.75" customHeight="1">
      <c r="A16" s="53" t="s">
        <v>23</v>
      </c>
      <c r="B16" s="54" t="s">
        <v>24</v>
      </c>
      <c r="C16" s="55">
        <f>PSV</f>
        <v>35929.91232</v>
      </c>
      <c r="D16" s="8" t="str">
        <f>Rekapitulace!A38</f>
        <v>Oborová přirážka</v>
      </c>
      <c r="E16" s="59"/>
      <c r="F16" s="60"/>
      <c r="G16" s="55">
        <f>Rekapitulace!I38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Rekapitulace!A39</f>
        <v>Přesun stavebních kapacit</v>
      </c>
      <c r="E17" s="59"/>
      <c r="F17" s="60"/>
      <c r="G17" s="55">
        <f>Rekapitulace!I39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 t="str">
        <f>Rekapitulace!A40</f>
        <v>Mimostaveništní doprava</v>
      </c>
      <c r="E18" s="59"/>
      <c r="F18" s="60"/>
      <c r="G18" s="55">
        <f>Rekapitulace!I40</f>
        <v>0</v>
      </c>
    </row>
    <row r="19" spans="1:7" ht="15.75" customHeight="1">
      <c r="A19" s="63" t="s">
        <v>29</v>
      </c>
      <c r="B19" s="54"/>
      <c r="C19" s="55">
        <f>SUM(C15:C18)</f>
        <v>35929.91232</v>
      </c>
      <c r="D19" s="8" t="str">
        <f>Rekapitulace!A41</f>
        <v>Zařízení staveniště</v>
      </c>
      <c r="E19" s="59"/>
      <c r="F19" s="60"/>
      <c r="G19" s="55">
        <f>Rekapitulace!I41</f>
        <v>0</v>
      </c>
    </row>
    <row r="20" spans="1:7" ht="15.75" customHeight="1">
      <c r="A20" s="63"/>
      <c r="B20" s="54"/>
      <c r="C20" s="55"/>
      <c r="D20" s="8" t="str">
        <f>Rekapitulace!A42</f>
        <v>Provoz investora</v>
      </c>
      <c r="E20" s="59"/>
      <c r="F20" s="60"/>
      <c r="G20" s="55">
        <f>Rekapitulace!I42</f>
        <v>0</v>
      </c>
    </row>
    <row r="21" spans="1:7" ht="15.75" customHeight="1">
      <c r="A21" s="63" t="s">
        <v>30</v>
      </c>
      <c r="B21" s="54"/>
      <c r="C21" s="55">
        <f>HZS</f>
        <v>0</v>
      </c>
      <c r="D21" s="8" t="str">
        <f>Rekapitulace!A43</f>
        <v>Kompletační činnost (IČD)</v>
      </c>
      <c r="E21" s="59"/>
      <c r="F21" s="60"/>
      <c r="G21" s="55">
        <f>Rekapitulace!I43</f>
        <v>0</v>
      </c>
    </row>
    <row r="22" spans="1:7" ht="15.75" customHeight="1">
      <c r="A22" s="64" t="s">
        <v>31</v>
      </c>
      <c r="B22" s="65"/>
      <c r="C22" s="55">
        <f>C19+C21</f>
        <v>35929.91232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05" t="s">
        <v>33</v>
      </c>
      <c r="B23" s="206"/>
      <c r="C23" s="66">
        <f>C22+G23</f>
        <v>35929.91232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10">
        <f>C23-F32</f>
        <v>35929.91232</v>
      </c>
      <c r="G30" s="211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10">
        <f>ROUND(PRODUCT(F30,C31/100),0)</f>
        <v>7545</v>
      </c>
      <c r="G31" s="211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10">
        <v>0</v>
      </c>
      <c r="G32" s="211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10">
        <f>ROUND(PRODUCT(F32,C33/100),0)</f>
        <v>0</v>
      </c>
      <c r="G33" s="211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2">
        <f>ROUND(SUM(F30:F33),0)</f>
        <v>43475</v>
      </c>
      <c r="G34" s="213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14"/>
      <c r="C37" s="214"/>
      <c r="D37" s="214"/>
      <c r="E37" s="214"/>
      <c r="F37" s="214"/>
      <c r="G37" s="214"/>
      <c r="H37" t="s">
        <v>5</v>
      </c>
    </row>
    <row r="38" spans="1:8" ht="12.75" customHeight="1">
      <c r="A38" s="95"/>
      <c r="B38" s="214"/>
      <c r="C38" s="214"/>
      <c r="D38" s="214"/>
      <c r="E38" s="214"/>
      <c r="F38" s="214"/>
      <c r="G38" s="214"/>
      <c r="H38" t="s">
        <v>5</v>
      </c>
    </row>
    <row r="39" spans="1:8" ht="12.75">
      <c r="A39" s="95"/>
      <c r="B39" s="214"/>
      <c r="C39" s="214"/>
      <c r="D39" s="214"/>
      <c r="E39" s="214"/>
      <c r="F39" s="214"/>
      <c r="G39" s="214"/>
      <c r="H39" t="s">
        <v>5</v>
      </c>
    </row>
    <row r="40" spans="1:8" ht="12.75">
      <c r="A40" s="95"/>
      <c r="B40" s="214"/>
      <c r="C40" s="214"/>
      <c r="D40" s="214"/>
      <c r="E40" s="214"/>
      <c r="F40" s="214"/>
      <c r="G40" s="214"/>
      <c r="H40" t="s">
        <v>5</v>
      </c>
    </row>
    <row r="41" spans="1:8" ht="12.75">
      <c r="A41" s="95"/>
      <c r="B41" s="214"/>
      <c r="C41" s="214"/>
      <c r="D41" s="214"/>
      <c r="E41" s="214"/>
      <c r="F41" s="214"/>
      <c r="G41" s="214"/>
      <c r="H41" t="s">
        <v>5</v>
      </c>
    </row>
    <row r="42" spans="1:8" ht="12.75">
      <c r="A42" s="95"/>
      <c r="B42" s="214"/>
      <c r="C42" s="214"/>
      <c r="D42" s="214"/>
      <c r="E42" s="214"/>
      <c r="F42" s="214"/>
      <c r="G42" s="214"/>
      <c r="H42" t="s">
        <v>5</v>
      </c>
    </row>
    <row r="43" spans="1:8" ht="12.75">
      <c r="A43" s="95"/>
      <c r="B43" s="214"/>
      <c r="C43" s="214"/>
      <c r="D43" s="214"/>
      <c r="E43" s="214"/>
      <c r="F43" s="214"/>
      <c r="G43" s="214"/>
      <c r="H43" t="s">
        <v>5</v>
      </c>
    </row>
    <row r="44" spans="1:8" ht="12.75">
      <c r="A44" s="95"/>
      <c r="B44" s="214"/>
      <c r="C44" s="214"/>
      <c r="D44" s="214"/>
      <c r="E44" s="214"/>
      <c r="F44" s="214"/>
      <c r="G44" s="214"/>
      <c r="H44" t="s">
        <v>5</v>
      </c>
    </row>
    <row r="45" spans="1:8" ht="0.75" customHeight="1">
      <c r="A45" s="95"/>
      <c r="B45" s="214"/>
      <c r="C45" s="214"/>
      <c r="D45" s="214"/>
      <c r="E45" s="214"/>
      <c r="F45" s="214"/>
      <c r="G45" s="214"/>
      <c r="H45" t="s">
        <v>5</v>
      </c>
    </row>
    <row r="46" spans="2:7" ht="12.75">
      <c r="B46" s="209"/>
      <c r="C46" s="209"/>
      <c r="D46" s="209"/>
      <c r="E46" s="209"/>
      <c r="F46" s="209"/>
      <c r="G46" s="209"/>
    </row>
    <row r="47" spans="2:7" ht="12.75">
      <c r="B47" s="209"/>
      <c r="C47" s="209"/>
      <c r="D47" s="209"/>
      <c r="E47" s="209"/>
      <c r="F47" s="209"/>
      <c r="G47" s="209"/>
    </row>
    <row r="48" spans="2:7" ht="12.75">
      <c r="B48" s="209"/>
      <c r="C48" s="209"/>
      <c r="D48" s="209"/>
      <c r="E48" s="209"/>
      <c r="F48" s="209"/>
      <c r="G48" s="209"/>
    </row>
    <row r="49" spans="2:7" ht="12.75">
      <c r="B49" s="209"/>
      <c r="C49" s="209"/>
      <c r="D49" s="209"/>
      <c r="E49" s="209"/>
      <c r="F49" s="209"/>
      <c r="G49" s="209"/>
    </row>
    <row r="50" spans="2:7" ht="12.75">
      <c r="B50" s="209"/>
      <c r="C50" s="209"/>
      <c r="D50" s="209"/>
      <c r="E50" s="209"/>
      <c r="F50" s="209"/>
      <c r="G50" s="209"/>
    </row>
    <row r="51" spans="2:7" ht="12.75">
      <c r="B51" s="209"/>
      <c r="C51" s="209"/>
      <c r="D51" s="209"/>
      <c r="E51" s="209"/>
      <c r="F51" s="209"/>
      <c r="G51" s="209"/>
    </row>
    <row r="52" spans="2:7" ht="12.75">
      <c r="B52" s="209"/>
      <c r="C52" s="209"/>
      <c r="D52" s="209"/>
      <c r="E52" s="209"/>
      <c r="F52" s="209"/>
      <c r="G52" s="209"/>
    </row>
    <row r="53" spans="2:7" ht="12.75">
      <c r="B53" s="209"/>
      <c r="C53" s="209"/>
      <c r="D53" s="209"/>
      <c r="E53" s="209"/>
      <c r="F53" s="209"/>
      <c r="G53" s="209"/>
    </row>
    <row r="54" spans="2:7" ht="12.75">
      <c r="B54" s="209"/>
      <c r="C54" s="209"/>
      <c r="D54" s="209"/>
      <c r="E54" s="209"/>
      <c r="F54" s="209"/>
      <c r="G54" s="209"/>
    </row>
    <row r="55" spans="2:7" ht="12.75">
      <c r="B55" s="209"/>
      <c r="C55" s="209"/>
      <c r="D55" s="209"/>
      <c r="E55" s="209"/>
      <c r="F55" s="209"/>
      <c r="G55" s="209"/>
    </row>
  </sheetData>
  <sheetProtection/>
  <mergeCells count="23">
    <mergeCell ref="B54:G54"/>
    <mergeCell ref="B55:G55"/>
    <mergeCell ref="D2:E2"/>
    <mergeCell ref="B48:G48"/>
    <mergeCell ref="B49:G49"/>
    <mergeCell ref="B52:G52"/>
    <mergeCell ref="B53:G53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C12:E12"/>
    <mergeCell ref="A23:B23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6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6" t="str">
        <f>CONCATENATE(cislostavby," ",nazevstavby)</f>
        <v>14/801 Úprava okolí Hornobranského rybníka,Č.Krumlov-I.et</v>
      </c>
      <c r="D1" s="97"/>
      <c r="E1" s="98"/>
      <c r="F1" s="97"/>
      <c r="G1" s="99" t="s">
        <v>49</v>
      </c>
      <c r="H1" s="100" t="s">
        <v>82</v>
      </c>
      <c r="I1" s="101"/>
    </row>
    <row r="2" spans="1:9" ht="13.5" thickBot="1">
      <c r="A2" s="217" t="s">
        <v>50</v>
      </c>
      <c r="B2" s="218"/>
      <c r="C2" s="102" t="str">
        <f>CONCATENATE(cisloobjektu," ",nazevobjektu)</f>
        <v>S03 Toalety</v>
      </c>
      <c r="D2" s="103"/>
      <c r="E2" s="104"/>
      <c r="F2" s="103"/>
      <c r="G2" s="229" t="s">
        <v>601</v>
      </c>
      <c r="H2" s="230"/>
      <c r="I2" s="231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9" t="str">
        <f>Položky!B7</f>
        <v>1</v>
      </c>
      <c r="B7" s="114" t="str">
        <f>Položky!C7</f>
        <v>Zemní práce</v>
      </c>
      <c r="C7" s="65"/>
      <c r="D7" s="115"/>
      <c r="E7" s="200">
        <f>Položky!BA26</f>
        <v>0</v>
      </c>
      <c r="F7" s="201">
        <f>Položky!BB26</f>
        <v>0</v>
      </c>
      <c r="G7" s="201">
        <f>Položky!BC26</f>
        <v>0</v>
      </c>
      <c r="H7" s="201">
        <f>Položky!BD26</f>
        <v>0</v>
      </c>
      <c r="I7" s="202">
        <f>Položky!BE26</f>
        <v>0</v>
      </c>
    </row>
    <row r="8" spans="1:9" s="34" customFormat="1" ht="12.75">
      <c r="A8" s="199" t="str">
        <f>Položky!B27</f>
        <v>11</v>
      </c>
      <c r="B8" s="114" t="str">
        <f>Položky!C27</f>
        <v>Přípravné a přidružené práce</v>
      </c>
      <c r="C8" s="65"/>
      <c r="D8" s="115"/>
      <c r="E8" s="200">
        <f>Položky!BA29</f>
        <v>0</v>
      </c>
      <c r="F8" s="201">
        <f>Položky!BB29</f>
        <v>0</v>
      </c>
      <c r="G8" s="201">
        <f>Položky!BC29</f>
        <v>0</v>
      </c>
      <c r="H8" s="201">
        <f>Položky!BD29</f>
        <v>0</v>
      </c>
      <c r="I8" s="202">
        <f>Položky!BE29</f>
        <v>0</v>
      </c>
    </row>
    <row r="9" spans="1:9" s="34" customFormat="1" ht="12.75">
      <c r="A9" s="199" t="str">
        <f>Položky!B30</f>
        <v>2</v>
      </c>
      <c r="B9" s="114" t="str">
        <f>Položky!C30</f>
        <v>Základy a zvláštní zakládání</v>
      </c>
      <c r="C9" s="65"/>
      <c r="D9" s="115"/>
      <c r="E9" s="200">
        <f>Položky!BA40</f>
        <v>0</v>
      </c>
      <c r="F9" s="201">
        <f>Položky!BB40</f>
        <v>0</v>
      </c>
      <c r="G9" s="201">
        <f>Položky!BC40</f>
        <v>0</v>
      </c>
      <c r="H9" s="201">
        <f>Položky!BD40</f>
        <v>0</v>
      </c>
      <c r="I9" s="202">
        <f>Položky!BE40</f>
        <v>0</v>
      </c>
    </row>
    <row r="10" spans="1:9" s="34" customFormat="1" ht="12.75">
      <c r="A10" s="199" t="str">
        <f>Položky!B41</f>
        <v>3</v>
      </c>
      <c r="B10" s="114" t="str">
        <f>Položky!C41</f>
        <v>Svislé a kompletní konstrukce</v>
      </c>
      <c r="C10" s="65"/>
      <c r="D10" s="115"/>
      <c r="E10" s="200">
        <f>Položky!BA69</f>
        <v>0</v>
      </c>
      <c r="F10" s="201">
        <f>Položky!BB69</f>
        <v>0</v>
      </c>
      <c r="G10" s="201">
        <f>Položky!BC69</f>
        <v>0</v>
      </c>
      <c r="H10" s="201">
        <f>Položky!BD69</f>
        <v>0</v>
      </c>
      <c r="I10" s="202">
        <f>Položky!BE69</f>
        <v>0</v>
      </c>
    </row>
    <row r="11" spans="1:9" s="34" customFormat="1" ht="12.75">
      <c r="A11" s="199" t="str">
        <f>Položky!B70</f>
        <v>61</v>
      </c>
      <c r="B11" s="114" t="str">
        <f>Položky!C70</f>
        <v>Upravy povrchů vnitřní</v>
      </c>
      <c r="C11" s="65"/>
      <c r="D11" s="115"/>
      <c r="E11" s="200">
        <f>Položky!BA114</f>
        <v>0</v>
      </c>
      <c r="F11" s="201">
        <f>Položky!BB114</f>
        <v>0</v>
      </c>
      <c r="G11" s="201">
        <f>Položky!BC114</f>
        <v>0</v>
      </c>
      <c r="H11" s="201">
        <f>Položky!BD114</f>
        <v>0</v>
      </c>
      <c r="I11" s="202">
        <f>Položky!BE114</f>
        <v>0</v>
      </c>
    </row>
    <row r="12" spans="1:9" s="34" customFormat="1" ht="12.75">
      <c r="A12" s="199" t="str">
        <f>Položky!B115</f>
        <v>62</v>
      </c>
      <c r="B12" s="114" t="str">
        <f>Položky!C115</f>
        <v>Úpravy povrchů vnější</v>
      </c>
      <c r="C12" s="65"/>
      <c r="D12" s="115"/>
      <c r="E12" s="200">
        <f>Položky!BA138</f>
        <v>0</v>
      </c>
      <c r="F12" s="201">
        <f>Položky!BB138</f>
        <v>0</v>
      </c>
      <c r="G12" s="201">
        <f>Položky!BC138</f>
        <v>0</v>
      </c>
      <c r="H12" s="201">
        <f>Položky!BD138</f>
        <v>0</v>
      </c>
      <c r="I12" s="202">
        <f>Položky!BE138</f>
        <v>0</v>
      </c>
    </row>
    <row r="13" spans="1:9" s="34" customFormat="1" ht="12.75">
      <c r="A13" s="199" t="str">
        <f>Položky!B139</f>
        <v>63</v>
      </c>
      <c r="B13" s="114" t="str">
        <f>Položky!C139</f>
        <v>Podlahy a podlahové konstrukce</v>
      </c>
      <c r="C13" s="65"/>
      <c r="D13" s="115"/>
      <c r="E13" s="200">
        <f>Položky!BA157</f>
        <v>0</v>
      </c>
      <c r="F13" s="201">
        <f>Položky!BB157</f>
        <v>0</v>
      </c>
      <c r="G13" s="201">
        <f>Položky!BC157</f>
        <v>0</v>
      </c>
      <c r="H13" s="201">
        <f>Položky!BD157</f>
        <v>0</v>
      </c>
      <c r="I13" s="202">
        <f>Položky!BE157</f>
        <v>0</v>
      </c>
    </row>
    <row r="14" spans="1:9" s="34" customFormat="1" ht="12.75">
      <c r="A14" s="199" t="str">
        <f>Položky!B158</f>
        <v>64</v>
      </c>
      <c r="B14" s="114" t="str">
        <f>Položky!C158</f>
        <v>Výplně otvorů</v>
      </c>
      <c r="C14" s="65"/>
      <c r="D14" s="115"/>
      <c r="E14" s="200">
        <f>Položky!BA162</f>
        <v>0</v>
      </c>
      <c r="F14" s="201">
        <f>Položky!BB162</f>
        <v>0</v>
      </c>
      <c r="G14" s="201">
        <f>Položky!BC162</f>
        <v>0</v>
      </c>
      <c r="H14" s="201">
        <f>Položky!BD162</f>
        <v>0</v>
      </c>
      <c r="I14" s="202">
        <f>Položky!BE162</f>
        <v>0</v>
      </c>
    </row>
    <row r="15" spans="1:9" s="34" customFormat="1" ht="12.75">
      <c r="A15" s="199" t="str">
        <f>Položky!B163</f>
        <v>94</v>
      </c>
      <c r="B15" s="114" t="str">
        <f>Položky!C163</f>
        <v>Lešení a stavební výtahy</v>
      </c>
      <c r="C15" s="65"/>
      <c r="D15" s="115"/>
      <c r="E15" s="200">
        <f>Položky!BA170</f>
        <v>0</v>
      </c>
      <c r="F15" s="201">
        <f>Položky!BB170</f>
        <v>0</v>
      </c>
      <c r="G15" s="201">
        <f>Položky!BC170</f>
        <v>0</v>
      </c>
      <c r="H15" s="201">
        <f>Položky!BD170</f>
        <v>0</v>
      </c>
      <c r="I15" s="202">
        <f>Položky!BE170</f>
        <v>0</v>
      </c>
    </row>
    <row r="16" spans="1:9" s="34" customFormat="1" ht="12.75">
      <c r="A16" s="199" t="str">
        <f>Položky!B171</f>
        <v>95</v>
      </c>
      <c r="B16" s="114" t="str">
        <f>Položky!C171</f>
        <v>Dokončovací konstrukce na pozemních stavbách</v>
      </c>
      <c r="C16" s="65"/>
      <c r="D16" s="115"/>
      <c r="E16" s="200">
        <f>Položky!BA175</f>
        <v>0</v>
      </c>
      <c r="F16" s="201">
        <f>Položky!BB175</f>
        <v>0</v>
      </c>
      <c r="G16" s="201">
        <f>Položky!BC175</f>
        <v>0</v>
      </c>
      <c r="H16" s="201">
        <f>Položky!BD175</f>
        <v>0</v>
      </c>
      <c r="I16" s="202">
        <f>Položky!BE175</f>
        <v>0</v>
      </c>
    </row>
    <row r="17" spans="1:9" s="34" customFormat="1" ht="12.75">
      <c r="A17" s="199" t="str">
        <f>Položky!B176</f>
        <v>96</v>
      </c>
      <c r="B17" s="114" t="str">
        <f>Položky!C176</f>
        <v>Bourání konstrukcí</v>
      </c>
      <c r="C17" s="65"/>
      <c r="D17" s="115"/>
      <c r="E17" s="200">
        <f>Položky!BA209</f>
        <v>0</v>
      </c>
      <c r="F17" s="201">
        <f>Položky!BB209</f>
        <v>0</v>
      </c>
      <c r="G17" s="201">
        <f>Položky!BC209</f>
        <v>0</v>
      </c>
      <c r="H17" s="201">
        <f>Položky!BD209</f>
        <v>0</v>
      </c>
      <c r="I17" s="202">
        <f>Položky!BE209</f>
        <v>0</v>
      </c>
    </row>
    <row r="18" spans="1:9" s="34" customFormat="1" ht="12.75">
      <c r="A18" s="199" t="str">
        <f>Položky!B210</f>
        <v>97</v>
      </c>
      <c r="B18" s="114" t="str">
        <f>Položky!C210</f>
        <v>Prorážení otvorů</v>
      </c>
      <c r="C18" s="65"/>
      <c r="D18" s="115"/>
      <c r="E18" s="200">
        <f>Položky!BA247</f>
        <v>0</v>
      </c>
      <c r="F18" s="201">
        <f>Položky!BB247</f>
        <v>0</v>
      </c>
      <c r="G18" s="201">
        <f>Položky!BC247</f>
        <v>0</v>
      </c>
      <c r="H18" s="201">
        <f>Položky!BD247</f>
        <v>0</v>
      </c>
      <c r="I18" s="202">
        <f>Položky!BE247</f>
        <v>0</v>
      </c>
    </row>
    <row r="19" spans="1:9" s="34" customFormat="1" ht="12.75">
      <c r="A19" s="199" t="str">
        <f>Položky!B248</f>
        <v>99</v>
      </c>
      <c r="B19" s="114" t="str">
        <f>Položky!C248</f>
        <v>Staveništní přesun hmot</v>
      </c>
      <c r="C19" s="65"/>
      <c r="D19" s="115"/>
      <c r="E19" s="200">
        <f>Položky!BA250</f>
        <v>0</v>
      </c>
      <c r="F19" s="201">
        <f>Položky!BB250</f>
        <v>0</v>
      </c>
      <c r="G19" s="201">
        <f>Položky!BC250</f>
        <v>0</v>
      </c>
      <c r="H19" s="201">
        <f>Položky!BD250</f>
        <v>0</v>
      </c>
      <c r="I19" s="202">
        <f>Položky!BE250</f>
        <v>0</v>
      </c>
    </row>
    <row r="20" spans="1:9" s="34" customFormat="1" ht="12.75">
      <c r="A20" s="199" t="str">
        <f>Položky!B251</f>
        <v>711</v>
      </c>
      <c r="B20" s="114" t="str">
        <f>Položky!C251</f>
        <v>Izolace proti vodě</v>
      </c>
      <c r="C20" s="65"/>
      <c r="D20" s="115"/>
      <c r="E20" s="200">
        <f>Položky!BA266</f>
        <v>0</v>
      </c>
      <c r="F20" s="201">
        <f>Položky!BB266</f>
        <v>0</v>
      </c>
      <c r="G20" s="201">
        <f>Položky!BC266</f>
        <v>0</v>
      </c>
      <c r="H20" s="201">
        <f>Položky!BD266</f>
        <v>0</v>
      </c>
      <c r="I20" s="202">
        <f>Položky!BE266</f>
        <v>0</v>
      </c>
    </row>
    <row r="21" spans="1:9" s="34" customFormat="1" ht="12.75">
      <c r="A21" s="199" t="str">
        <f>Položky!B267</f>
        <v>712</v>
      </c>
      <c r="B21" s="114" t="str">
        <f>Položky!C267</f>
        <v>Živičné krytiny</v>
      </c>
      <c r="C21" s="65"/>
      <c r="D21" s="115"/>
      <c r="E21" s="200">
        <f>Položky!BA282</f>
        <v>0</v>
      </c>
      <c r="F21" s="201">
        <f>Položky!BB282</f>
        <v>0</v>
      </c>
      <c r="G21" s="201">
        <f>Položky!BC282</f>
        <v>0</v>
      </c>
      <c r="H21" s="201">
        <f>Položky!BD282</f>
        <v>0</v>
      </c>
      <c r="I21" s="202">
        <f>Položky!BE282</f>
        <v>0</v>
      </c>
    </row>
    <row r="22" spans="1:9" s="34" customFormat="1" ht="12.75">
      <c r="A22" s="199" t="str">
        <f>Položky!B283</f>
        <v>720</v>
      </c>
      <c r="B22" s="114" t="str">
        <f>Položky!C283</f>
        <v>Zdravotechnická instalace</v>
      </c>
      <c r="C22" s="65"/>
      <c r="D22" s="115"/>
      <c r="E22" s="200">
        <f>Položky!BA285</f>
        <v>0</v>
      </c>
      <c r="F22" s="201">
        <f>Položky!BB285</f>
        <v>0</v>
      </c>
      <c r="G22" s="201">
        <f>Položky!BC285</f>
        <v>0</v>
      </c>
      <c r="H22" s="201">
        <f>Položky!BD285</f>
        <v>0</v>
      </c>
      <c r="I22" s="202">
        <f>Položky!BE285</f>
        <v>0</v>
      </c>
    </row>
    <row r="23" spans="1:9" s="34" customFormat="1" ht="12.75">
      <c r="A23" s="199" t="str">
        <f>Položky!B286</f>
        <v>764</v>
      </c>
      <c r="B23" s="114" t="str">
        <f>Položky!C286</f>
        <v>Konstrukce klempířské</v>
      </c>
      <c r="C23" s="65"/>
      <c r="D23" s="115"/>
      <c r="E23" s="200">
        <f>Položky!BA309</f>
        <v>0</v>
      </c>
      <c r="F23" s="201">
        <f>Položky!BB309</f>
        <v>0</v>
      </c>
      <c r="G23" s="201">
        <f>Položky!BC309</f>
        <v>0</v>
      </c>
      <c r="H23" s="201">
        <f>Položky!BD309</f>
        <v>0</v>
      </c>
      <c r="I23" s="202">
        <f>Položky!BE309</f>
        <v>0</v>
      </c>
    </row>
    <row r="24" spans="1:9" s="34" customFormat="1" ht="12.75">
      <c r="A24" s="199" t="str">
        <f>Položky!B310</f>
        <v>767</v>
      </c>
      <c r="B24" s="114" t="str">
        <f>Položky!C310</f>
        <v>Konstrukce zámečnické</v>
      </c>
      <c r="C24" s="65"/>
      <c r="D24" s="115"/>
      <c r="E24" s="200">
        <f>Položky!BA319</f>
        <v>0</v>
      </c>
      <c r="F24" s="201">
        <f>Položky!BB319</f>
        <v>0</v>
      </c>
      <c r="G24" s="201">
        <f>Položky!BC319</f>
        <v>0</v>
      </c>
      <c r="H24" s="201">
        <f>Položky!BD319</f>
        <v>0</v>
      </c>
      <c r="I24" s="202">
        <f>Položky!BE319</f>
        <v>0</v>
      </c>
    </row>
    <row r="25" spans="1:9" s="34" customFormat="1" ht="12.75">
      <c r="A25" s="199" t="str">
        <f>Položky!B320</f>
        <v>769</v>
      </c>
      <c r="B25" s="114" t="str">
        <f>Položky!C320</f>
        <v>Otvorové prvky z plastu</v>
      </c>
      <c r="C25" s="65"/>
      <c r="D25" s="115"/>
      <c r="E25" s="200">
        <f>Položky!BA324</f>
        <v>0</v>
      </c>
      <c r="F25" s="201">
        <f>Položky!BB324</f>
        <v>0</v>
      </c>
      <c r="G25" s="201">
        <f>Položky!BC324</f>
        <v>0</v>
      </c>
      <c r="H25" s="201">
        <f>Položky!BD324</f>
        <v>0</v>
      </c>
      <c r="I25" s="202">
        <f>Položky!BE324</f>
        <v>0</v>
      </c>
    </row>
    <row r="26" spans="1:9" s="34" customFormat="1" ht="12.75">
      <c r="A26" s="199" t="str">
        <f>Položky!B325</f>
        <v>771</v>
      </c>
      <c r="B26" s="114" t="str">
        <f>Položky!C325</f>
        <v>Podlahy z dlaždic a obklady</v>
      </c>
      <c r="C26" s="65"/>
      <c r="D26" s="115"/>
      <c r="E26" s="200">
        <f>Položky!BA341</f>
        <v>0</v>
      </c>
      <c r="F26" s="201">
        <f>Položky!BB341</f>
        <v>8438.82336</v>
      </c>
      <c r="G26" s="201">
        <f>Položky!BC341</f>
        <v>0</v>
      </c>
      <c r="H26" s="201">
        <f>Položky!BD341</f>
        <v>0</v>
      </c>
      <c r="I26" s="202">
        <f>Položky!BE341</f>
        <v>0</v>
      </c>
    </row>
    <row r="27" spans="1:9" s="34" customFormat="1" ht="12.75">
      <c r="A27" s="199" t="str">
        <f>Položky!B342</f>
        <v>781</v>
      </c>
      <c r="B27" s="114" t="str">
        <f>Položky!C342</f>
        <v>Obklady keramické</v>
      </c>
      <c r="C27" s="65"/>
      <c r="D27" s="115"/>
      <c r="E27" s="200">
        <f>Položky!BA357</f>
        <v>0</v>
      </c>
      <c r="F27" s="201">
        <f>Položky!BB357</f>
        <v>27491.08896</v>
      </c>
      <c r="G27" s="201">
        <f>Položky!BC357</f>
        <v>0</v>
      </c>
      <c r="H27" s="201">
        <f>Položky!BD357</f>
        <v>0</v>
      </c>
      <c r="I27" s="202">
        <f>Položky!BE357</f>
        <v>0</v>
      </c>
    </row>
    <row r="28" spans="1:9" s="34" customFormat="1" ht="12.75">
      <c r="A28" s="199" t="str">
        <f>Položky!B358</f>
        <v>783</v>
      </c>
      <c r="B28" s="114" t="str">
        <f>Položky!C358</f>
        <v>Nátěry</v>
      </c>
      <c r="C28" s="65"/>
      <c r="D28" s="115"/>
      <c r="E28" s="200">
        <f>Položky!BA363</f>
        <v>0</v>
      </c>
      <c r="F28" s="201">
        <f>Položky!BB363</f>
        <v>0</v>
      </c>
      <c r="G28" s="201">
        <f>Položky!BC363</f>
        <v>0</v>
      </c>
      <c r="H28" s="201">
        <f>Položky!BD363</f>
        <v>0</v>
      </c>
      <c r="I28" s="202">
        <f>Položky!BE363</f>
        <v>0</v>
      </c>
    </row>
    <row r="29" spans="1:9" s="34" customFormat="1" ht="12.75">
      <c r="A29" s="199" t="str">
        <f>Položky!B364</f>
        <v>784</v>
      </c>
      <c r="B29" s="114" t="str">
        <f>Položky!C364</f>
        <v>Malby</v>
      </c>
      <c r="C29" s="65"/>
      <c r="D29" s="115"/>
      <c r="E29" s="200">
        <f>Položky!BA368</f>
        <v>0</v>
      </c>
      <c r="F29" s="201">
        <f>Položky!BB368</f>
        <v>0</v>
      </c>
      <c r="G29" s="201">
        <f>Položky!BC368</f>
        <v>0</v>
      </c>
      <c r="H29" s="201">
        <f>Položky!BD368</f>
        <v>0</v>
      </c>
      <c r="I29" s="202">
        <f>Položky!BE368</f>
        <v>0</v>
      </c>
    </row>
    <row r="30" spans="1:9" s="34" customFormat="1" ht="12.75">
      <c r="A30" s="199" t="str">
        <f>Položky!B369</f>
        <v>M21</v>
      </c>
      <c r="B30" s="114" t="str">
        <f>Položky!C369</f>
        <v>Elektromontáže silnoproud</v>
      </c>
      <c r="C30" s="65"/>
      <c r="D30" s="115"/>
      <c r="E30" s="200">
        <f>Položky!BA371</f>
        <v>0</v>
      </c>
      <c r="F30" s="201">
        <f>Položky!BB371</f>
        <v>0</v>
      </c>
      <c r="G30" s="201">
        <f>Položky!BC371</f>
        <v>0</v>
      </c>
      <c r="H30" s="201">
        <f>Položky!BD371</f>
        <v>0</v>
      </c>
      <c r="I30" s="202">
        <f>Položky!BE371</f>
        <v>0</v>
      </c>
    </row>
    <row r="31" spans="1:9" s="34" customFormat="1" ht="13.5" thickBot="1">
      <c r="A31" s="199" t="str">
        <f>Položky!B372</f>
        <v>D96</v>
      </c>
      <c r="B31" s="114" t="str">
        <f>Položky!C372</f>
        <v>Přesuny suti a vybouraných hmot</v>
      </c>
      <c r="C31" s="65"/>
      <c r="D31" s="115"/>
      <c r="E31" s="200">
        <f>Položky!BA377</f>
        <v>0</v>
      </c>
      <c r="F31" s="201">
        <f>Položky!BB377</f>
        <v>0</v>
      </c>
      <c r="G31" s="201">
        <f>Položky!BC377</f>
        <v>0</v>
      </c>
      <c r="H31" s="201">
        <f>Položky!BD377</f>
        <v>0</v>
      </c>
      <c r="I31" s="202">
        <f>Položky!BE377</f>
        <v>0</v>
      </c>
    </row>
    <row r="32" spans="1:9" s="122" customFormat="1" ht="13.5" thickBot="1">
      <c r="A32" s="116"/>
      <c r="B32" s="117" t="s">
        <v>57</v>
      </c>
      <c r="C32" s="117"/>
      <c r="D32" s="118"/>
      <c r="E32" s="119">
        <f>SUM(E7:E31)</f>
        <v>0</v>
      </c>
      <c r="F32" s="120">
        <f>SUM(F7:F31)</f>
        <v>35929.91232</v>
      </c>
      <c r="G32" s="120">
        <f>SUM(G7:G31)</f>
        <v>0</v>
      </c>
      <c r="H32" s="120">
        <f>SUM(H7:H31)</f>
        <v>0</v>
      </c>
      <c r="I32" s="121">
        <f>SUM(I7:I31)</f>
        <v>0</v>
      </c>
    </row>
    <row r="33" spans="1:9" ht="12.75">
      <c r="A33" s="65"/>
      <c r="B33" s="65"/>
      <c r="C33" s="65"/>
      <c r="D33" s="65"/>
      <c r="E33" s="65"/>
      <c r="F33" s="65"/>
      <c r="G33" s="65"/>
      <c r="H33" s="65"/>
      <c r="I33" s="65"/>
    </row>
    <row r="34" spans="1:57" ht="19.5" customHeight="1">
      <c r="A34" s="106" t="s">
        <v>58</v>
      </c>
      <c r="B34" s="106"/>
      <c r="C34" s="106"/>
      <c r="D34" s="106"/>
      <c r="E34" s="106"/>
      <c r="F34" s="106"/>
      <c r="G34" s="123"/>
      <c r="H34" s="106"/>
      <c r="I34" s="106"/>
      <c r="BA34" s="40"/>
      <c r="BB34" s="40"/>
      <c r="BC34" s="40"/>
      <c r="BD34" s="40"/>
      <c r="BE34" s="40"/>
    </row>
    <row r="35" spans="1:9" ht="13.5" thickBot="1">
      <c r="A35" s="76"/>
      <c r="B35" s="76"/>
      <c r="C35" s="76"/>
      <c r="D35" s="76"/>
      <c r="E35" s="76"/>
      <c r="F35" s="76"/>
      <c r="G35" s="76"/>
      <c r="H35" s="76"/>
      <c r="I35" s="76"/>
    </row>
    <row r="36" spans="1:9" ht="12.75">
      <c r="A36" s="70" t="s">
        <v>59</v>
      </c>
      <c r="B36" s="71"/>
      <c r="C36" s="71"/>
      <c r="D36" s="124"/>
      <c r="E36" s="125" t="s">
        <v>60</v>
      </c>
      <c r="F36" s="126" t="s">
        <v>61</v>
      </c>
      <c r="G36" s="127" t="s">
        <v>62</v>
      </c>
      <c r="H36" s="128"/>
      <c r="I36" s="129" t="s">
        <v>60</v>
      </c>
    </row>
    <row r="37" spans="1:53" ht="12.75">
      <c r="A37" s="63" t="s">
        <v>592</v>
      </c>
      <c r="B37" s="54"/>
      <c r="C37" s="54"/>
      <c r="D37" s="130"/>
      <c r="E37" s="131"/>
      <c r="F37" s="132"/>
      <c r="G37" s="133">
        <f aca="true" t="shared" si="0" ref="G37:G44">CHOOSE(BA37+1,HSV+PSV,HSV+PSV+Mont,HSV+PSV+Dodavka+Mont,HSV,PSV,Mont,Dodavka,Mont+Dodavka,0)</f>
        <v>35929.91232</v>
      </c>
      <c r="H37" s="134"/>
      <c r="I37" s="135">
        <f aca="true" t="shared" si="1" ref="I37:I44">E37+F37*G37/100</f>
        <v>0</v>
      </c>
      <c r="BA37">
        <v>0</v>
      </c>
    </row>
    <row r="38" spans="1:53" ht="12.75">
      <c r="A38" s="63" t="s">
        <v>593</v>
      </c>
      <c r="B38" s="54"/>
      <c r="C38" s="54"/>
      <c r="D38" s="130"/>
      <c r="E38" s="131"/>
      <c r="F38" s="132"/>
      <c r="G38" s="133">
        <f t="shared" si="0"/>
        <v>35929.91232</v>
      </c>
      <c r="H38" s="134"/>
      <c r="I38" s="135">
        <f t="shared" si="1"/>
        <v>0</v>
      </c>
      <c r="BA38">
        <v>0</v>
      </c>
    </row>
    <row r="39" spans="1:53" ht="12.75">
      <c r="A39" s="63" t="s">
        <v>594</v>
      </c>
      <c r="B39" s="54"/>
      <c r="C39" s="54"/>
      <c r="D39" s="130"/>
      <c r="E39" s="131"/>
      <c r="F39" s="132"/>
      <c r="G39" s="133">
        <f t="shared" si="0"/>
        <v>35929.91232</v>
      </c>
      <c r="H39" s="134"/>
      <c r="I39" s="135">
        <f t="shared" si="1"/>
        <v>0</v>
      </c>
      <c r="BA39">
        <v>0</v>
      </c>
    </row>
    <row r="40" spans="1:53" ht="12.75">
      <c r="A40" s="63" t="s">
        <v>595</v>
      </c>
      <c r="B40" s="54"/>
      <c r="C40" s="54"/>
      <c r="D40" s="130"/>
      <c r="E40" s="131"/>
      <c r="F40" s="132"/>
      <c r="G40" s="133">
        <f t="shared" si="0"/>
        <v>35929.91232</v>
      </c>
      <c r="H40" s="134"/>
      <c r="I40" s="135">
        <f t="shared" si="1"/>
        <v>0</v>
      </c>
      <c r="BA40">
        <v>0</v>
      </c>
    </row>
    <row r="41" spans="1:53" ht="12.75">
      <c r="A41" s="63" t="s">
        <v>596</v>
      </c>
      <c r="B41" s="54"/>
      <c r="C41" s="54"/>
      <c r="D41" s="130"/>
      <c r="E41" s="131"/>
      <c r="F41" s="132"/>
      <c r="G41" s="133">
        <f t="shared" si="0"/>
        <v>35929.91232</v>
      </c>
      <c r="H41" s="134"/>
      <c r="I41" s="135">
        <f t="shared" si="1"/>
        <v>0</v>
      </c>
      <c r="BA41">
        <v>1</v>
      </c>
    </row>
    <row r="42" spans="1:53" ht="12.75">
      <c r="A42" s="63" t="s">
        <v>597</v>
      </c>
      <c r="B42" s="54"/>
      <c r="C42" s="54"/>
      <c r="D42" s="130"/>
      <c r="E42" s="131"/>
      <c r="F42" s="132"/>
      <c r="G42" s="133">
        <f t="shared" si="0"/>
        <v>35929.91232</v>
      </c>
      <c r="H42" s="134"/>
      <c r="I42" s="135">
        <f t="shared" si="1"/>
        <v>0</v>
      </c>
      <c r="BA42">
        <v>1</v>
      </c>
    </row>
    <row r="43" spans="1:53" ht="12.75">
      <c r="A43" s="63" t="s">
        <v>598</v>
      </c>
      <c r="B43" s="54"/>
      <c r="C43" s="54"/>
      <c r="D43" s="130"/>
      <c r="E43" s="131"/>
      <c r="F43" s="132"/>
      <c r="G43" s="133">
        <f t="shared" si="0"/>
        <v>35929.91232</v>
      </c>
      <c r="H43" s="134"/>
      <c r="I43" s="135">
        <f t="shared" si="1"/>
        <v>0</v>
      </c>
      <c r="BA43">
        <v>2</v>
      </c>
    </row>
    <row r="44" spans="1:53" ht="12.75">
      <c r="A44" s="63" t="s">
        <v>599</v>
      </c>
      <c r="B44" s="54"/>
      <c r="C44" s="54"/>
      <c r="D44" s="130"/>
      <c r="E44" s="131"/>
      <c r="F44" s="132"/>
      <c r="G44" s="133">
        <f t="shared" si="0"/>
        <v>35929.91232</v>
      </c>
      <c r="H44" s="134"/>
      <c r="I44" s="135">
        <f t="shared" si="1"/>
        <v>0</v>
      </c>
      <c r="BA44">
        <v>2</v>
      </c>
    </row>
    <row r="45" spans="1:9" ht="13.5" thickBot="1">
      <c r="A45" s="136"/>
      <c r="B45" s="137" t="s">
        <v>63</v>
      </c>
      <c r="C45" s="138"/>
      <c r="D45" s="139"/>
      <c r="E45" s="140"/>
      <c r="F45" s="141"/>
      <c r="G45" s="141"/>
      <c r="H45" s="219">
        <f>SUM(I37:I44)</f>
        <v>0</v>
      </c>
      <c r="I45" s="220"/>
    </row>
    <row r="47" spans="2:9" ht="12.75">
      <c r="B47" s="122"/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  <row r="86" spans="6:9" ht="12.75">
      <c r="F86" s="142"/>
      <c r="G86" s="143"/>
      <c r="H86" s="143"/>
      <c r="I86" s="144"/>
    </row>
    <row r="87" spans="6:9" ht="12.75">
      <c r="F87" s="142"/>
      <c r="G87" s="143"/>
      <c r="H87" s="143"/>
      <c r="I87" s="144"/>
    </row>
    <row r="88" spans="6:9" ht="12.75">
      <c r="F88" s="142"/>
      <c r="G88" s="143"/>
      <c r="H88" s="143"/>
      <c r="I88" s="144"/>
    </row>
    <row r="89" spans="6:9" ht="12.75">
      <c r="F89" s="142"/>
      <c r="G89" s="143"/>
      <c r="H89" s="143"/>
      <c r="I89" s="144"/>
    </row>
    <row r="90" spans="6:9" ht="12.75">
      <c r="F90" s="142"/>
      <c r="G90" s="143"/>
      <c r="H90" s="143"/>
      <c r="I90" s="144"/>
    </row>
    <row r="91" spans="6:9" ht="12.75">
      <c r="F91" s="142"/>
      <c r="G91" s="143"/>
      <c r="H91" s="143"/>
      <c r="I91" s="144"/>
    </row>
    <row r="92" spans="6:9" ht="12.75">
      <c r="F92" s="142"/>
      <c r="G92" s="143"/>
      <c r="H92" s="143"/>
      <c r="I92" s="144"/>
    </row>
    <row r="93" spans="6:9" ht="12.75">
      <c r="F93" s="142"/>
      <c r="G93" s="143"/>
      <c r="H93" s="143"/>
      <c r="I93" s="144"/>
    </row>
    <row r="94" spans="6:9" ht="12.75">
      <c r="F94" s="142"/>
      <c r="G94" s="143"/>
      <c r="H94" s="143"/>
      <c r="I94" s="144"/>
    </row>
    <row r="95" spans="6:9" ht="12.75">
      <c r="F95" s="142"/>
      <c r="G95" s="143"/>
      <c r="H95" s="143"/>
      <c r="I95" s="144"/>
    </row>
    <row r="96" spans="6:9" ht="12.75">
      <c r="F96" s="142"/>
      <c r="G96" s="143"/>
      <c r="H96" s="143"/>
      <c r="I96" s="144"/>
    </row>
  </sheetData>
  <sheetProtection/>
  <mergeCells count="4">
    <mergeCell ref="A1:B1"/>
    <mergeCell ref="A2:B2"/>
    <mergeCell ref="G2:I2"/>
    <mergeCell ref="H45:I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450"/>
  <sheetViews>
    <sheetView showGridLines="0" showZero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3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3" t="s">
        <v>77</v>
      </c>
      <c r="B1" s="223"/>
      <c r="C1" s="223"/>
      <c r="D1" s="223"/>
      <c r="E1" s="223"/>
      <c r="F1" s="223"/>
      <c r="G1" s="223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5" t="s">
        <v>48</v>
      </c>
      <c r="B3" s="216"/>
      <c r="C3" s="96" t="str">
        <f>CONCATENATE(cislostavby," ",nazevstavby)</f>
        <v>14/801 Úprava okolí Hornobranského rybníka,Č.Krumlov-I.et</v>
      </c>
      <c r="D3" s="150"/>
      <c r="E3" s="151" t="s">
        <v>64</v>
      </c>
      <c r="F3" s="152" t="str">
        <f>Rekapitulace!H1</f>
        <v>I.etapa</v>
      </c>
      <c r="G3" s="153"/>
    </row>
    <row r="4" spans="1:7" ht="13.5" thickBot="1">
      <c r="A4" s="224" t="s">
        <v>50</v>
      </c>
      <c r="B4" s="218"/>
      <c r="C4" s="102" t="str">
        <f>CONCATENATE(cisloobjektu," ",nazevobjektu)</f>
        <v>S03 Toalety</v>
      </c>
      <c r="D4" s="154"/>
      <c r="E4" s="225" t="str">
        <f>Rekapitulace!G2</f>
        <v>Varianta I.</v>
      </c>
      <c r="F4" s="226"/>
      <c r="G4" s="227"/>
    </row>
    <row r="5" spans="1:7" ht="13.5" thickTop="1">
      <c r="A5" s="155"/>
      <c r="B5" s="146"/>
      <c r="C5" s="146"/>
      <c r="D5" s="146"/>
      <c r="E5" s="156"/>
      <c r="F5" s="146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73</v>
      </c>
      <c r="C7" s="164" t="s">
        <v>74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83</v>
      </c>
      <c r="C8" s="172" t="s">
        <v>84</v>
      </c>
      <c r="D8" s="173" t="s">
        <v>85</v>
      </c>
      <c r="E8" s="174">
        <v>2.6576</v>
      </c>
      <c r="F8" s="174">
        <v>0</v>
      </c>
      <c r="G8" s="175">
        <f>E8*F8</f>
        <v>0</v>
      </c>
      <c r="O8" s="169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6">
        <v>1</v>
      </c>
      <c r="CB8" s="176">
        <v>1</v>
      </c>
      <c r="CZ8" s="145">
        <v>0</v>
      </c>
    </row>
    <row r="9" spans="1:15" ht="12.75">
      <c r="A9" s="177"/>
      <c r="B9" s="179"/>
      <c r="C9" s="221" t="s">
        <v>86</v>
      </c>
      <c r="D9" s="222"/>
      <c r="E9" s="180">
        <v>2.6576</v>
      </c>
      <c r="F9" s="181"/>
      <c r="G9" s="182"/>
      <c r="M9" s="178" t="s">
        <v>86</v>
      </c>
      <c r="O9" s="169"/>
    </row>
    <row r="10" spans="1:104" ht="12.75">
      <c r="A10" s="170">
        <v>2</v>
      </c>
      <c r="B10" s="171" t="s">
        <v>87</v>
      </c>
      <c r="C10" s="172" t="s">
        <v>88</v>
      </c>
      <c r="D10" s="173" t="s">
        <v>85</v>
      </c>
      <c r="E10" s="174">
        <v>2.66</v>
      </c>
      <c r="F10" s="174">
        <v>0</v>
      </c>
      <c r="G10" s="175">
        <f>E10*F10</f>
        <v>0</v>
      </c>
      <c r="O10" s="169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6">
        <v>1</v>
      </c>
      <c r="CB10" s="176">
        <v>1</v>
      </c>
      <c r="CZ10" s="145">
        <v>0</v>
      </c>
    </row>
    <row r="11" spans="1:104" ht="12.75">
      <c r="A11" s="170">
        <v>3</v>
      </c>
      <c r="B11" s="171" t="s">
        <v>89</v>
      </c>
      <c r="C11" s="172" t="s">
        <v>90</v>
      </c>
      <c r="D11" s="173" t="s">
        <v>85</v>
      </c>
      <c r="E11" s="174">
        <v>4.4052</v>
      </c>
      <c r="F11" s="174">
        <v>0</v>
      </c>
      <c r="G11" s="175">
        <f>E11*F11</f>
        <v>0</v>
      </c>
      <c r="O11" s="169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6">
        <v>1</v>
      </c>
      <c r="CB11" s="176">
        <v>1</v>
      </c>
      <c r="CZ11" s="145">
        <v>0</v>
      </c>
    </row>
    <row r="12" spans="1:15" ht="12.75">
      <c r="A12" s="177"/>
      <c r="B12" s="179"/>
      <c r="C12" s="221" t="s">
        <v>91</v>
      </c>
      <c r="D12" s="222"/>
      <c r="E12" s="180">
        <v>1.72</v>
      </c>
      <c r="F12" s="181"/>
      <c r="G12" s="182"/>
      <c r="M12" s="178" t="s">
        <v>91</v>
      </c>
      <c r="O12" s="169"/>
    </row>
    <row r="13" spans="1:15" ht="12.75">
      <c r="A13" s="177"/>
      <c r="B13" s="179"/>
      <c r="C13" s="221" t="s">
        <v>92</v>
      </c>
      <c r="D13" s="222"/>
      <c r="E13" s="180">
        <v>0.4352</v>
      </c>
      <c r="F13" s="181"/>
      <c r="G13" s="182"/>
      <c r="M13" s="178" t="s">
        <v>92</v>
      </c>
      <c r="O13" s="169"/>
    </row>
    <row r="14" spans="1:15" ht="12.75">
      <c r="A14" s="177"/>
      <c r="B14" s="179"/>
      <c r="C14" s="221" t="s">
        <v>93</v>
      </c>
      <c r="D14" s="222"/>
      <c r="E14" s="180">
        <v>2.25</v>
      </c>
      <c r="F14" s="181"/>
      <c r="G14" s="182"/>
      <c r="M14" s="178" t="s">
        <v>93</v>
      </c>
      <c r="O14" s="169"/>
    </row>
    <row r="15" spans="1:104" ht="12.75">
      <c r="A15" s="170">
        <v>4</v>
      </c>
      <c r="B15" s="171" t="s">
        <v>94</v>
      </c>
      <c r="C15" s="172" t="s">
        <v>95</v>
      </c>
      <c r="D15" s="173" t="s">
        <v>85</v>
      </c>
      <c r="E15" s="174">
        <v>4.41</v>
      </c>
      <c r="F15" s="174">
        <v>0</v>
      </c>
      <c r="G15" s="175">
        <f>E15*F15</f>
        <v>0</v>
      </c>
      <c r="O15" s="169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6">
        <v>1</v>
      </c>
      <c r="CB15" s="176">
        <v>1</v>
      </c>
      <c r="CZ15" s="145">
        <v>0</v>
      </c>
    </row>
    <row r="16" spans="1:104" ht="12.75">
      <c r="A16" s="170">
        <v>5</v>
      </c>
      <c r="B16" s="171" t="s">
        <v>96</v>
      </c>
      <c r="C16" s="172" t="s">
        <v>97</v>
      </c>
      <c r="D16" s="173" t="s">
        <v>85</v>
      </c>
      <c r="E16" s="174">
        <v>2.25</v>
      </c>
      <c r="F16" s="174">
        <v>0</v>
      </c>
      <c r="G16" s="175">
        <f>E16*F16</f>
        <v>0</v>
      </c>
      <c r="O16" s="169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6">
        <v>1</v>
      </c>
      <c r="CB16" s="176">
        <v>1</v>
      </c>
      <c r="CZ16" s="145">
        <v>0</v>
      </c>
    </row>
    <row r="17" spans="1:15" ht="12.75">
      <c r="A17" s="177"/>
      <c r="B17" s="179"/>
      <c r="C17" s="221" t="s">
        <v>98</v>
      </c>
      <c r="D17" s="222"/>
      <c r="E17" s="180">
        <v>2.25</v>
      </c>
      <c r="F17" s="181"/>
      <c r="G17" s="182"/>
      <c r="M17" s="178" t="s">
        <v>98</v>
      </c>
      <c r="O17" s="169"/>
    </row>
    <row r="18" spans="1:104" ht="12.75">
      <c r="A18" s="170">
        <v>6</v>
      </c>
      <c r="B18" s="171" t="s">
        <v>99</v>
      </c>
      <c r="C18" s="172" t="s">
        <v>100</v>
      </c>
      <c r="D18" s="173" t="s">
        <v>85</v>
      </c>
      <c r="E18" s="174">
        <v>9.32</v>
      </c>
      <c r="F18" s="174">
        <v>0</v>
      </c>
      <c r="G18" s="175">
        <f>E18*F18</f>
        <v>0</v>
      </c>
      <c r="O18" s="169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6">
        <v>1</v>
      </c>
      <c r="CB18" s="176">
        <v>1</v>
      </c>
      <c r="CZ18" s="145">
        <v>0</v>
      </c>
    </row>
    <row r="19" spans="1:15" ht="12.75">
      <c r="A19" s="177"/>
      <c r="B19" s="179"/>
      <c r="C19" s="221" t="s">
        <v>101</v>
      </c>
      <c r="D19" s="222"/>
      <c r="E19" s="180">
        <v>9.32</v>
      </c>
      <c r="F19" s="181"/>
      <c r="G19" s="182"/>
      <c r="M19" s="178" t="s">
        <v>101</v>
      </c>
      <c r="O19" s="169"/>
    </row>
    <row r="20" spans="1:104" ht="12.75">
      <c r="A20" s="170">
        <v>7</v>
      </c>
      <c r="B20" s="171" t="s">
        <v>102</v>
      </c>
      <c r="C20" s="172" t="s">
        <v>103</v>
      </c>
      <c r="D20" s="173" t="s">
        <v>85</v>
      </c>
      <c r="E20" s="174">
        <v>9.32</v>
      </c>
      <c r="F20" s="174">
        <v>0</v>
      </c>
      <c r="G20" s="175">
        <f>E20*F20</f>
        <v>0</v>
      </c>
      <c r="O20" s="169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6">
        <v>1</v>
      </c>
      <c r="CB20" s="176">
        <v>1</v>
      </c>
      <c r="CZ20" s="145">
        <v>0</v>
      </c>
    </row>
    <row r="21" spans="1:104" ht="12.75">
      <c r="A21" s="170">
        <v>8</v>
      </c>
      <c r="B21" s="171" t="s">
        <v>104</v>
      </c>
      <c r="C21" s="172" t="s">
        <v>105</v>
      </c>
      <c r="D21" s="173" t="s">
        <v>106</v>
      </c>
      <c r="E21" s="174">
        <v>15.5644</v>
      </c>
      <c r="F21" s="174">
        <v>0</v>
      </c>
      <c r="G21" s="175">
        <f>E21*F21</f>
        <v>0</v>
      </c>
      <c r="O21" s="169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76">
        <v>1</v>
      </c>
      <c r="CB21" s="176">
        <v>1</v>
      </c>
      <c r="CZ21" s="145">
        <v>0</v>
      </c>
    </row>
    <row r="22" spans="1:15" ht="12.75">
      <c r="A22" s="177"/>
      <c r="B22" s="179"/>
      <c r="C22" s="221" t="s">
        <v>107</v>
      </c>
      <c r="D22" s="222"/>
      <c r="E22" s="180">
        <v>15.5644</v>
      </c>
      <c r="F22" s="181"/>
      <c r="G22" s="182"/>
      <c r="M22" s="178" t="s">
        <v>107</v>
      </c>
      <c r="O22" s="169"/>
    </row>
    <row r="23" spans="1:104" ht="22.5">
      <c r="A23" s="170">
        <v>9</v>
      </c>
      <c r="B23" s="171" t="s">
        <v>108</v>
      </c>
      <c r="C23" s="172" t="s">
        <v>109</v>
      </c>
      <c r="D23" s="173" t="s">
        <v>85</v>
      </c>
      <c r="E23" s="174">
        <v>4.5</v>
      </c>
      <c r="F23" s="174">
        <v>0</v>
      </c>
      <c r="G23" s="175">
        <f>E23*F23</f>
        <v>0</v>
      </c>
      <c r="O23" s="169">
        <v>2</v>
      </c>
      <c r="AA23" s="145">
        <v>1</v>
      </c>
      <c r="AB23" s="145">
        <v>1</v>
      </c>
      <c r="AC23" s="145">
        <v>1</v>
      </c>
      <c r="AZ23" s="145">
        <v>1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76">
        <v>1</v>
      </c>
      <c r="CB23" s="176">
        <v>1</v>
      </c>
      <c r="CZ23" s="145">
        <v>1.7</v>
      </c>
    </row>
    <row r="24" spans="1:15" ht="12.75">
      <c r="A24" s="177"/>
      <c r="B24" s="179"/>
      <c r="C24" s="221" t="s">
        <v>110</v>
      </c>
      <c r="D24" s="222"/>
      <c r="E24" s="180">
        <v>4.5</v>
      </c>
      <c r="F24" s="181"/>
      <c r="G24" s="182"/>
      <c r="M24" s="178" t="s">
        <v>110</v>
      </c>
      <c r="O24" s="169"/>
    </row>
    <row r="25" spans="1:104" ht="12.75">
      <c r="A25" s="170">
        <v>10</v>
      </c>
      <c r="B25" s="171" t="s">
        <v>111</v>
      </c>
      <c r="C25" s="172" t="s">
        <v>112</v>
      </c>
      <c r="D25" s="173" t="s">
        <v>113</v>
      </c>
      <c r="E25" s="174">
        <v>13.49</v>
      </c>
      <c r="F25" s="174">
        <v>0</v>
      </c>
      <c r="G25" s="175">
        <f>E25*F25</f>
        <v>0</v>
      </c>
      <c r="O25" s="169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6">
        <v>1</v>
      </c>
      <c r="CB25" s="176">
        <v>1</v>
      </c>
      <c r="CZ25" s="145">
        <v>0</v>
      </c>
    </row>
    <row r="26" spans="1:57" ht="12.75">
      <c r="A26" s="183"/>
      <c r="B26" s="184" t="s">
        <v>75</v>
      </c>
      <c r="C26" s="185" t="str">
        <f>CONCATENATE(B7," ",C7)</f>
        <v>1 Zemní práce</v>
      </c>
      <c r="D26" s="186"/>
      <c r="E26" s="187"/>
      <c r="F26" s="188"/>
      <c r="G26" s="189">
        <f>SUM(G7:G25)</f>
        <v>0</v>
      </c>
      <c r="O26" s="169">
        <v>4</v>
      </c>
      <c r="BA26" s="190">
        <f>SUM(BA7:BA25)</f>
        <v>0</v>
      </c>
      <c r="BB26" s="190">
        <f>SUM(BB7:BB25)</f>
        <v>0</v>
      </c>
      <c r="BC26" s="190">
        <f>SUM(BC7:BC25)</f>
        <v>0</v>
      </c>
      <c r="BD26" s="190">
        <f>SUM(BD7:BD25)</f>
        <v>0</v>
      </c>
      <c r="BE26" s="190">
        <f>SUM(BE7:BE25)</f>
        <v>0</v>
      </c>
    </row>
    <row r="27" spans="1:15" ht="12.75">
      <c r="A27" s="162" t="s">
        <v>72</v>
      </c>
      <c r="B27" s="163" t="s">
        <v>114</v>
      </c>
      <c r="C27" s="164" t="s">
        <v>115</v>
      </c>
      <c r="D27" s="165"/>
      <c r="E27" s="166"/>
      <c r="F27" s="166"/>
      <c r="G27" s="167"/>
      <c r="H27" s="168"/>
      <c r="I27" s="168"/>
      <c r="O27" s="169">
        <v>1</v>
      </c>
    </row>
    <row r="28" spans="1:104" ht="12.75">
      <c r="A28" s="170">
        <v>11</v>
      </c>
      <c r="B28" s="171" t="s">
        <v>116</v>
      </c>
      <c r="C28" s="172" t="s">
        <v>117</v>
      </c>
      <c r="D28" s="173" t="s">
        <v>118</v>
      </c>
      <c r="E28" s="174">
        <v>1</v>
      </c>
      <c r="F28" s="174">
        <v>0</v>
      </c>
      <c r="G28" s="175">
        <f>E28*F28</f>
        <v>0</v>
      </c>
      <c r="O28" s="169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6">
        <v>1</v>
      </c>
      <c r="CB28" s="176">
        <v>1</v>
      </c>
      <c r="CZ28" s="145">
        <v>0</v>
      </c>
    </row>
    <row r="29" spans="1:57" ht="12.75">
      <c r="A29" s="183"/>
      <c r="B29" s="184" t="s">
        <v>75</v>
      </c>
      <c r="C29" s="185" t="str">
        <f>CONCATENATE(B27," ",C27)</f>
        <v>11 Přípravné a přidružené práce</v>
      </c>
      <c r="D29" s="186"/>
      <c r="E29" s="187"/>
      <c r="F29" s="188"/>
      <c r="G29" s="189">
        <f>SUM(G27:G28)</f>
        <v>0</v>
      </c>
      <c r="O29" s="169">
        <v>4</v>
      </c>
      <c r="BA29" s="190">
        <f>SUM(BA27:BA28)</f>
        <v>0</v>
      </c>
      <c r="BB29" s="190">
        <f>SUM(BB27:BB28)</f>
        <v>0</v>
      </c>
      <c r="BC29" s="190">
        <f>SUM(BC27:BC28)</f>
        <v>0</v>
      </c>
      <c r="BD29" s="190">
        <f>SUM(BD27:BD28)</f>
        <v>0</v>
      </c>
      <c r="BE29" s="190">
        <f>SUM(BE27:BE28)</f>
        <v>0</v>
      </c>
    </row>
    <row r="30" spans="1:15" ht="12.75">
      <c r="A30" s="162" t="s">
        <v>72</v>
      </c>
      <c r="B30" s="163" t="s">
        <v>119</v>
      </c>
      <c r="C30" s="164" t="s">
        <v>120</v>
      </c>
      <c r="D30" s="165"/>
      <c r="E30" s="166"/>
      <c r="F30" s="166"/>
      <c r="G30" s="167"/>
      <c r="H30" s="168"/>
      <c r="I30" s="168"/>
      <c r="O30" s="169">
        <v>1</v>
      </c>
    </row>
    <row r="31" spans="1:104" ht="12.75">
      <c r="A31" s="170">
        <v>12</v>
      </c>
      <c r="B31" s="171" t="s">
        <v>121</v>
      </c>
      <c r="C31" s="172" t="s">
        <v>122</v>
      </c>
      <c r="D31" s="173" t="s">
        <v>85</v>
      </c>
      <c r="E31" s="174">
        <v>1.1568</v>
      </c>
      <c r="F31" s="174">
        <v>0</v>
      </c>
      <c r="G31" s="175">
        <f>E31*F31</f>
        <v>0</v>
      </c>
      <c r="O31" s="169">
        <v>2</v>
      </c>
      <c r="AA31" s="145">
        <v>1</v>
      </c>
      <c r="AB31" s="145">
        <v>1</v>
      </c>
      <c r="AC31" s="145">
        <v>1</v>
      </c>
      <c r="AZ31" s="145">
        <v>1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6">
        <v>1</v>
      </c>
      <c r="CB31" s="176">
        <v>1</v>
      </c>
      <c r="CZ31" s="145">
        <v>1.78164</v>
      </c>
    </row>
    <row r="32" spans="1:15" ht="12.75">
      <c r="A32" s="177"/>
      <c r="B32" s="179"/>
      <c r="C32" s="221" t="s">
        <v>123</v>
      </c>
      <c r="D32" s="222"/>
      <c r="E32" s="180">
        <v>1.1568</v>
      </c>
      <c r="F32" s="181"/>
      <c r="G32" s="182"/>
      <c r="M32" s="178" t="s">
        <v>123</v>
      </c>
      <c r="O32" s="169"/>
    </row>
    <row r="33" spans="1:104" ht="12.75">
      <c r="A33" s="170">
        <v>13</v>
      </c>
      <c r="B33" s="171" t="s">
        <v>124</v>
      </c>
      <c r="C33" s="172" t="s">
        <v>125</v>
      </c>
      <c r="D33" s="173" t="s">
        <v>85</v>
      </c>
      <c r="E33" s="174">
        <v>1.1568</v>
      </c>
      <c r="F33" s="174">
        <v>0</v>
      </c>
      <c r="G33" s="175">
        <f>E33*F33</f>
        <v>0</v>
      </c>
      <c r="O33" s="169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6">
        <v>1</v>
      </c>
      <c r="CB33" s="176">
        <v>1</v>
      </c>
      <c r="CZ33" s="145">
        <v>2.525</v>
      </c>
    </row>
    <row r="34" spans="1:15" ht="12.75">
      <c r="A34" s="177"/>
      <c r="B34" s="179"/>
      <c r="C34" s="221" t="s">
        <v>123</v>
      </c>
      <c r="D34" s="222"/>
      <c r="E34" s="180">
        <v>1.1568</v>
      </c>
      <c r="F34" s="181"/>
      <c r="G34" s="182"/>
      <c r="M34" s="178" t="s">
        <v>123</v>
      </c>
      <c r="O34" s="169"/>
    </row>
    <row r="35" spans="1:104" ht="22.5">
      <c r="A35" s="170">
        <v>14</v>
      </c>
      <c r="B35" s="171" t="s">
        <v>126</v>
      </c>
      <c r="C35" s="172" t="s">
        <v>127</v>
      </c>
      <c r="D35" s="173" t="s">
        <v>106</v>
      </c>
      <c r="E35" s="174">
        <v>0.057</v>
      </c>
      <c r="F35" s="174">
        <v>0</v>
      </c>
      <c r="G35" s="175">
        <f>E35*F35</f>
        <v>0</v>
      </c>
      <c r="O35" s="169">
        <v>2</v>
      </c>
      <c r="AA35" s="145">
        <v>1</v>
      </c>
      <c r="AB35" s="145">
        <v>1</v>
      </c>
      <c r="AC35" s="145">
        <v>1</v>
      </c>
      <c r="AZ35" s="145">
        <v>1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6">
        <v>1</v>
      </c>
      <c r="CB35" s="176">
        <v>1</v>
      </c>
      <c r="CZ35" s="145">
        <v>1.04548</v>
      </c>
    </row>
    <row r="36" spans="1:15" ht="12.75">
      <c r="A36" s="177"/>
      <c r="B36" s="179"/>
      <c r="C36" s="221" t="s">
        <v>128</v>
      </c>
      <c r="D36" s="222"/>
      <c r="E36" s="180">
        <v>0.057</v>
      </c>
      <c r="F36" s="181"/>
      <c r="G36" s="182"/>
      <c r="M36" s="178" t="s">
        <v>128</v>
      </c>
      <c r="O36" s="169"/>
    </row>
    <row r="37" spans="1:104" ht="12.75">
      <c r="A37" s="170">
        <v>15</v>
      </c>
      <c r="B37" s="171" t="s">
        <v>129</v>
      </c>
      <c r="C37" s="172" t="s">
        <v>130</v>
      </c>
      <c r="D37" s="173" t="s">
        <v>85</v>
      </c>
      <c r="E37" s="174">
        <v>2.1552</v>
      </c>
      <c r="F37" s="174">
        <v>0</v>
      </c>
      <c r="G37" s="175">
        <f>E37*F37</f>
        <v>0</v>
      </c>
      <c r="O37" s="169">
        <v>2</v>
      </c>
      <c r="AA37" s="145">
        <v>1</v>
      </c>
      <c r="AB37" s="145">
        <v>1</v>
      </c>
      <c r="AC37" s="145">
        <v>1</v>
      </c>
      <c r="AZ37" s="145">
        <v>1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76">
        <v>1</v>
      </c>
      <c r="CB37" s="176">
        <v>1</v>
      </c>
      <c r="CZ37" s="145">
        <v>2.525</v>
      </c>
    </row>
    <row r="38" spans="1:15" ht="12.75">
      <c r="A38" s="177"/>
      <c r="B38" s="179"/>
      <c r="C38" s="221" t="s">
        <v>131</v>
      </c>
      <c r="D38" s="222"/>
      <c r="E38" s="180">
        <v>1.72</v>
      </c>
      <c r="F38" s="181"/>
      <c r="G38" s="182"/>
      <c r="M38" s="178" t="s">
        <v>131</v>
      </c>
      <c r="O38" s="169"/>
    </row>
    <row r="39" spans="1:15" ht="12.75">
      <c r="A39" s="177"/>
      <c r="B39" s="179"/>
      <c r="C39" s="221" t="s">
        <v>132</v>
      </c>
      <c r="D39" s="222"/>
      <c r="E39" s="180">
        <v>0.4352</v>
      </c>
      <c r="F39" s="181"/>
      <c r="G39" s="182"/>
      <c r="M39" s="178" t="s">
        <v>132</v>
      </c>
      <c r="O39" s="169"/>
    </row>
    <row r="40" spans="1:57" ht="12.75">
      <c r="A40" s="183"/>
      <c r="B40" s="184" t="s">
        <v>75</v>
      </c>
      <c r="C40" s="185" t="str">
        <f>CONCATENATE(B30," ",C30)</f>
        <v>2 Základy a zvláštní zakládání</v>
      </c>
      <c r="D40" s="186"/>
      <c r="E40" s="187"/>
      <c r="F40" s="188"/>
      <c r="G40" s="189">
        <f>SUM(G30:G39)</f>
        <v>0</v>
      </c>
      <c r="O40" s="169">
        <v>4</v>
      </c>
      <c r="BA40" s="190">
        <f>SUM(BA30:BA39)</f>
        <v>0</v>
      </c>
      <c r="BB40" s="190">
        <f>SUM(BB30:BB39)</f>
        <v>0</v>
      </c>
      <c r="BC40" s="190">
        <f>SUM(BC30:BC39)</f>
        <v>0</v>
      </c>
      <c r="BD40" s="190">
        <f>SUM(BD30:BD39)</f>
        <v>0</v>
      </c>
      <c r="BE40" s="190">
        <f>SUM(BE30:BE39)</f>
        <v>0</v>
      </c>
    </row>
    <row r="41" spans="1:15" ht="12.75">
      <c r="A41" s="162" t="s">
        <v>72</v>
      </c>
      <c r="B41" s="163" t="s">
        <v>133</v>
      </c>
      <c r="C41" s="164" t="s">
        <v>134</v>
      </c>
      <c r="D41" s="165"/>
      <c r="E41" s="166"/>
      <c r="F41" s="166"/>
      <c r="G41" s="167"/>
      <c r="H41" s="168"/>
      <c r="I41" s="168"/>
      <c r="O41" s="169">
        <v>1</v>
      </c>
    </row>
    <row r="42" spans="1:104" ht="12.75">
      <c r="A42" s="170">
        <v>16</v>
      </c>
      <c r="B42" s="171" t="s">
        <v>135</v>
      </c>
      <c r="C42" s="172" t="s">
        <v>136</v>
      </c>
      <c r="D42" s="173" t="s">
        <v>85</v>
      </c>
      <c r="E42" s="174">
        <v>0.45</v>
      </c>
      <c r="F42" s="174">
        <v>0</v>
      </c>
      <c r="G42" s="175">
        <f>E42*F42</f>
        <v>0</v>
      </c>
      <c r="O42" s="169">
        <v>2</v>
      </c>
      <c r="AA42" s="145">
        <v>1</v>
      </c>
      <c r="AB42" s="145">
        <v>1</v>
      </c>
      <c r="AC42" s="145">
        <v>1</v>
      </c>
      <c r="AZ42" s="145">
        <v>1</v>
      </c>
      <c r="BA42" s="145">
        <f>IF(AZ42=1,G42,0)</f>
        <v>0</v>
      </c>
      <c r="BB42" s="145">
        <f>IF(AZ42=2,G42,0)</f>
        <v>0</v>
      </c>
      <c r="BC42" s="145">
        <f>IF(AZ42=3,G42,0)</f>
        <v>0</v>
      </c>
      <c r="BD42" s="145">
        <f>IF(AZ42=4,G42,0)</f>
        <v>0</v>
      </c>
      <c r="BE42" s="145">
        <f>IF(AZ42=5,G42,0)</f>
        <v>0</v>
      </c>
      <c r="CA42" s="176">
        <v>1</v>
      </c>
      <c r="CB42" s="176">
        <v>1</v>
      </c>
      <c r="CZ42" s="145">
        <v>1.95224</v>
      </c>
    </row>
    <row r="43" spans="1:15" ht="12.75">
      <c r="A43" s="177"/>
      <c r="B43" s="179"/>
      <c r="C43" s="221" t="s">
        <v>137</v>
      </c>
      <c r="D43" s="222"/>
      <c r="E43" s="180">
        <v>0.45</v>
      </c>
      <c r="F43" s="181"/>
      <c r="G43" s="182"/>
      <c r="M43" s="178" t="s">
        <v>137</v>
      </c>
      <c r="O43" s="169"/>
    </row>
    <row r="44" spans="1:104" ht="12.75">
      <c r="A44" s="170">
        <v>17</v>
      </c>
      <c r="B44" s="171" t="s">
        <v>138</v>
      </c>
      <c r="C44" s="172" t="s">
        <v>139</v>
      </c>
      <c r="D44" s="173" t="s">
        <v>85</v>
      </c>
      <c r="E44" s="174">
        <v>1.2478</v>
      </c>
      <c r="F44" s="174">
        <v>0</v>
      </c>
      <c r="G44" s="175">
        <f>E44*F44</f>
        <v>0</v>
      </c>
      <c r="O44" s="169">
        <v>2</v>
      </c>
      <c r="AA44" s="145">
        <v>1</v>
      </c>
      <c r="AB44" s="145">
        <v>1</v>
      </c>
      <c r="AC44" s="145">
        <v>1</v>
      </c>
      <c r="AZ44" s="145">
        <v>1</v>
      </c>
      <c r="BA44" s="145">
        <f>IF(AZ44=1,G44,0)</f>
        <v>0</v>
      </c>
      <c r="BB44" s="145">
        <f>IF(AZ44=2,G44,0)</f>
        <v>0</v>
      </c>
      <c r="BC44" s="145">
        <f>IF(AZ44=3,G44,0)</f>
        <v>0</v>
      </c>
      <c r="BD44" s="145">
        <f>IF(AZ44=4,G44,0)</f>
        <v>0</v>
      </c>
      <c r="BE44" s="145">
        <f>IF(AZ44=5,G44,0)</f>
        <v>0</v>
      </c>
      <c r="CA44" s="176">
        <v>1</v>
      </c>
      <c r="CB44" s="176">
        <v>1</v>
      </c>
      <c r="CZ44" s="145">
        <v>1.95224</v>
      </c>
    </row>
    <row r="45" spans="1:15" ht="12.75">
      <c r="A45" s="177"/>
      <c r="B45" s="179"/>
      <c r="C45" s="228" t="s">
        <v>140</v>
      </c>
      <c r="D45" s="222"/>
      <c r="E45" s="203">
        <v>0</v>
      </c>
      <c r="F45" s="181"/>
      <c r="G45" s="182"/>
      <c r="M45" s="178" t="s">
        <v>140</v>
      </c>
      <c r="O45" s="169"/>
    </row>
    <row r="46" spans="1:15" ht="12.75">
      <c r="A46" s="177"/>
      <c r="B46" s="179"/>
      <c r="C46" s="228" t="s">
        <v>141</v>
      </c>
      <c r="D46" s="222"/>
      <c r="E46" s="203">
        <v>3.6736</v>
      </c>
      <c r="F46" s="181"/>
      <c r="G46" s="182"/>
      <c r="M46" s="178" t="s">
        <v>141</v>
      </c>
      <c r="O46" s="169"/>
    </row>
    <row r="47" spans="1:15" ht="12.75">
      <c r="A47" s="177"/>
      <c r="B47" s="179"/>
      <c r="C47" s="228" t="s">
        <v>142</v>
      </c>
      <c r="D47" s="222"/>
      <c r="E47" s="203">
        <v>3.6736</v>
      </c>
      <c r="F47" s="181"/>
      <c r="G47" s="182"/>
      <c r="M47" s="178" t="s">
        <v>142</v>
      </c>
      <c r="O47" s="169"/>
    </row>
    <row r="48" spans="1:15" ht="12.75">
      <c r="A48" s="177"/>
      <c r="B48" s="179"/>
      <c r="C48" s="221" t="s">
        <v>143</v>
      </c>
      <c r="D48" s="222"/>
      <c r="E48" s="180">
        <v>1.2478</v>
      </c>
      <c r="F48" s="181"/>
      <c r="G48" s="182"/>
      <c r="M48" s="178" t="s">
        <v>143</v>
      </c>
      <c r="O48" s="169"/>
    </row>
    <row r="49" spans="1:104" ht="22.5">
      <c r="A49" s="170">
        <v>18</v>
      </c>
      <c r="B49" s="171" t="s">
        <v>144</v>
      </c>
      <c r="C49" s="172" t="s">
        <v>145</v>
      </c>
      <c r="D49" s="173" t="s">
        <v>113</v>
      </c>
      <c r="E49" s="174">
        <v>8.064</v>
      </c>
      <c r="F49" s="174">
        <v>0</v>
      </c>
      <c r="G49" s="175">
        <f>E49*F49</f>
        <v>0</v>
      </c>
      <c r="O49" s="169">
        <v>2</v>
      </c>
      <c r="AA49" s="145">
        <v>1</v>
      </c>
      <c r="AB49" s="145">
        <v>1</v>
      </c>
      <c r="AC49" s="145">
        <v>1</v>
      </c>
      <c r="AZ49" s="145">
        <v>1</v>
      </c>
      <c r="BA49" s="145">
        <f>IF(AZ49=1,G49,0)</f>
        <v>0</v>
      </c>
      <c r="BB49" s="145">
        <f>IF(AZ49=2,G49,0)</f>
        <v>0</v>
      </c>
      <c r="BC49" s="145">
        <f>IF(AZ49=3,G49,0)</f>
        <v>0</v>
      </c>
      <c r="BD49" s="145">
        <f>IF(AZ49=4,G49,0)</f>
        <v>0</v>
      </c>
      <c r="BE49" s="145">
        <f>IF(AZ49=5,G49,0)</f>
        <v>0</v>
      </c>
      <c r="CA49" s="176">
        <v>1</v>
      </c>
      <c r="CB49" s="176">
        <v>1</v>
      </c>
      <c r="CZ49" s="145">
        <v>0.21215</v>
      </c>
    </row>
    <row r="50" spans="1:15" ht="12.75">
      <c r="A50" s="177"/>
      <c r="B50" s="179"/>
      <c r="C50" s="221" t="s">
        <v>146</v>
      </c>
      <c r="D50" s="222"/>
      <c r="E50" s="180">
        <v>8.064</v>
      </c>
      <c r="F50" s="181"/>
      <c r="G50" s="182"/>
      <c r="M50" s="178" t="s">
        <v>146</v>
      </c>
      <c r="O50" s="169"/>
    </row>
    <row r="51" spans="1:104" ht="12.75">
      <c r="A51" s="170">
        <v>19</v>
      </c>
      <c r="B51" s="171" t="s">
        <v>147</v>
      </c>
      <c r="C51" s="172" t="s">
        <v>148</v>
      </c>
      <c r="D51" s="173" t="s">
        <v>149</v>
      </c>
      <c r="E51" s="174">
        <v>12</v>
      </c>
      <c r="F51" s="174">
        <v>0</v>
      </c>
      <c r="G51" s="175">
        <f>E51*F51</f>
        <v>0</v>
      </c>
      <c r="O51" s="169">
        <v>2</v>
      </c>
      <c r="AA51" s="145">
        <v>1</v>
      </c>
      <c r="AB51" s="145">
        <v>1</v>
      </c>
      <c r="AC51" s="145">
        <v>1</v>
      </c>
      <c r="AZ51" s="145">
        <v>1</v>
      </c>
      <c r="BA51" s="145">
        <f>IF(AZ51=1,G51,0)</f>
        <v>0</v>
      </c>
      <c r="BB51" s="145">
        <f>IF(AZ51=2,G51,0)</f>
        <v>0</v>
      </c>
      <c r="BC51" s="145">
        <f>IF(AZ51=3,G51,0)</f>
        <v>0</v>
      </c>
      <c r="BD51" s="145">
        <f>IF(AZ51=4,G51,0)</f>
        <v>0</v>
      </c>
      <c r="BE51" s="145">
        <f>IF(AZ51=5,G51,0)</f>
        <v>0</v>
      </c>
      <c r="CA51" s="176">
        <v>1</v>
      </c>
      <c r="CB51" s="176">
        <v>1</v>
      </c>
      <c r="CZ51" s="145">
        <v>0.04529</v>
      </c>
    </row>
    <row r="52" spans="1:15" ht="12.75">
      <c r="A52" s="177"/>
      <c r="B52" s="179"/>
      <c r="C52" s="221" t="s">
        <v>150</v>
      </c>
      <c r="D52" s="222"/>
      <c r="E52" s="180">
        <v>12</v>
      </c>
      <c r="F52" s="181"/>
      <c r="G52" s="182"/>
      <c r="M52" s="178" t="s">
        <v>150</v>
      </c>
      <c r="O52" s="169"/>
    </row>
    <row r="53" spans="1:104" ht="12.75">
      <c r="A53" s="170">
        <v>20</v>
      </c>
      <c r="B53" s="171" t="s">
        <v>151</v>
      </c>
      <c r="C53" s="172" t="s">
        <v>152</v>
      </c>
      <c r="D53" s="173" t="s">
        <v>85</v>
      </c>
      <c r="E53" s="174">
        <v>0.1346</v>
      </c>
      <c r="F53" s="174">
        <v>0</v>
      </c>
      <c r="G53" s="175">
        <f>E53*F53</f>
        <v>0</v>
      </c>
      <c r="O53" s="169">
        <v>2</v>
      </c>
      <c r="AA53" s="145">
        <v>1</v>
      </c>
      <c r="AB53" s="145">
        <v>1</v>
      </c>
      <c r="AC53" s="145">
        <v>1</v>
      </c>
      <c r="AZ53" s="145">
        <v>1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76">
        <v>1</v>
      </c>
      <c r="CB53" s="176">
        <v>1</v>
      </c>
      <c r="CZ53" s="145">
        <v>1.9332</v>
      </c>
    </row>
    <row r="54" spans="1:15" ht="12.75">
      <c r="A54" s="177"/>
      <c r="B54" s="179"/>
      <c r="C54" s="221" t="s">
        <v>153</v>
      </c>
      <c r="D54" s="222"/>
      <c r="E54" s="180">
        <v>0.1346</v>
      </c>
      <c r="F54" s="181"/>
      <c r="G54" s="182"/>
      <c r="M54" s="178" t="s">
        <v>153</v>
      </c>
      <c r="O54" s="169"/>
    </row>
    <row r="55" spans="1:104" ht="22.5">
      <c r="A55" s="170">
        <v>21</v>
      </c>
      <c r="B55" s="171" t="s">
        <v>154</v>
      </c>
      <c r="C55" s="172" t="s">
        <v>155</v>
      </c>
      <c r="D55" s="173" t="s">
        <v>106</v>
      </c>
      <c r="E55" s="174">
        <v>0.1176</v>
      </c>
      <c r="F55" s="174">
        <v>0</v>
      </c>
      <c r="G55" s="175">
        <f>E55*F55</f>
        <v>0</v>
      </c>
      <c r="O55" s="169">
        <v>2</v>
      </c>
      <c r="AA55" s="145">
        <v>1</v>
      </c>
      <c r="AB55" s="145">
        <v>1</v>
      </c>
      <c r="AC55" s="145">
        <v>1</v>
      </c>
      <c r="AZ55" s="145">
        <v>1</v>
      </c>
      <c r="BA55" s="145">
        <f>IF(AZ55=1,G55,0)</f>
        <v>0</v>
      </c>
      <c r="BB55" s="145">
        <f>IF(AZ55=2,G55,0)</f>
        <v>0</v>
      </c>
      <c r="BC55" s="145">
        <f>IF(AZ55=3,G55,0)</f>
        <v>0</v>
      </c>
      <c r="BD55" s="145">
        <f>IF(AZ55=4,G55,0)</f>
        <v>0</v>
      </c>
      <c r="BE55" s="145">
        <f>IF(AZ55=5,G55,0)</f>
        <v>0</v>
      </c>
      <c r="CA55" s="176">
        <v>1</v>
      </c>
      <c r="CB55" s="176">
        <v>1</v>
      </c>
      <c r="CZ55" s="145">
        <v>1.09</v>
      </c>
    </row>
    <row r="56" spans="1:15" ht="12.75">
      <c r="A56" s="177"/>
      <c r="B56" s="179"/>
      <c r="C56" s="228" t="s">
        <v>140</v>
      </c>
      <c r="D56" s="222"/>
      <c r="E56" s="203">
        <v>0</v>
      </c>
      <c r="F56" s="181"/>
      <c r="G56" s="182"/>
      <c r="M56" s="178" t="s">
        <v>140</v>
      </c>
      <c r="O56" s="169"/>
    </row>
    <row r="57" spans="1:15" ht="12.75">
      <c r="A57" s="177"/>
      <c r="B57" s="179"/>
      <c r="C57" s="228" t="s">
        <v>156</v>
      </c>
      <c r="D57" s="222"/>
      <c r="E57" s="203">
        <v>2.2</v>
      </c>
      <c r="F57" s="181"/>
      <c r="G57" s="182"/>
      <c r="M57" s="178" t="s">
        <v>156</v>
      </c>
      <c r="O57" s="169"/>
    </row>
    <row r="58" spans="1:15" ht="12.75">
      <c r="A58" s="177"/>
      <c r="B58" s="179"/>
      <c r="C58" s="228" t="s">
        <v>157</v>
      </c>
      <c r="D58" s="222"/>
      <c r="E58" s="203">
        <v>4.8</v>
      </c>
      <c r="F58" s="181"/>
      <c r="G58" s="182"/>
      <c r="M58" s="178" t="s">
        <v>157</v>
      </c>
      <c r="O58" s="169"/>
    </row>
    <row r="59" spans="1:15" ht="12.75">
      <c r="A59" s="177"/>
      <c r="B59" s="179"/>
      <c r="C59" s="228" t="s">
        <v>158</v>
      </c>
      <c r="D59" s="222"/>
      <c r="E59" s="203">
        <v>2.88</v>
      </c>
      <c r="F59" s="181"/>
      <c r="G59" s="182"/>
      <c r="M59" s="178" t="s">
        <v>158</v>
      </c>
      <c r="O59" s="169"/>
    </row>
    <row r="60" spans="1:15" ht="12.75">
      <c r="A60" s="177"/>
      <c r="B60" s="179"/>
      <c r="C60" s="228" t="s">
        <v>159</v>
      </c>
      <c r="D60" s="222"/>
      <c r="E60" s="203">
        <v>2.94</v>
      </c>
      <c r="F60" s="181"/>
      <c r="G60" s="182"/>
      <c r="M60" s="178" t="s">
        <v>159</v>
      </c>
      <c r="O60" s="169"/>
    </row>
    <row r="61" spans="1:15" ht="12.75">
      <c r="A61" s="177"/>
      <c r="B61" s="179"/>
      <c r="C61" s="228" t="s">
        <v>142</v>
      </c>
      <c r="D61" s="222"/>
      <c r="E61" s="203">
        <v>12.819999999999999</v>
      </c>
      <c r="F61" s="181"/>
      <c r="G61" s="182"/>
      <c r="M61" s="178" t="s">
        <v>142</v>
      </c>
      <c r="O61" s="169"/>
    </row>
    <row r="62" spans="1:15" ht="12.75">
      <c r="A62" s="177"/>
      <c r="B62" s="179"/>
      <c r="C62" s="221" t="s">
        <v>160</v>
      </c>
      <c r="D62" s="222"/>
      <c r="E62" s="180">
        <v>0.1176</v>
      </c>
      <c r="F62" s="181"/>
      <c r="G62" s="182"/>
      <c r="M62" s="178" t="s">
        <v>160</v>
      </c>
      <c r="O62" s="169"/>
    </row>
    <row r="63" spans="1:104" ht="22.5">
      <c r="A63" s="170">
        <v>22</v>
      </c>
      <c r="B63" s="171" t="s">
        <v>161</v>
      </c>
      <c r="C63" s="172" t="s">
        <v>162</v>
      </c>
      <c r="D63" s="173" t="s">
        <v>113</v>
      </c>
      <c r="E63" s="174">
        <v>33.2868</v>
      </c>
      <c r="F63" s="174">
        <v>0</v>
      </c>
      <c r="G63" s="175">
        <f>E63*F63</f>
        <v>0</v>
      </c>
      <c r="O63" s="169">
        <v>2</v>
      </c>
      <c r="AA63" s="145">
        <v>1</v>
      </c>
      <c r="AB63" s="145">
        <v>1</v>
      </c>
      <c r="AC63" s="145">
        <v>1</v>
      </c>
      <c r="AZ63" s="145">
        <v>1</v>
      </c>
      <c r="BA63" s="145">
        <f>IF(AZ63=1,G63,0)</f>
        <v>0</v>
      </c>
      <c r="BB63" s="145">
        <f>IF(AZ63=2,G63,0)</f>
        <v>0</v>
      </c>
      <c r="BC63" s="145">
        <f>IF(AZ63=3,G63,0)</f>
        <v>0</v>
      </c>
      <c r="BD63" s="145">
        <f>IF(AZ63=4,G63,0)</f>
        <v>0</v>
      </c>
      <c r="BE63" s="145">
        <f>IF(AZ63=5,G63,0)</f>
        <v>0</v>
      </c>
      <c r="CA63" s="176">
        <v>1</v>
      </c>
      <c r="CB63" s="176">
        <v>1</v>
      </c>
      <c r="CZ63" s="145">
        <v>0.0706</v>
      </c>
    </row>
    <row r="64" spans="1:15" ht="12.75">
      <c r="A64" s="177"/>
      <c r="B64" s="179"/>
      <c r="C64" s="221" t="s">
        <v>163</v>
      </c>
      <c r="D64" s="222"/>
      <c r="E64" s="180">
        <v>33.2868</v>
      </c>
      <c r="F64" s="181"/>
      <c r="G64" s="182"/>
      <c r="M64" s="178" t="s">
        <v>163</v>
      </c>
      <c r="O64" s="169"/>
    </row>
    <row r="65" spans="1:104" ht="12.75">
      <c r="A65" s="170">
        <v>23</v>
      </c>
      <c r="B65" s="171" t="s">
        <v>164</v>
      </c>
      <c r="C65" s="172" t="s">
        <v>165</v>
      </c>
      <c r="D65" s="173" t="s">
        <v>113</v>
      </c>
      <c r="E65" s="174">
        <v>1.923</v>
      </c>
      <c r="F65" s="174">
        <v>0</v>
      </c>
      <c r="G65" s="175">
        <f>E65*F65</f>
        <v>0</v>
      </c>
      <c r="O65" s="169">
        <v>2</v>
      </c>
      <c r="AA65" s="145">
        <v>1</v>
      </c>
      <c r="AB65" s="145">
        <v>1</v>
      </c>
      <c r="AC65" s="145">
        <v>1</v>
      </c>
      <c r="AZ65" s="145">
        <v>1</v>
      </c>
      <c r="BA65" s="145">
        <f>IF(AZ65=1,G65,0)</f>
        <v>0</v>
      </c>
      <c r="BB65" s="145">
        <f>IF(AZ65=2,G65,0)</f>
        <v>0</v>
      </c>
      <c r="BC65" s="145">
        <f>IF(AZ65=3,G65,0)</f>
        <v>0</v>
      </c>
      <c r="BD65" s="145">
        <f>IF(AZ65=4,G65,0)</f>
        <v>0</v>
      </c>
      <c r="BE65" s="145">
        <f>IF(AZ65=5,G65,0)</f>
        <v>0</v>
      </c>
      <c r="CA65" s="176">
        <v>1</v>
      </c>
      <c r="CB65" s="176">
        <v>1</v>
      </c>
      <c r="CZ65" s="145">
        <v>0.18324</v>
      </c>
    </row>
    <row r="66" spans="1:15" ht="12.75">
      <c r="A66" s="177"/>
      <c r="B66" s="179"/>
      <c r="C66" s="221" t="s">
        <v>166</v>
      </c>
      <c r="D66" s="222"/>
      <c r="E66" s="180">
        <v>1.923</v>
      </c>
      <c r="F66" s="181"/>
      <c r="G66" s="182"/>
      <c r="M66" s="178" t="s">
        <v>166</v>
      </c>
      <c r="O66" s="169"/>
    </row>
    <row r="67" spans="1:104" ht="12.75">
      <c r="A67" s="170">
        <v>24</v>
      </c>
      <c r="B67" s="171" t="s">
        <v>167</v>
      </c>
      <c r="C67" s="172" t="s">
        <v>168</v>
      </c>
      <c r="D67" s="173" t="s">
        <v>113</v>
      </c>
      <c r="E67" s="174">
        <v>3.1314</v>
      </c>
      <c r="F67" s="174">
        <v>0</v>
      </c>
      <c r="G67" s="175">
        <f>E67*F67</f>
        <v>0</v>
      </c>
      <c r="O67" s="169">
        <v>2</v>
      </c>
      <c r="AA67" s="145">
        <v>1</v>
      </c>
      <c r="AB67" s="145">
        <v>1</v>
      </c>
      <c r="AC67" s="145">
        <v>1</v>
      </c>
      <c r="AZ67" s="145">
        <v>1</v>
      </c>
      <c r="BA67" s="145">
        <f>IF(AZ67=1,G67,0)</f>
        <v>0</v>
      </c>
      <c r="BB67" s="145">
        <f>IF(AZ67=2,G67,0)</f>
        <v>0</v>
      </c>
      <c r="BC67" s="145">
        <f>IF(AZ67=3,G67,0)</f>
        <v>0</v>
      </c>
      <c r="BD67" s="145">
        <f>IF(AZ67=4,G67,0)</f>
        <v>0</v>
      </c>
      <c r="BE67" s="145">
        <f>IF(AZ67=5,G67,0)</f>
        <v>0</v>
      </c>
      <c r="CA67" s="176">
        <v>1</v>
      </c>
      <c r="CB67" s="176">
        <v>1</v>
      </c>
      <c r="CZ67" s="145">
        <v>0.29836</v>
      </c>
    </row>
    <row r="68" spans="1:15" ht="12.75">
      <c r="A68" s="177"/>
      <c r="B68" s="179"/>
      <c r="C68" s="221" t="s">
        <v>169</v>
      </c>
      <c r="D68" s="222"/>
      <c r="E68" s="180">
        <v>3.1314</v>
      </c>
      <c r="F68" s="181"/>
      <c r="G68" s="182"/>
      <c r="M68" s="178" t="s">
        <v>169</v>
      </c>
      <c r="O68" s="169"/>
    </row>
    <row r="69" spans="1:57" ht="12.75">
      <c r="A69" s="183"/>
      <c r="B69" s="184" t="s">
        <v>75</v>
      </c>
      <c r="C69" s="185" t="str">
        <f>CONCATENATE(B41," ",C41)</f>
        <v>3 Svislé a kompletní konstrukce</v>
      </c>
      <c r="D69" s="186"/>
      <c r="E69" s="187"/>
      <c r="F69" s="188"/>
      <c r="G69" s="189">
        <f>SUM(G41:G68)</f>
        <v>0</v>
      </c>
      <c r="O69" s="169">
        <v>4</v>
      </c>
      <c r="BA69" s="190">
        <f>SUM(BA41:BA68)</f>
        <v>0</v>
      </c>
      <c r="BB69" s="190">
        <f>SUM(BB41:BB68)</f>
        <v>0</v>
      </c>
      <c r="BC69" s="190">
        <f>SUM(BC41:BC68)</f>
        <v>0</v>
      </c>
      <c r="BD69" s="190">
        <f>SUM(BD41:BD68)</f>
        <v>0</v>
      </c>
      <c r="BE69" s="190">
        <f>SUM(BE41:BE68)</f>
        <v>0</v>
      </c>
    </row>
    <row r="70" spans="1:15" ht="12.75">
      <c r="A70" s="162" t="s">
        <v>72</v>
      </c>
      <c r="B70" s="163" t="s">
        <v>170</v>
      </c>
      <c r="C70" s="164" t="s">
        <v>171</v>
      </c>
      <c r="D70" s="165"/>
      <c r="E70" s="166"/>
      <c r="F70" s="166"/>
      <c r="G70" s="167"/>
      <c r="H70" s="168"/>
      <c r="I70" s="168"/>
      <c r="O70" s="169">
        <v>1</v>
      </c>
    </row>
    <row r="71" spans="1:104" ht="12.75">
      <c r="A71" s="170">
        <v>25</v>
      </c>
      <c r="B71" s="171" t="s">
        <v>172</v>
      </c>
      <c r="C71" s="172" t="s">
        <v>173</v>
      </c>
      <c r="D71" s="173" t="s">
        <v>113</v>
      </c>
      <c r="E71" s="174">
        <v>1.697</v>
      </c>
      <c r="F71" s="174">
        <v>0</v>
      </c>
      <c r="G71" s="175">
        <f>E71*F71</f>
        <v>0</v>
      </c>
      <c r="O71" s="169">
        <v>2</v>
      </c>
      <c r="AA71" s="145">
        <v>1</v>
      </c>
      <c r="AB71" s="145">
        <v>1</v>
      </c>
      <c r="AC71" s="145">
        <v>1</v>
      </c>
      <c r="AZ71" s="145">
        <v>1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6">
        <v>1</v>
      </c>
      <c r="CB71" s="176">
        <v>1</v>
      </c>
      <c r="CZ71" s="145">
        <v>0.10712</v>
      </c>
    </row>
    <row r="72" spans="1:15" ht="12.75">
      <c r="A72" s="177"/>
      <c r="B72" s="179"/>
      <c r="C72" s="221" t="s">
        <v>174</v>
      </c>
      <c r="D72" s="222"/>
      <c r="E72" s="180">
        <v>1.697</v>
      </c>
      <c r="F72" s="181"/>
      <c r="G72" s="182"/>
      <c r="M72" s="178" t="s">
        <v>174</v>
      </c>
      <c r="O72" s="169"/>
    </row>
    <row r="73" spans="1:104" ht="12.75">
      <c r="A73" s="170">
        <v>26</v>
      </c>
      <c r="B73" s="171" t="s">
        <v>175</v>
      </c>
      <c r="C73" s="172" t="s">
        <v>176</v>
      </c>
      <c r="D73" s="173" t="s">
        <v>113</v>
      </c>
      <c r="E73" s="174">
        <v>24.28</v>
      </c>
      <c r="F73" s="174">
        <v>0</v>
      </c>
      <c r="G73" s="175">
        <f>E73*F73</f>
        <v>0</v>
      </c>
      <c r="O73" s="169">
        <v>2</v>
      </c>
      <c r="AA73" s="145">
        <v>1</v>
      </c>
      <c r="AB73" s="145">
        <v>1</v>
      </c>
      <c r="AC73" s="145">
        <v>1</v>
      </c>
      <c r="AZ73" s="145">
        <v>1</v>
      </c>
      <c r="BA73" s="145">
        <f>IF(AZ73=1,G73,0)</f>
        <v>0</v>
      </c>
      <c r="BB73" s="145">
        <f>IF(AZ73=2,G73,0)</f>
        <v>0</v>
      </c>
      <c r="BC73" s="145">
        <f>IF(AZ73=3,G73,0)</f>
        <v>0</v>
      </c>
      <c r="BD73" s="145">
        <f>IF(AZ73=4,G73,0)</f>
        <v>0</v>
      </c>
      <c r="BE73" s="145">
        <f>IF(AZ73=5,G73,0)</f>
        <v>0</v>
      </c>
      <c r="CA73" s="176">
        <v>1</v>
      </c>
      <c r="CB73" s="176">
        <v>1</v>
      </c>
      <c r="CZ73" s="145">
        <v>0.01588</v>
      </c>
    </row>
    <row r="74" spans="1:15" ht="12.75">
      <c r="A74" s="177"/>
      <c r="B74" s="179"/>
      <c r="C74" s="221" t="s">
        <v>177</v>
      </c>
      <c r="D74" s="222"/>
      <c r="E74" s="180">
        <v>24.28</v>
      </c>
      <c r="F74" s="181"/>
      <c r="G74" s="182"/>
      <c r="M74" s="178" t="s">
        <v>177</v>
      </c>
      <c r="O74" s="169"/>
    </row>
    <row r="75" spans="1:104" ht="12.75">
      <c r="A75" s="170">
        <v>27</v>
      </c>
      <c r="B75" s="171" t="s">
        <v>178</v>
      </c>
      <c r="C75" s="172" t="s">
        <v>179</v>
      </c>
      <c r="D75" s="173" t="s">
        <v>113</v>
      </c>
      <c r="E75" s="174">
        <v>24.28</v>
      </c>
      <c r="F75" s="174">
        <v>0</v>
      </c>
      <c r="G75" s="175">
        <f>E75*F75</f>
        <v>0</v>
      </c>
      <c r="O75" s="169">
        <v>2</v>
      </c>
      <c r="AA75" s="145">
        <v>1</v>
      </c>
      <c r="AB75" s="145">
        <v>1</v>
      </c>
      <c r="AC75" s="145">
        <v>1</v>
      </c>
      <c r="AZ75" s="145">
        <v>1</v>
      </c>
      <c r="BA75" s="145">
        <f>IF(AZ75=1,G75,0)</f>
        <v>0</v>
      </c>
      <c r="BB75" s="145">
        <f>IF(AZ75=2,G75,0)</f>
        <v>0</v>
      </c>
      <c r="BC75" s="145">
        <f>IF(AZ75=3,G75,0)</f>
        <v>0</v>
      </c>
      <c r="BD75" s="145">
        <f>IF(AZ75=4,G75,0)</f>
        <v>0</v>
      </c>
      <c r="BE75" s="145">
        <f>IF(AZ75=5,G75,0)</f>
        <v>0</v>
      </c>
      <c r="CA75" s="176">
        <v>1</v>
      </c>
      <c r="CB75" s="176">
        <v>1</v>
      </c>
      <c r="CZ75" s="145">
        <v>0.00791</v>
      </c>
    </row>
    <row r="76" spans="1:104" ht="12.75">
      <c r="A76" s="170">
        <v>28</v>
      </c>
      <c r="B76" s="171" t="s">
        <v>180</v>
      </c>
      <c r="C76" s="172" t="s">
        <v>181</v>
      </c>
      <c r="D76" s="173" t="s">
        <v>113</v>
      </c>
      <c r="E76" s="174">
        <v>3.024</v>
      </c>
      <c r="F76" s="174">
        <v>0</v>
      </c>
      <c r="G76" s="175">
        <f>E76*F76</f>
        <v>0</v>
      </c>
      <c r="O76" s="169">
        <v>2</v>
      </c>
      <c r="AA76" s="145">
        <v>1</v>
      </c>
      <c r="AB76" s="145">
        <v>1</v>
      </c>
      <c r="AC76" s="145">
        <v>1</v>
      </c>
      <c r="AZ76" s="145">
        <v>1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76">
        <v>1</v>
      </c>
      <c r="CB76" s="176">
        <v>1</v>
      </c>
      <c r="CZ76" s="145">
        <v>0.10712</v>
      </c>
    </row>
    <row r="77" spans="1:15" ht="12.75">
      <c r="A77" s="177"/>
      <c r="B77" s="179"/>
      <c r="C77" s="221" t="s">
        <v>182</v>
      </c>
      <c r="D77" s="222"/>
      <c r="E77" s="180">
        <v>3.024</v>
      </c>
      <c r="F77" s="181"/>
      <c r="G77" s="182"/>
      <c r="M77" s="178" t="s">
        <v>182</v>
      </c>
      <c r="O77" s="169"/>
    </row>
    <row r="78" spans="1:104" ht="12.75">
      <c r="A78" s="170">
        <v>29</v>
      </c>
      <c r="B78" s="171" t="s">
        <v>183</v>
      </c>
      <c r="C78" s="172" t="s">
        <v>184</v>
      </c>
      <c r="D78" s="173" t="s">
        <v>113</v>
      </c>
      <c r="E78" s="174">
        <v>58.8372</v>
      </c>
      <c r="F78" s="174">
        <v>0</v>
      </c>
      <c r="G78" s="175">
        <f>E78*F78</f>
        <v>0</v>
      </c>
      <c r="O78" s="169">
        <v>2</v>
      </c>
      <c r="AA78" s="145">
        <v>1</v>
      </c>
      <c r="AB78" s="145">
        <v>1</v>
      </c>
      <c r="AC78" s="145">
        <v>1</v>
      </c>
      <c r="AZ78" s="145">
        <v>1</v>
      </c>
      <c r="BA78" s="145">
        <f>IF(AZ78=1,G78,0)</f>
        <v>0</v>
      </c>
      <c r="BB78" s="145">
        <f>IF(AZ78=2,G78,0)</f>
        <v>0</v>
      </c>
      <c r="BC78" s="145">
        <f>IF(AZ78=3,G78,0)</f>
        <v>0</v>
      </c>
      <c r="BD78" s="145">
        <f>IF(AZ78=4,G78,0)</f>
        <v>0</v>
      </c>
      <c r="BE78" s="145">
        <f>IF(AZ78=5,G78,0)</f>
        <v>0</v>
      </c>
      <c r="CA78" s="176">
        <v>1</v>
      </c>
      <c r="CB78" s="176">
        <v>1</v>
      </c>
      <c r="CZ78" s="145">
        <v>0.01581</v>
      </c>
    </row>
    <row r="79" spans="1:15" ht="12.75">
      <c r="A79" s="177"/>
      <c r="B79" s="179"/>
      <c r="C79" s="221" t="s">
        <v>185</v>
      </c>
      <c r="D79" s="222"/>
      <c r="E79" s="180">
        <v>3.168</v>
      </c>
      <c r="F79" s="181"/>
      <c r="G79" s="182"/>
      <c r="M79" s="178" t="s">
        <v>185</v>
      </c>
      <c r="O79" s="169"/>
    </row>
    <row r="80" spans="1:15" ht="12.75">
      <c r="A80" s="177"/>
      <c r="B80" s="179"/>
      <c r="C80" s="221" t="s">
        <v>186</v>
      </c>
      <c r="D80" s="222"/>
      <c r="E80" s="180">
        <v>4.896</v>
      </c>
      <c r="F80" s="181"/>
      <c r="G80" s="182"/>
      <c r="M80" s="178" t="s">
        <v>186</v>
      </c>
      <c r="O80" s="169"/>
    </row>
    <row r="81" spans="1:15" ht="12.75">
      <c r="A81" s="177"/>
      <c r="B81" s="179"/>
      <c r="C81" s="221" t="s">
        <v>187</v>
      </c>
      <c r="D81" s="222"/>
      <c r="E81" s="180">
        <v>17.6256</v>
      </c>
      <c r="F81" s="181"/>
      <c r="G81" s="182"/>
      <c r="M81" s="178" t="s">
        <v>187</v>
      </c>
      <c r="O81" s="169"/>
    </row>
    <row r="82" spans="1:15" ht="12.75">
      <c r="A82" s="177"/>
      <c r="B82" s="179"/>
      <c r="C82" s="221" t="s">
        <v>188</v>
      </c>
      <c r="D82" s="222"/>
      <c r="E82" s="180">
        <v>7.3152</v>
      </c>
      <c r="F82" s="181"/>
      <c r="G82" s="182"/>
      <c r="M82" s="178" t="s">
        <v>188</v>
      </c>
      <c r="O82" s="169"/>
    </row>
    <row r="83" spans="1:15" ht="12.75">
      <c r="A83" s="177"/>
      <c r="B83" s="179"/>
      <c r="C83" s="221" t="s">
        <v>189</v>
      </c>
      <c r="D83" s="222"/>
      <c r="E83" s="180">
        <v>18.2016</v>
      </c>
      <c r="F83" s="181"/>
      <c r="G83" s="182"/>
      <c r="M83" s="178" t="s">
        <v>189</v>
      </c>
      <c r="O83" s="169"/>
    </row>
    <row r="84" spans="1:15" ht="12.75">
      <c r="A84" s="177"/>
      <c r="B84" s="179"/>
      <c r="C84" s="221" t="s">
        <v>190</v>
      </c>
      <c r="D84" s="222"/>
      <c r="E84" s="180">
        <v>12.7008</v>
      </c>
      <c r="F84" s="181"/>
      <c r="G84" s="182"/>
      <c r="M84" s="178" t="s">
        <v>190</v>
      </c>
      <c r="O84" s="169"/>
    </row>
    <row r="85" spans="1:15" ht="12.75">
      <c r="A85" s="177"/>
      <c r="B85" s="179"/>
      <c r="C85" s="221" t="s">
        <v>191</v>
      </c>
      <c r="D85" s="222"/>
      <c r="E85" s="180">
        <v>2.16</v>
      </c>
      <c r="F85" s="181"/>
      <c r="G85" s="182"/>
      <c r="M85" s="178" t="s">
        <v>191</v>
      </c>
      <c r="O85" s="169"/>
    </row>
    <row r="86" spans="1:15" ht="12.75">
      <c r="A86" s="177"/>
      <c r="B86" s="179"/>
      <c r="C86" s="221" t="s">
        <v>192</v>
      </c>
      <c r="D86" s="222"/>
      <c r="E86" s="180">
        <v>-7.23</v>
      </c>
      <c r="F86" s="181"/>
      <c r="G86" s="182"/>
      <c r="M86" s="178" t="s">
        <v>192</v>
      </c>
      <c r="O86" s="169"/>
    </row>
    <row r="87" spans="1:104" ht="12.75">
      <c r="A87" s="170">
        <v>30</v>
      </c>
      <c r="B87" s="171" t="s">
        <v>193</v>
      </c>
      <c r="C87" s="172" t="s">
        <v>194</v>
      </c>
      <c r="D87" s="173" t="s">
        <v>113</v>
      </c>
      <c r="E87" s="174">
        <v>28.0922</v>
      </c>
      <c r="F87" s="174">
        <v>0</v>
      </c>
      <c r="G87" s="175">
        <f>E87*F87</f>
        <v>0</v>
      </c>
      <c r="O87" s="169">
        <v>2</v>
      </c>
      <c r="AA87" s="145">
        <v>1</v>
      </c>
      <c r="AB87" s="145">
        <v>1</v>
      </c>
      <c r="AC87" s="145">
        <v>1</v>
      </c>
      <c r="AZ87" s="145">
        <v>1</v>
      </c>
      <c r="BA87" s="145">
        <f>IF(AZ87=1,G87,0)</f>
        <v>0</v>
      </c>
      <c r="BB87" s="145">
        <f>IF(AZ87=2,G87,0)</f>
        <v>0</v>
      </c>
      <c r="BC87" s="145">
        <f>IF(AZ87=3,G87,0)</f>
        <v>0</v>
      </c>
      <c r="BD87" s="145">
        <f>IF(AZ87=4,G87,0)</f>
        <v>0</v>
      </c>
      <c r="BE87" s="145">
        <f>IF(AZ87=5,G87,0)</f>
        <v>0</v>
      </c>
      <c r="CA87" s="176">
        <v>1</v>
      </c>
      <c r="CB87" s="176">
        <v>1</v>
      </c>
      <c r="CZ87" s="145">
        <v>0.04414</v>
      </c>
    </row>
    <row r="88" spans="1:15" ht="12.75">
      <c r="A88" s="177"/>
      <c r="B88" s="179"/>
      <c r="C88" s="221" t="s">
        <v>195</v>
      </c>
      <c r="D88" s="222"/>
      <c r="E88" s="180">
        <v>6.8256</v>
      </c>
      <c r="F88" s="181"/>
      <c r="G88" s="182"/>
      <c r="M88" s="178" t="s">
        <v>195</v>
      </c>
      <c r="O88" s="169"/>
    </row>
    <row r="89" spans="1:15" ht="12.75">
      <c r="A89" s="177"/>
      <c r="B89" s="179"/>
      <c r="C89" s="221" t="s">
        <v>196</v>
      </c>
      <c r="D89" s="222"/>
      <c r="E89" s="180">
        <v>0</v>
      </c>
      <c r="F89" s="181"/>
      <c r="G89" s="182"/>
      <c r="M89" s="178" t="s">
        <v>196</v>
      </c>
      <c r="O89" s="169"/>
    </row>
    <row r="90" spans="1:15" ht="12.75">
      <c r="A90" s="177"/>
      <c r="B90" s="179"/>
      <c r="C90" s="221" t="s">
        <v>197</v>
      </c>
      <c r="D90" s="222"/>
      <c r="E90" s="180">
        <v>4.059</v>
      </c>
      <c r="F90" s="181"/>
      <c r="G90" s="182"/>
      <c r="M90" s="178" t="s">
        <v>197</v>
      </c>
      <c r="O90" s="169"/>
    </row>
    <row r="91" spans="1:15" ht="12.75">
      <c r="A91" s="177"/>
      <c r="B91" s="179"/>
      <c r="C91" s="221" t="s">
        <v>198</v>
      </c>
      <c r="D91" s="222"/>
      <c r="E91" s="180">
        <v>0.82</v>
      </c>
      <c r="F91" s="181"/>
      <c r="G91" s="182"/>
      <c r="M91" s="178" t="s">
        <v>198</v>
      </c>
      <c r="O91" s="169"/>
    </row>
    <row r="92" spans="1:15" ht="12.75">
      <c r="A92" s="177"/>
      <c r="B92" s="179"/>
      <c r="C92" s="221" t="s">
        <v>199</v>
      </c>
      <c r="D92" s="222"/>
      <c r="E92" s="180">
        <v>2.007</v>
      </c>
      <c r="F92" s="181"/>
      <c r="G92" s="182"/>
      <c r="M92" s="178" t="s">
        <v>199</v>
      </c>
      <c r="O92" s="169"/>
    </row>
    <row r="93" spans="1:15" ht="12.75">
      <c r="A93" s="177"/>
      <c r="B93" s="179"/>
      <c r="C93" s="221" t="s">
        <v>200</v>
      </c>
      <c r="D93" s="222"/>
      <c r="E93" s="180">
        <v>0.89</v>
      </c>
      <c r="F93" s="181"/>
      <c r="G93" s="182"/>
      <c r="M93" s="178" t="s">
        <v>200</v>
      </c>
      <c r="O93" s="169"/>
    </row>
    <row r="94" spans="1:15" ht="12.75">
      <c r="A94" s="177"/>
      <c r="B94" s="179"/>
      <c r="C94" s="221" t="s">
        <v>201</v>
      </c>
      <c r="D94" s="222"/>
      <c r="E94" s="180">
        <v>2.007</v>
      </c>
      <c r="F94" s="181"/>
      <c r="G94" s="182"/>
      <c r="M94" s="178" t="s">
        <v>201</v>
      </c>
      <c r="O94" s="169"/>
    </row>
    <row r="95" spans="1:15" ht="12.75">
      <c r="A95" s="177"/>
      <c r="B95" s="179"/>
      <c r="C95" s="221" t="s">
        <v>202</v>
      </c>
      <c r="D95" s="222"/>
      <c r="E95" s="180">
        <v>1.9262</v>
      </c>
      <c r="F95" s="181"/>
      <c r="G95" s="182"/>
      <c r="M95" s="178" t="s">
        <v>202</v>
      </c>
      <c r="O95" s="169"/>
    </row>
    <row r="96" spans="1:15" ht="12.75">
      <c r="A96" s="177"/>
      <c r="B96" s="179"/>
      <c r="C96" s="221" t="s">
        <v>203</v>
      </c>
      <c r="D96" s="222"/>
      <c r="E96" s="180">
        <v>3.7184</v>
      </c>
      <c r="F96" s="181"/>
      <c r="G96" s="182"/>
      <c r="M96" s="178" t="s">
        <v>203</v>
      </c>
      <c r="O96" s="169"/>
    </row>
    <row r="97" spans="1:15" ht="12.75">
      <c r="A97" s="177"/>
      <c r="B97" s="179"/>
      <c r="C97" s="221" t="s">
        <v>204</v>
      </c>
      <c r="D97" s="222"/>
      <c r="E97" s="180">
        <v>5.839</v>
      </c>
      <c r="F97" s="181"/>
      <c r="G97" s="182"/>
      <c r="M97" s="178" t="s">
        <v>204</v>
      </c>
      <c r="O97" s="169"/>
    </row>
    <row r="98" spans="1:104" ht="12.75">
      <c r="A98" s="170">
        <v>31</v>
      </c>
      <c r="B98" s="171" t="s">
        <v>205</v>
      </c>
      <c r="C98" s="172" t="s">
        <v>206</v>
      </c>
      <c r="D98" s="173" t="s">
        <v>113</v>
      </c>
      <c r="E98" s="174">
        <v>59.5004</v>
      </c>
      <c r="F98" s="174">
        <v>0</v>
      </c>
      <c r="G98" s="175">
        <f>E98*F98</f>
        <v>0</v>
      </c>
      <c r="O98" s="169">
        <v>2</v>
      </c>
      <c r="AA98" s="145">
        <v>1</v>
      </c>
      <c r="AB98" s="145">
        <v>1</v>
      </c>
      <c r="AC98" s="145">
        <v>1</v>
      </c>
      <c r="AZ98" s="145">
        <v>1</v>
      </c>
      <c r="BA98" s="145">
        <f>IF(AZ98=1,G98,0)</f>
        <v>0</v>
      </c>
      <c r="BB98" s="145">
        <f>IF(AZ98=2,G98,0)</f>
        <v>0</v>
      </c>
      <c r="BC98" s="145">
        <f>IF(AZ98=3,G98,0)</f>
        <v>0</v>
      </c>
      <c r="BD98" s="145">
        <f>IF(AZ98=4,G98,0)</f>
        <v>0</v>
      </c>
      <c r="BE98" s="145">
        <f>IF(AZ98=5,G98,0)</f>
        <v>0</v>
      </c>
      <c r="CA98" s="176">
        <v>1</v>
      </c>
      <c r="CB98" s="176">
        <v>1</v>
      </c>
      <c r="CZ98" s="145">
        <v>0.00658</v>
      </c>
    </row>
    <row r="99" spans="1:15" ht="12.75">
      <c r="A99" s="177"/>
      <c r="B99" s="179"/>
      <c r="C99" s="221" t="s">
        <v>207</v>
      </c>
      <c r="D99" s="222"/>
      <c r="E99" s="180">
        <v>0</v>
      </c>
      <c r="F99" s="181"/>
      <c r="G99" s="182"/>
      <c r="M99" s="178" t="s">
        <v>207</v>
      </c>
      <c r="O99" s="169"/>
    </row>
    <row r="100" spans="1:15" ht="12.75">
      <c r="A100" s="177"/>
      <c r="B100" s="179"/>
      <c r="C100" s="221" t="s">
        <v>208</v>
      </c>
      <c r="D100" s="222"/>
      <c r="E100" s="180">
        <v>21.3696</v>
      </c>
      <c r="F100" s="181"/>
      <c r="G100" s="182"/>
      <c r="M100" s="178" t="s">
        <v>208</v>
      </c>
      <c r="O100" s="169"/>
    </row>
    <row r="101" spans="1:15" ht="12.75">
      <c r="A101" s="177"/>
      <c r="B101" s="179"/>
      <c r="C101" s="221" t="s">
        <v>209</v>
      </c>
      <c r="D101" s="222"/>
      <c r="E101" s="180">
        <v>5.6496</v>
      </c>
      <c r="F101" s="181"/>
      <c r="G101" s="182"/>
      <c r="M101" s="178" t="s">
        <v>209</v>
      </c>
      <c r="O101" s="169"/>
    </row>
    <row r="102" spans="1:15" ht="12.75">
      <c r="A102" s="177"/>
      <c r="B102" s="179"/>
      <c r="C102" s="221" t="s">
        <v>210</v>
      </c>
      <c r="D102" s="222"/>
      <c r="E102" s="180">
        <v>7.7792</v>
      </c>
      <c r="F102" s="181"/>
      <c r="G102" s="182"/>
      <c r="M102" s="178" t="s">
        <v>210</v>
      </c>
      <c r="O102" s="169"/>
    </row>
    <row r="103" spans="1:15" ht="12.75">
      <c r="A103" s="177"/>
      <c r="B103" s="179"/>
      <c r="C103" s="221" t="s">
        <v>211</v>
      </c>
      <c r="D103" s="222"/>
      <c r="E103" s="180">
        <v>7.0224</v>
      </c>
      <c r="F103" s="181"/>
      <c r="G103" s="182"/>
      <c r="M103" s="178" t="s">
        <v>211</v>
      </c>
      <c r="O103" s="169"/>
    </row>
    <row r="104" spans="1:15" ht="12.75">
      <c r="A104" s="177"/>
      <c r="B104" s="179"/>
      <c r="C104" s="221" t="s">
        <v>212</v>
      </c>
      <c r="D104" s="222"/>
      <c r="E104" s="180">
        <v>7.656</v>
      </c>
      <c r="F104" s="181"/>
      <c r="G104" s="182"/>
      <c r="M104" s="178" t="s">
        <v>212</v>
      </c>
      <c r="O104" s="169"/>
    </row>
    <row r="105" spans="1:15" ht="12.75">
      <c r="A105" s="177"/>
      <c r="B105" s="179"/>
      <c r="C105" s="221" t="s">
        <v>213</v>
      </c>
      <c r="D105" s="222"/>
      <c r="E105" s="180">
        <v>7.7616</v>
      </c>
      <c r="F105" s="181"/>
      <c r="G105" s="182"/>
      <c r="M105" s="178" t="s">
        <v>213</v>
      </c>
      <c r="O105" s="169"/>
    </row>
    <row r="106" spans="1:15" ht="12.75">
      <c r="A106" s="177"/>
      <c r="B106" s="179"/>
      <c r="C106" s="221" t="s">
        <v>214</v>
      </c>
      <c r="D106" s="222"/>
      <c r="E106" s="180">
        <v>4.752</v>
      </c>
      <c r="F106" s="181"/>
      <c r="G106" s="182"/>
      <c r="M106" s="178" t="s">
        <v>214</v>
      </c>
      <c r="O106" s="169"/>
    </row>
    <row r="107" spans="1:15" ht="12.75">
      <c r="A107" s="177"/>
      <c r="B107" s="179"/>
      <c r="C107" s="221" t="s">
        <v>215</v>
      </c>
      <c r="D107" s="222"/>
      <c r="E107" s="180">
        <v>0.59</v>
      </c>
      <c r="F107" s="181"/>
      <c r="G107" s="182"/>
      <c r="M107" s="178" t="s">
        <v>215</v>
      </c>
      <c r="O107" s="169"/>
    </row>
    <row r="108" spans="1:15" ht="12.75">
      <c r="A108" s="177"/>
      <c r="B108" s="179"/>
      <c r="C108" s="221" t="s">
        <v>216</v>
      </c>
      <c r="D108" s="222"/>
      <c r="E108" s="180">
        <v>1.52</v>
      </c>
      <c r="F108" s="181"/>
      <c r="G108" s="182"/>
      <c r="M108" s="178" t="s">
        <v>216</v>
      </c>
      <c r="O108" s="169"/>
    </row>
    <row r="109" spans="1:15" ht="12.75">
      <c r="A109" s="177"/>
      <c r="B109" s="179"/>
      <c r="C109" s="221" t="s">
        <v>217</v>
      </c>
      <c r="D109" s="222"/>
      <c r="E109" s="180">
        <v>0.432</v>
      </c>
      <c r="F109" s="181"/>
      <c r="G109" s="182"/>
      <c r="M109" s="178" t="s">
        <v>217</v>
      </c>
      <c r="O109" s="169"/>
    </row>
    <row r="110" spans="1:15" ht="12.75">
      <c r="A110" s="177"/>
      <c r="B110" s="179"/>
      <c r="C110" s="221" t="s">
        <v>218</v>
      </c>
      <c r="D110" s="222"/>
      <c r="E110" s="180">
        <v>0.2</v>
      </c>
      <c r="F110" s="181"/>
      <c r="G110" s="182"/>
      <c r="M110" s="178" t="s">
        <v>218</v>
      </c>
      <c r="O110" s="169"/>
    </row>
    <row r="111" spans="1:15" ht="12.75">
      <c r="A111" s="177"/>
      <c r="B111" s="179"/>
      <c r="C111" s="221" t="s">
        <v>219</v>
      </c>
      <c r="D111" s="222"/>
      <c r="E111" s="180">
        <v>-5.232</v>
      </c>
      <c r="F111" s="181"/>
      <c r="G111" s="182"/>
      <c r="M111" s="178" t="s">
        <v>219</v>
      </c>
      <c r="O111" s="169"/>
    </row>
    <row r="112" spans="1:104" ht="22.5">
      <c r="A112" s="170">
        <v>32</v>
      </c>
      <c r="B112" s="171" t="s">
        <v>220</v>
      </c>
      <c r="C112" s="172" t="s">
        <v>221</v>
      </c>
      <c r="D112" s="173" t="s">
        <v>113</v>
      </c>
      <c r="E112" s="174">
        <v>66.58</v>
      </c>
      <c r="F112" s="174">
        <v>0</v>
      </c>
      <c r="G112" s="175">
        <f>E112*F112</f>
        <v>0</v>
      </c>
      <c r="O112" s="169">
        <v>2</v>
      </c>
      <c r="AA112" s="145">
        <v>1</v>
      </c>
      <c r="AB112" s="145">
        <v>1</v>
      </c>
      <c r="AC112" s="145">
        <v>1</v>
      </c>
      <c r="AZ112" s="145">
        <v>1</v>
      </c>
      <c r="BA112" s="145">
        <f>IF(AZ112=1,G112,0)</f>
        <v>0</v>
      </c>
      <c r="BB112" s="145">
        <f>IF(AZ112=2,G112,0)</f>
        <v>0</v>
      </c>
      <c r="BC112" s="145">
        <f>IF(AZ112=3,G112,0)</f>
        <v>0</v>
      </c>
      <c r="BD112" s="145">
        <f>IF(AZ112=4,G112,0)</f>
        <v>0</v>
      </c>
      <c r="BE112" s="145">
        <f>IF(AZ112=5,G112,0)</f>
        <v>0</v>
      </c>
      <c r="CA112" s="176">
        <v>1</v>
      </c>
      <c r="CB112" s="176">
        <v>1</v>
      </c>
      <c r="CZ112" s="145">
        <v>0.00367</v>
      </c>
    </row>
    <row r="113" spans="1:15" ht="12.75">
      <c r="A113" s="177"/>
      <c r="B113" s="179"/>
      <c r="C113" s="221" t="s">
        <v>222</v>
      </c>
      <c r="D113" s="222"/>
      <c r="E113" s="180">
        <v>66.58</v>
      </c>
      <c r="F113" s="181"/>
      <c r="G113" s="182"/>
      <c r="M113" s="178" t="s">
        <v>222</v>
      </c>
      <c r="O113" s="169"/>
    </row>
    <row r="114" spans="1:57" ht="12.75">
      <c r="A114" s="183"/>
      <c r="B114" s="184" t="s">
        <v>75</v>
      </c>
      <c r="C114" s="185" t="str">
        <f>CONCATENATE(B70," ",C70)</f>
        <v>61 Upravy povrchů vnitřní</v>
      </c>
      <c r="D114" s="186"/>
      <c r="E114" s="187"/>
      <c r="F114" s="188"/>
      <c r="G114" s="189">
        <f>SUM(G70:G113)</f>
        <v>0</v>
      </c>
      <c r="O114" s="169">
        <v>4</v>
      </c>
      <c r="BA114" s="190">
        <f>SUM(BA70:BA113)</f>
        <v>0</v>
      </c>
      <c r="BB114" s="190">
        <f>SUM(BB70:BB113)</f>
        <v>0</v>
      </c>
      <c r="BC114" s="190">
        <f>SUM(BC70:BC113)</f>
        <v>0</v>
      </c>
      <c r="BD114" s="190">
        <f>SUM(BD70:BD113)</f>
        <v>0</v>
      </c>
      <c r="BE114" s="190">
        <f>SUM(BE70:BE113)</f>
        <v>0</v>
      </c>
    </row>
    <row r="115" spans="1:15" ht="12.75">
      <c r="A115" s="162" t="s">
        <v>72</v>
      </c>
      <c r="B115" s="163" t="s">
        <v>223</v>
      </c>
      <c r="C115" s="164" t="s">
        <v>224</v>
      </c>
      <c r="D115" s="165"/>
      <c r="E115" s="166"/>
      <c r="F115" s="166"/>
      <c r="G115" s="167"/>
      <c r="H115" s="168"/>
      <c r="I115" s="168"/>
      <c r="O115" s="169">
        <v>1</v>
      </c>
    </row>
    <row r="116" spans="1:104" ht="12.75">
      <c r="A116" s="170">
        <v>33</v>
      </c>
      <c r="B116" s="171" t="s">
        <v>225</v>
      </c>
      <c r="C116" s="172" t="s">
        <v>226</v>
      </c>
      <c r="D116" s="173" t="s">
        <v>113</v>
      </c>
      <c r="E116" s="174">
        <v>5.1296</v>
      </c>
      <c r="F116" s="174">
        <v>0</v>
      </c>
      <c r="G116" s="175">
        <f>E116*F116</f>
        <v>0</v>
      </c>
      <c r="O116" s="169">
        <v>2</v>
      </c>
      <c r="AA116" s="145">
        <v>1</v>
      </c>
      <c r="AB116" s="145">
        <v>1</v>
      </c>
      <c r="AC116" s="145">
        <v>1</v>
      </c>
      <c r="AZ116" s="145">
        <v>1</v>
      </c>
      <c r="BA116" s="145">
        <f>IF(AZ116=1,G116,0)</f>
        <v>0</v>
      </c>
      <c r="BB116" s="145">
        <f>IF(AZ116=2,G116,0)</f>
        <v>0</v>
      </c>
      <c r="BC116" s="145">
        <f>IF(AZ116=3,G116,0)</f>
        <v>0</v>
      </c>
      <c r="BD116" s="145">
        <f>IF(AZ116=4,G116,0)</f>
        <v>0</v>
      </c>
      <c r="BE116" s="145">
        <f>IF(AZ116=5,G116,0)</f>
        <v>0</v>
      </c>
      <c r="CA116" s="176">
        <v>1</v>
      </c>
      <c r="CB116" s="176">
        <v>1</v>
      </c>
      <c r="CZ116" s="145">
        <v>0.04817</v>
      </c>
    </row>
    <row r="117" spans="1:15" ht="12.75">
      <c r="A117" s="177"/>
      <c r="B117" s="179"/>
      <c r="C117" s="221" t="s">
        <v>227</v>
      </c>
      <c r="D117" s="222"/>
      <c r="E117" s="180">
        <v>0</v>
      </c>
      <c r="F117" s="181"/>
      <c r="G117" s="182"/>
      <c r="M117" s="178" t="s">
        <v>227</v>
      </c>
      <c r="O117" s="169"/>
    </row>
    <row r="118" spans="1:15" ht="12.75">
      <c r="A118" s="177"/>
      <c r="B118" s="179"/>
      <c r="C118" s="221" t="s">
        <v>228</v>
      </c>
      <c r="D118" s="222"/>
      <c r="E118" s="180">
        <v>0.795</v>
      </c>
      <c r="F118" s="181"/>
      <c r="G118" s="182"/>
      <c r="M118" s="178" t="s">
        <v>228</v>
      </c>
      <c r="O118" s="169"/>
    </row>
    <row r="119" spans="1:15" ht="12.75">
      <c r="A119" s="177"/>
      <c r="B119" s="179"/>
      <c r="C119" s="221" t="s">
        <v>229</v>
      </c>
      <c r="D119" s="222"/>
      <c r="E119" s="180">
        <v>1.8312</v>
      </c>
      <c r="F119" s="181"/>
      <c r="G119" s="182"/>
      <c r="M119" s="178" t="s">
        <v>229</v>
      </c>
      <c r="O119" s="169"/>
    </row>
    <row r="120" spans="1:15" ht="12.75">
      <c r="A120" s="177"/>
      <c r="B120" s="179"/>
      <c r="C120" s="221" t="s">
        <v>230</v>
      </c>
      <c r="D120" s="222"/>
      <c r="E120" s="180">
        <v>2.5034</v>
      </c>
      <c r="F120" s="181"/>
      <c r="G120" s="182"/>
      <c r="M120" s="178" t="s">
        <v>230</v>
      </c>
      <c r="O120" s="169"/>
    </row>
    <row r="121" spans="1:104" ht="12.75">
      <c r="A121" s="170">
        <v>34</v>
      </c>
      <c r="B121" s="171" t="s">
        <v>231</v>
      </c>
      <c r="C121" s="172" t="s">
        <v>232</v>
      </c>
      <c r="D121" s="173" t="s">
        <v>113</v>
      </c>
      <c r="E121" s="174">
        <v>25.3204</v>
      </c>
      <c r="F121" s="174">
        <v>0</v>
      </c>
      <c r="G121" s="175">
        <f>E121*F121</f>
        <v>0</v>
      </c>
      <c r="O121" s="169">
        <v>2</v>
      </c>
      <c r="AA121" s="145">
        <v>1</v>
      </c>
      <c r="AB121" s="145">
        <v>1</v>
      </c>
      <c r="AC121" s="145">
        <v>1</v>
      </c>
      <c r="AZ121" s="145">
        <v>1</v>
      </c>
      <c r="BA121" s="145">
        <f>IF(AZ121=1,G121,0)</f>
        <v>0</v>
      </c>
      <c r="BB121" s="145">
        <f>IF(AZ121=2,G121,0)</f>
        <v>0</v>
      </c>
      <c r="BC121" s="145">
        <f>IF(AZ121=3,G121,0)</f>
        <v>0</v>
      </c>
      <c r="BD121" s="145">
        <f>IF(AZ121=4,G121,0)</f>
        <v>0</v>
      </c>
      <c r="BE121" s="145">
        <f>IF(AZ121=5,G121,0)</f>
        <v>0</v>
      </c>
      <c r="CA121" s="176">
        <v>1</v>
      </c>
      <c r="CB121" s="176">
        <v>1</v>
      </c>
      <c r="CZ121" s="145">
        <v>0.0332</v>
      </c>
    </row>
    <row r="122" spans="1:15" ht="12.75">
      <c r="A122" s="177"/>
      <c r="B122" s="179"/>
      <c r="C122" s="221" t="s">
        <v>233</v>
      </c>
      <c r="D122" s="222"/>
      <c r="E122" s="180">
        <v>24.8347</v>
      </c>
      <c r="F122" s="181"/>
      <c r="G122" s="182"/>
      <c r="M122" s="178" t="s">
        <v>233</v>
      </c>
      <c r="O122" s="169"/>
    </row>
    <row r="123" spans="1:15" ht="12.75">
      <c r="A123" s="177"/>
      <c r="B123" s="179"/>
      <c r="C123" s="221" t="s">
        <v>234</v>
      </c>
      <c r="D123" s="222"/>
      <c r="E123" s="180">
        <v>11.0107</v>
      </c>
      <c r="F123" s="181"/>
      <c r="G123" s="182"/>
      <c r="M123" s="178" t="s">
        <v>234</v>
      </c>
      <c r="O123" s="169"/>
    </row>
    <row r="124" spans="1:15" ht="12.75">
      <c r="A124" s="177"/>
      <c r="B124" s="179"/>
      <c r="C124" s="221" t="s">
        <v>235</v>
      </c>
      <c r="D124" s="222"/>
      <c r="E124" s="180">
        <v>22.1</v>
      </c>
      <c r="F124" s="181"/>
      <c r="G124" s="182"/>
      <c r="M124" s="178" t="s">
        <v>235</v>
      </c>
      <c r="O124" s="169"/>
    </row>
    <row r="125" spans="1:15" ht="12.75">
      <c r="A125" s="177"/>
      <c r="B125" s="179"/>
      <c r="C125" s="221" t="s">
        <v>236</v>
      </c>
      <c r="D125" s="222"/>
      <c r="E125" s="180">
        <v>0.855</v>
      </c>
      <c r="F125" s="181"/>
      <c r="G125" s="182"/>
      <c r="M125" s="178" t="s">
        <v>236</v>
      </c>
      <c r="O125" s="169"/>
    </row>
    <row r="126" spans="1:15" ht="12.75">
      <c r="A126" s="177"/>
      <c r="B126" s="179"/>
      <c r="C126" s="221" t="s">
        <v>237</v>
      </c>
      <c r="D126" s="222"/>
      <c r="E126" s="180">
        <v>-28.35</v>
      </c>
      <c r="F126" s="181"/>
      <c r="G126" s="182"/>
      <c r="M126" s="178" t="s">
        <v>237</v>
      </c>
      <c r="O126" s="169"/>
    </row>
    <row r="127" spans="1:15" ht="12.75">
      <c r="A127" s="177"/>
      <c r="B127" s="179"/>
      <c r="C127" s="221" t="s">
        <v>238</v>
      </c>
      <c r="D127" s="222"/>
      <c r="E127" s="180">
        <v>-5.13</v>
      </c>
      <c r="F127" s="181"/>
      <c r="G127" s="182"/>
      <c r="M127" s="178" t="s">
        <v>238</v>
      </c>
      <c r="O127" s="169"/>
    </row>
    <row r="128" spans="1:104" ht="12.75">
      <c r="A128" s="170">
        <v>35</v>
      </c>
      <c r="B128" s="171" t="s">
        <v>239</v>
      </c>
      <c r="C128" s="172" t="s">
        <v>240</v>
      </c>
      <c r="D128" s="173" t="s">
        <v>113</v>
      </c>
      <c r="E128" s="174">
        <v>77.0394</v>
      </c>
      <c r="F128" s="174">
        <v>0</v>
      </c>
      <c r="G128" s="175">
        <f>E128*F128</f>
        <v>0</v>
      </c>
      <c r="O128" s="169">
        <v>2</v>
      </c>
      <c r="AA128" s="145">
        <v>1</v>
      </c>
      <c r="AB128" s="145">
        <v>1</v>
      </c>
      <c r="AC128" s="145">
        <v>1</v>
      </c>
      <c r="AZ128" s="145">
        <v>1</v>
      </c>
      <c r="BA128" s="145">
        <f>IF(AZ128=1,G128,0)</f>
        <v>0</v>
      </c>
      <c r="BB128" s="145">
        <f>IF(AZ128=2,G128,0)</f>
        <v>0</v>
      </c>
      <c r="BC128" s="145">
        <f>IF(AZ128=3,G128,0)</f>
        <v>0</v>
      </c>
      <c r="BD128" s="145">
        <f>IF(AZ128=4,G128,0)</f>
        <v>0</v>
      </c>
      <c r="BE128" s="145">
        <f>IF(AZ128=5,G128,0)</f>
        <v>0</v>
      </c>
      <c r="CA128" s="176">
        <v>1</v>
      </c>
      <c r="CB128" s="176">
        <v>1</v>
      </c>
      <c r="CZ128" s="145">
        <v>0.00598</v>
      </c>
    </row>
    <row r="129" spans="1:15" ht="12.75">
      <c r="A129" s="177"/>
      <c r="B129" s="179"/>
      <c r="C129" s="221" t="s">
        <v>241</v>
      </c>
      <c r="D129" s="222"/>
      <c r="E129" s="180">
        <v>0</v>
      </c>
      <c r="F129" s="181"/>
      <c r="G129" s="182"/>
      <c r="M129" s="178" t="s">
        <v>241</v>
      </c>
      <c r="O129" s="169"/>
    </row>
    <row r="130" spans="1:15" ht="12.75">
      <c r="A130" s="177"/>
      <c r="B130" s="179"/>
      <c r="C130" s="221" t="s">
        <v>233</v>
      </c>
      <c r="D130" s="222"/>
      <c r="E130" s="180">
        <v>24.8347</v>
      </c>
      <c r="F130" s="181"/>
      <c r="G130" s="182"/>
      <c r="M130" s="178" t="s">
        <v>233</v>
      </c>
      <c r="O130" s="169"/>
    </row>
    <row r="131" spans="1:15" ht="12.75">
      <c r="A131" s="177"/>
      <c r="B131" s="179"/>
      <c r="C131" s="221" t="s">
        <v>242</v>
      </c>
      <c r="D131" s="222"/>
      <c r="E131" s="180">
        <v>24.8347</v>
      </c>
      <c r="F131" s="181"/>
      <c r="G131" s="182"/>
      <c r="M131" s="178" t="s">
        <v>242</v>
      </c>
      <c r="O131" s="169"/>
    </row>
    <row r="132" spans="1:15" ht="12.75">
      <c r="A132" s="177"/>
      <c r="B132" s="179"/>
      <c r="C132" s="221" t="s">
        <v>243</v>
      </c>
      <c r="D132" s="222"/>
      <c r="E132" s="180">
        <v>31.97</v>
      </c>
      <c r="F132" s="181"/>
      <c r="G132" s="182"/>
      <c r="M132" s="178" t="s">
        <v>243</v>
      </c>
      <c r="O132" s="169"/>
    </row>
    <row r="133" spans="1:15" ht="12.75">
      <c r="A133" s="177"/>
      <c r="B133" s="179"/>
      <c r="C133" s="221" t="s">
        <v>244</v>
      </c>
      <c r="D133" s="222"/>
      <c r="E133" s="180">
        <v>0.76</v>
      </c>
      <c r="F133" s="181"/>
      <c r="G133" s="182"/>
      <c r="M133" s="178" t="s">
        <v>244</v>
      </c>
      <c r="O133" s="169"/>
    </row>
    <row r="134" spans="1:15" ht="12.75">
      <c r="A134" s="177"/>
      <c r="B134" s="179"/>
      <c r="C134" s="221" t="s">
        <v>245</v>
      </c>
      <c r="D134" s="222"/>
      <c r="E134" s="180">
        <v>0.6</v>
      </c>
      <c r="F134" s="181"/>
      <c r="G134" s="182"/>
      <c r="M134" s="178" t="s">
        <v>245</v>
      </c>
      <c r="O134" s="169"/>
    </row>
    <row r="135" spans="1:15" ht="12.75">
      <c r="A135" s="177"/>
      <c r="B135" s="179"/>
      <c r="C135" s="221" t="s">
        <v>246</v>
      </c>
      <c r="D135" s="222"/>
      <c r="E135" s="180">
        <v>0.59</v>
      </c>
      <c r="F135" s="181"/>
      <c r="G135" s="182"/>
      <c r="M135" s="178" t="s">
        <v>246</v>
      </c>
      <c r="O135" s="169"/>
    </row>
    <row r="136" spans="1:15" ht="12.75">
      <c r="A136" s="177"/>
      <c r="B136" s="179"/>
      <c r="C136" s="221" t="s">
        <v>247</v>
      </c>
      <c r="D136" s="222"/>
      <c r="E136" s="180">
        <v>-6.55</v>
      </c>
      <c r="F136" s="181"/>
      <c r="G136" s="182"/>
      <c r="M136" s="178" t="s">
        <v>247</v>
      </c>
      <c r="O136" s="169"/>
    </row>
    <row r="137" spans="1:104" ht="12.75">
      <c r="A137" s="170">
        <v>36</v>
      </c>
      <c r="B137" s="171" t="s">
        <v>248</v>
      </c>
      <c r="C137" s="172" t="s">
        <v>249</v>
      </c>
      <c r="D137" s="173" t="s">
        <v>113</v>
      </c>
      <c r="E137" s="174">
        <v>77.04</v>
      </c>
      <c r="F137" s="174">
        <v>0</v>
      </c>
      <c r="G137" s="175">
        <f>E137*F137</f>
        <v>0</v>
      </c>
      <c r="O137" s="169">
        <v>2</v>
      </c>
      <c r="AA137" s="145">
        <v>1</v>
      </c>
      <c r="AB137" s="145">
        <v>1</v>
      </c>
      <c r="AC137" s="145">
        <v>1</v>
      </c>
      <c r="AZ137" s="145">
        <v>1</v>
      </c>
      <c r="BA137" s="145">
        <f>IF(AZ137=1,G137,0)</f>
        <v>0</v>
      </c>
      <c r="BB137" s="145">
        <f>IF(AZ137=2,G137,0)</f>
        <v>0</v>
      </c>
      <c r="BC137" s="145">
        <f>IF(AZ137=3,G137,0)</f>
        <v>0</v>
      </c>
      <c r="BD137" s="145">
        <f>IF(AZ137=4,G137,0)</f>
        <v>0</v>
      </c>
      <c r="BE137" s="145">
        <f>IF(AZ137=5,G137,0)</f>
        <v>0</v>
      </c>
      <c r="CA137" s="176">
        <v>1</v>
      </c>
      <c r="CB137" s="176">
        <v>1</v>
      </c>
      <c r="CZ137" s="145">
        <v>0.0021</v>
      </c>
    </row>
    <row r="138" spans="1:57" ht="12.75">
      <c r="A138" s="183"/>
      <c r="B138" s="184" t="s">
        <v>75</v>
      </c>
      <c r="C138" s="185" t="str">
        <f>CONCATENATE(B115," ",C115)</f>
        <v>62 Úpravy povrchů vnější</v>
      </c>
      <c r="D138" s="186"/>
      <c r="E138" s="187"/>
      <c r="F138" s="188"/>
      <c r="G138" s="189">
        <f>SUM(G115:G137)</f>
        <v>0</v>
      </c>
      <c r="O138" s="169">
        <v>4</v>
      </c>
      <c r="BA138" s="190">
        <f>SUM(BA115:BA137)</f>
        <v>0</v>
      </c>
      <c r="BB138" s="190">
        <f>SUM(BB115:BB137)</f>
        <v>0</v>
      </c>
      <c r="BC138" s="190">
        <f>SUM(BC115:BC137)</f>
        <v>0</v>
      </c>
      <c r="BD138" s="190">
        <f>SUM(BD115:BD137)</f>
        <v>0</v>
      </c>
      <c r="BE138" s="190">
        <f>SUM(BE115:BE137)</f>
        <v>0</v>
      </c>
    </row>
    <row r="139" spans="1:15" ht="12.75">
      <c r="A139" s="162" t="s">
        <v>72</v>
      </c>
      <c r="B139" s="163" t="s">
        <v>250</v>
      </c>
      <c r="C139" s="164" t="s">
        <v>251</v>
      </c>
      <c r="D139" s="165"/>
      <c r="E139" s="166"/>
      <c r="F139" s="166"/>
      <c r="G139" s="167"/>
      <c r="H139" s="168"/>
      <c r="I139" s="168"/>
      <c r="O139" s="169">
        <v>1</v>
      </c>
    </row>
    <row r="140" spans="1:104" ht="12.75">
      <c r="A140" s="170">
        <v>37</v>
      </c>
      <c r="B140" s="171" t="s">
        <v>252</v>
      </c>
      <c r="C140" s="172" t="s">
        <v>253</v>
      </c>
      <c r="D140" s="173" t="s">
        <v>85</v>
      </c>
      <c r="E140" s="174">
        <v>0.45</v>
      </c>
      <c r="F140" s="174">
        <v>0</v>
      </c>
      <c r="G140" s="175">
        <f>E140*F140</f>
        <v>0</v>
      </c>
      <c r="O140" s="169">
        <v>2</v>
      </c>
      <c r="AA140" s="145">
        <v>1</v>
      </c>
      <c r="AB140" s="145">
        <v>1</v>
      </c>
      <c r="AC140" s="145">
        <v>1</v>
      </c>
      <c r="AZ140" s="145">
        <v>1</v>
      </c>
      <c r="BA140" s="145">
        <f>IF(AZ140=1,G140,0)</f>
        <v>0</v>
      </c>
      <c r="BB140" s="145">
        <f>IF(AZ140=2,G140,0)</f>
        <v>0</v>
      </c>
      <c r="BC140" s="145">
        <f>IF(AZ140=3,G140,0)</f>
        <v>0</v>
      </c>
      <c r="BD140" s="145">
        <f>IF(AZ140=4,G140,0)</f>
        <v>0</v>
      </c>
      <c r="BE140" s="145">
        <f>IF(AZ140=5,G140,0)</f>
        <v>0</v>
      </c>
      <c r="CA140" s="176">
        <v>1</v>
      </c>
      <c r="CB140" s="176">
        <v>1</v>
      </c>
      <c r="CZ140" s="145">
        <v>2.5</v>
      </c>
    </row>
    <row r="141" spans="1:15" ht="22.5">
      <c r="A141" s="177"/>
      <c r="B141" s="179"/>
      <c r="C141" s="221" t="s">
        <v>254</v>
      </c>
      <c r="D141" s="222"/>
      <c r="E141" s="180">
        <v>0.45</v>
      </c>
      <c r="F141" s="181"/>
      <c r="G141" s="182"/>
      <c r="M141" s="178" t="s">
        <v>254</v>
      </c>
      <c r="O141" s="169"/>
    </row>
    <row r="142" spans="1:104" ht="12.75">
      <c r="A142" s="170">
        <v>38</v>
      </c>
      <c r="B142" s="171" t="s">
        <v>255</v>
      </c>
      <c r="C142" s="172" t="s">
        <v>256</v>
      </c>
      <c r="D142" s="173" t="s">
        <v>85</v>
      </c>
      <c r="E142" s="174">
        <v>2.3357</v>
      </c>
      <c r="F142" s="174">
        <v>0</v>
      </c>
      <c r="G142" s="175">
        <f>E142*F142</f>
        <v>0</v>
      </c>
      <c r="O142" s="169">
        <v>2</v>
      </c>
      <c r="AA142" s="145">
        <v>1</v>
      </c>
      <c r="AB142" s="145">
        <v>1</v>
      </c>
      <c r="AC142" s="145">
        <v>1</v>
      </c>
      <c r="AZ142" s="145">
        <v>1</v>
      </c>
      <c r="BA142" s="145">
        <f>IF(AZ142=1,G142,0)</f>
        <v>0</v>
      </c>
      <c r="BB142" s="145">
        <f>IF(AZ142=2,G142,0)</f>
        <v>0</v>
      </c>
      <c r="BC142" s="145">
        <f>IF(AZ142=3,G142,0)</f>
        <v>0</v>
      </c>
      <c r="BD142" s="145">
        <f>IF(AZ142=4,G142,0)</f>
        <v>0</v>
      </c>
      <c r="BE142" s="145">
        <f>IF(AZ142=5,G142,0)</f>
        <v>0</v>
      </c>
      <c r="CA142" s="176">
        <v>1</v>
      </c>
      <c r="CB142" s="176">
        <v>1</v>
      </c>
      <c r="CZ142" s="145">
        <v>2.525</v>
      </c>
    </row>
    <row r="143" spans="1:15" ht="12.75">
      <c r="A143" s="177"/>
      <c r="B143" s="179"/>
      <c r="C143" s="221" t="s">
        <v>257</v>
      </c>
      <c r="D143" s="222"/>
      <c r="E143" s="180">
        <v>0</v>
      </c>
      <c r="F143" s="181"/>
      <c r="G143" s="182"/>
      <c r="M143" s="178" t="s">
        <v>257</v>
      </c>
      <c r="O143" s="169"/>
    </row>
    <row r="144" spans="1:15" ht="12.75">
      <c r="A144" s="177"/>
      <c r="B144" s="179"/>
      <c r="C144" s="228" t="s">
        <v>140</v>
      </c>
      <c r="D144" s="222"/>
      <c r="E144" s="203">
        <v>0</v>
      </c>
      <c r="F144" s="181"/>
      <c r="G144" s="182"/>
      <c r="M144" s="178" t="s">
        <v>140</v>
      </c>
      <c r="O144" s="169"/>
    </row>
    <row r="145" spans="1:15" ht="12.75">
      <c r="A145" s="177"/>
      <c r="B145" s="179"/>
      <c r="C145" s="228" t="s">
        <v>258</v>
      </c>
      <c r="D145" s="222"/>
      <c r="E145" s="203">
        <v>13.046</v>
      </c>
      <c r="F145" s="181"/>
      <c r="G145" s="182"/>
      <c r="M145" s="178" t="s">
        <v>258</v>
      </c>
      <c r="O145" s="169"/>
    </row>
    <row r="146" spans="1:15" ht="12.75">
      <c r="A146" s="177"/>
      <c r="B146" s="179"/>
      <c r="C146" s="228" t="s">
        <v>142</v>
      </c>
      <c r="D146" s="222"/>
      <c r="E146" s="203">
        <v>13.046</v>
      </c>
      <c r="F146" s="181"/>
      <c r="G146" s="182"/>
      <c r="M146" s="178" t="s">
        <v>142</v>
      </c>
      <c r="O146" s="169"/>
    </row>
    <row r="147" spans="1:15" ht="12.75">
      <c r="A147" s="177"/>
      <c r="B147" s="179"/>
      <c r="C147" s="221" t="s">
        <v>259</v>
      </c>
      <c r="D147" s="222"/>
      <c r="E147" s="180">
        <v>1.305</v>
      </c>
      <c r="F147" s="181"/>
      <c r="G147" s="182"/>
      <c r="M147" s="178" t="s">
        <v>259</v>
      </c>
      <c r="O147" s="169"/>
    </row>
    <row r="148" spans="1:15" ht="12.75">
      <c r="A148" s="177"/>
      <c r="B148" s="179"/>
      <c r="C148" s="228" t="s">
        <v>140</v>
      </c>
      <c r="D148" s="222"/>
      <c r="E148" s="203">
        <v>0</v>
      </c>
      <c r="F148" s="181"/>
      <c r="G148" s="182"/>
      <c r="M148" s="178" t="s">
        <v>140</v>
      </c>
      <c r="O148" s="169"/>
    </row>
    <row r="149" spans="1:15" ht="22.5">
      <c r="A149" s="177"/>
      <c r="B149" s="179"/>
      <c r="C149" s="228" t="s">
        <v>260</v>
      </c>
      <c r="D149" s="222"/>
      <c r="E149" s="203">
        <v>12.27</v>
      </c>
      <c r="F149" s="181"/>
      <c r="G149" s="182"/>
      <c r="M149" s="178" t="s">
        <v>260</v>
      </c>
      <c r="O149" s="169"/>
    </row>
    <row r="150" spans="1:15" ht="12.75">
      <c r="A150" s="177"/>
      <c r="B150" s="179"/>
      <c r="C150" s="228" t="s">
        <v>142</v>
      </c>
      <c r="D150" s="222"/>
      <c r="E150" s="203">
        <v>12.27</v>
      </c>
      <c r="F150" s="181"/>
      <c r="G150" s="182"/>
      <c r="M150" s="178" t="s">
        <v>142</v>
      </c>
      <c r="O150" s="169"/>
    </row>
    <row r="151" spans="1:15" ht="12.75">
      <c r="A151" s="177"/>
      <c r="B151" s="179"/>
      <c r="C151" s="221" t="s">
        <v>261</v>
      </c>
      <c r="D151" s="222"/>
      <c r="E151" s="180">
        <v>1.0307</v>
      </c>
      <c r="F151" s="181"/>
      <c r="G151" s="182"/>
      <c r="M151" s="178" t="s">
        <v>261</v>
      </c>
      <c r="O151" s="169"/>
    </row>
    <row r="152" spans="1:104" ht="12.75">
      <c r="A152" s="170">
        <v>39</v>
      </c>
      <c r="B152" s="171" t="s">
        <v>262</v>
      </c>
      <c r="C152" s="172" t="s">
        <v>263</v>
      </c>
      <c r="D152" s="173" t="s">
        <v>85</v>
      </c>
      <c r="E152" s="174">
        <v>2.34</v>
      </c>
      <c r="F152" s="174">
        <v>0</v>
      </c>
      <c r="G152" s="175">
        <f>E152*F152</f>
        <v>0</v>
      </c>
      <c r="O152" s="169">
        <v>2</v>
      </c>
      <c r="AA152" s="145">
        <v>1</v>
      </c>
      <c r="AB152" s="145">
        <v>1</v>
      </c>
      <c r="AC152" s="145">
        <v>1</v>
      </c>
      <c r="AZ152" s="145">
        <v>1</v>
      </c>
      <c r="BA152" s="145">
        <f>IF(AZ152=1,G152,0)</f>
        <v>0</v>
      </c>
      <c r="BB152" s="145">
        <f>IF(AZ152=2,G152,0)</f>
        <v>0</v>
      </c>
      <c r="BC152" s="145">
        <f>IF(AZ152=3,G152,0)</f>
        <v>0</v>
      </c>
      <c r="BD152" s="145">
        <f>IF(AZ152=4,G152,0)</f>
        <v>0</v>
      </c>
      <c r="BE152" s="145">
        <f>IF(AZ152=5,G152,0)</f>
        <v>0</v>
      </c>
      <c r="CA152" s="176">
        <v>1</v>
      </c>
      <c r="CB152" s="176">
        <v>1</v>
      </c>
      <c r="CZ152" s="145">
        <v>0</v>
      </c>
    </row>
    <row r="153" spans="1:104" ht="22.5">
      <c r="A153" s="170">
        <v>40</v>
      </c>
      <c r="B153" s="171" t="s">
        <v>264</v>
      </c>
      <c r="C153" s="172" t="s">
        <v>265</v>
      </c>
      <c r="D153" s="173" t="s">
        <v>106</v>
      </c>
      <c r="E153" s="174">
        <v>0.1348</v>
      </c>
      <c r="F153" s="174">
        <v>0</v>
      </c>
      <c r="G153" s="175">
        <f>E153*F153</f>
        <v>0</v>
      </c>
      <c r="O153" s="169">
        <v>2</v>
      </c>
      <c r="AA153" s="145">
        <v>1</v>
      </c>
      <c r="AB153" s="145">
        <v>1</v>
      </c>
      <c r="AC153" s="145">
        <v>1</v>
      </c>
      <c r="AZ153" s="145">
        <v>1</v>
      </c>
      <c r="BA153" s="145">
        <f>IF(AZ153=1,G153,0)</f>
        <v>0</v>
      </c>
      <c r="BB153" s="145">
        <f>IF(AZ153=2,G153,0)</f>
        <v>0</v>
      </c>
      <c r="BC153" s="145">
        <f>IF(AZ153=3,G153,0)</f>
        <v>0</v>
      </c>
      <c r="BD153" s="145">
        <f>IF(AZ153=4,G153,0)</f>
        <v>0</v>
      </c>
      <c r="BE153" s="145">
        <f>IF(AZ153=5,G153,0)</f>
        <v>0</v>
      </c>
      <c r="CA153" s="176">
        <v>1</v>
      </c>
      <c r="CB153" s="176">
        <v>1</v>
      </c>
      <c r="CZ153" s="145">
        <v>1.06625</v>
      </c>
    </row>
    <row r="154" spans="1:15" ht="12.75">
      <c r="A154" s="177"/>
      <c r="B154" s="179"/>
      <c r="C154" s="221" t="s">
        <v>266</v>
      </c>
      <c r="D154" s="222"/>
      <c r="E154" s="180">
        <v>0.1348</v>
      </c>
      <c r="F154" s="181"/>
      <c r="G154" s="182"/>
      <c r="M154" s="178" t="s">
        <v>266</v>
      </c>
      <c r="O154" s="169"/>
    </row>
    <row r="155" spans="1:104" ht="12.75">
      <c r="A155" s="170">
        <v>41</v>
      </c>
      <c r="B155" s="171" t="s">
        <v>267</v>
      </c>
      <c r="C155" s="172" t="s">
        <v>268</v>
      </c>
      <c r="D155" s="173" t="s">
        <v>113</v>
      </c>
      <c r="E155" s="174">
        <v>1.098</v>
      </c>
      <c r="F155" s="174">
        <v>0</v>
      </c>
      <c r="G155" s="175">
        <f>E155*F155</f>
        <v>0</v>
      </c>
      <c r="O155" s="169">
        <v>2</v>
      </c>
      <c r="AA155" s="145">
        <v>1</v>
      </c>
      <c r="AB155" s="145">
        <v>1</v>
      </c>
      <c r="AC155" s="145">
        <v>1</v>
      </c>
      <c r="AZ155" s="145">
        <v>1</v>
      </c>
      <c r="BA155" s="145">
        <f>IF(AZ155=1,G155,0)</f>
        <v>0</v>
      </c>
      <c r="BB155" s="145">
        <f>IF(AZ155=2,G155,0)</f>
        <v>0</v>
      </c>
      <c r="BC155" s="145">
        <f>IF(AZ155=3,G155,0)</f>
        <v>0</v>
      </c>
      <c r="BD155" s="145">
        <f>IF(AZ155=4,G155,0)</f>
        <v>0</v>
      </c>
      <c r="BE155" s="145">
        <f>IF(AZ155=5,G155,0)</f>
        <v>0</v>
      </c>
      <c r="CA155" s="176">
        <v>1</v>
      </c>
      <c r="CB155" s="176">
        <v>1</v>
      </c>
      <c r="CZ155" s="145">
        <v>0.1231</v>
      </c>
    </row>
    <row r="156" spans="1:15" ht="12.75">
      <c r="A156" s="177"/>
      <c r="B156" s="179"/>
      <c r="C156" s="221" t="s">
        <v>269</v>
      </c>
      <c r="D156" s="222"/>
      <c r="E156" s="180">
        <v>1.098</v>
      </c>
      <c r="F156" s="181"/>
      <c r="G156" s="182"/>
      <c r="M156" s="178" t="s">
        <v>269</v>
      </c>
      <c r="O156" s="169"/>
    </row>
    <row r="157" spans="1:57" ht="12.75">
      <c r="A157" s="183"/>
      <c r="B157" s="184" t="s">
        <v>75</v>
      </c>
      <c r="C157" s="185" t="str">
        <f>CONCATENATE(B139," ",C139)</f>
        <v>63 Podlahy a podlahové konstrukce</v>
      </c>
      <c r="D157" s="186"/>
      <c r="E157" s="187"/>
      <c r="F157" s="188"/>
      <c r="G157" s="189">
        <f>SUM(G139:G156)</f>
        <v>0</v>
      </c>
      <c r="O157" s="169">
        <v>4</v>
      </c>
      <c r="BA157" s="190">
        <f>SUM(BA139:BA156)</f>
        <v>0</v>
      </c>
      <c r="BB157" s="190">
        <f>SUM(BB139:BB156)</f>
        <v>0</v>
      </c>
      <c r="BC157" s="190">
        <f>SUM(BC139:BC156)</f>
        <v>0</v>
      </c>
      <c r="BD157" s="190">
        <f>SUM(BD139:BD156)</f>
        <v>0</v>
      </c>
      <c r="BE157" s="190">
        <f>SUM(BE139:BE156)</f>
        <v>0</v>
      </c>
    </row>
    <row r="158" spans="1:15" ht="12.75">
      <c r="A158" s="162" t="s">
        <v>72</v>
      </c>
      <c r="B158" s="163" t="s">
        <v>270</v>
      </c>
      <c r="C158" s="164" t="s">
        <v>271</v>
      </c>
      <c r="D158" s="165"/>
      <c r="E158" s="166"/>
      <c r="F158" s="166"/>
      <c r="G158" s="167"/>
      <c r="H158" s="168"/>
      <c r="I158" s="168"/>
      <c r="O158" s="169">
        <v>1</v>
      </c>
    </row>
    <row r="159" spans="1:104" ht="12.75">
      <c r="A159" s="170">
        <v>42</v>
      </c>
      <c r="B159" s="171" t="s">
        <v>272</v>
      </c>
      <c r="C159" s="172" t="s">
        <v>273</v>
      </c>
      <c r="D159" s="173" t="s">
        <v>149</v>
      </c>
      <c r="E159" s="174">
        <v>5</v>
      </c>
      <c r="F159" s="174">
        <v>0</v>
      </c>
      <c r="G159" s="175">
        <f>E159*F159</f>
        <v>0</v>
      </c>
      <c r="O159" s="169">
        <v>2</v>
      </c>
      <c r="AA159" s="145">
        <v>1</v>
      </c>
      <c r="AB159" s="145">
        <v>1</v>
      </c>
      <c r="AC159" s="145">
        <v>1</v>
      </c>
      <c r="AZ159" s="145">
        <v>1</v>
      </c>
      <c r="BA159" s="145">
        <f>IF(AZ159=1,G159,0)</f>
        <v>0</v>
      </c>
      <c r="BB159" s="145">
        <f>IF(AZ159=2,G159,0)</f>
        <v>0</v>
      </c>
      <c r="BC159" s="145">
        <f>IF(AZ159=3,G159,0)</f>
        <v>0</v>
      </c>
      <c r="BD159" s="145">
        <f>IF(AZ159=4,G159,0)</f>
        <v>0</v>
      </c>
      <c r="BE159" s="145">
        <f>IF(AZ159=5,G159,0)</f>
        <v>0</v>
      </c>
      <c r="CA159" s="176">
        <v>1</v>
      </c>
      <c r="CB159" s="176">
        <v>1</v>
      </c>
      <c r="CZ159" s="145">
        <v>0.01897</v>
      </c>
    </row>
    <row r="160" spans="1:104" ht="12.75">
      <c r="A160" s="170">
        <v>43</v>
      </c>
      <c r="B160" s="171" t="s">
        <v>274</v>
      </c>
      <c r="C160" s="172" t="s">
        <v>275</v>
      </c>
      <c r="D160" s="173" t="s">
        <v>149</v>
      </c>
      <c r="E160" s="174">
        <v>2</v>
      </c>
      <c r="F160" s="174">
        <v>0</v>
      </c>
      <c r="G160" s="175">
        <f>E160*F160</f>
        <v>0</v>
      </c>
      <c r="O160" s="169">
        <v>2</v>
      </c>
      <c r="AA160" s="145">
        <v>3</v>
      </c>
      <c r="AB160" s="145">
        <v>1</v>
      </c>
      <c r="AC160" s="145">
        <v>55330315</v>
      </c>
      <c r="AZ160" s="145">
        <v>1</v>
      </c>
      <c r="BA160" s="145">
        <f>IF(AZ160=1,G160,0)</f>
        <v>0</v>
      </c>
      <c r="BB160" s="145">
        <f>IF(AZ160=2,G160,0)</f>
        <v>0</v>
      </c>
      <c r="BC160" s="145">
        <f>IF(AZ160=3,G160,0)</f>
        <v>0</v>
      </c>
      <c r="BD160" s="145">
        <f>IF(AZ160=4,G160,0)</f>
        <v>0</v>
      </c>
      <c r="BE160" s="145">
        <f>IF(AZ160=5,G160,0)</f>
        <v>0</v>
      </c>
      <c r="CA160" s="176">
        <v>3</v>
      </c>
      <c r="CB160" s="176">
        <v>1</v>
      </c>
      <c r="CZ160" s="145">
        <v>0.0113</v>
      </c>
    </row>
    <row r="161" spans="1:104" ht="12.75">
      <c r="A161" s="170">
        <v>44</v>
      </c>
      <c r="B161" s="171" t="s">
        <v>276</v>
      </c>
      <c r="C161" s="172" t="s">
        <v>277</v>
      </c>
      <c r="D161" s="173" t="s">
        <v>149</v>
      </c>
      <c r="E161" s="174">
        <v>3</v>
      </c>
      <c r="F161" s="174">
        <v>0</v>
      </c>
      <c r="G161" s="175">
        <f>E161*F161</f>
        <v>0</v>
      </c>
      <c r="O161" s="169">
        <v>2</v>
      </c>
      <c r="AA161" s="145">
        <v>3</v>
      </c>
      <c r="AB161" s="145">
        <v>1</v>
      </c>
      <c r="AC161" s="145">
        <v>55330378</v>
      </c>
      <c r="AZ161" s="145">
        <v>1</v>
      </c>
      <c r="BA161" s="145">
        <f>IF(AZ161=1,G161,0)</f>
        <v>0</v>
      </c>
      <c r="BB161" s="145">
        <f>IF(AZ161=2,G161,0)</f>
        <v>0</v>
      </c>
      <c r="BC161" s="145">
        <f>IF(AZ161=3,G161,0)</f>
        <v>0</v>
      </c>
      <c r="BD161" s="145">
        <f>IF(AZ161=4,G161,0)</f>
        <v>0</v>
      </c>
      <c r="BE161" s="145">
        <f>IF(AZ161=5,G161,0)</f>
        <v>0</v>
      </c>
      <c r="CA161" s="176">
        <v>3</v>
      </c>
      <c r="CB161" s="176">
        <v>1</v>
      </c>
      <c r="CZ161" s="145">
        <v>0.0103</v>
      </c>
    </row>
    <row r="162" spans="1:57" ht="12.75">
      <c r="A162" s="183"/>
      <c r="B162" s="184" t="s">
        <v>75</v>
      </c>
      <c r="C162" s="185" t="str">
        <f>CONCATENATE(B158," ",C158)</f>
        <v>64 Výplně otvorů</v>
      </c>
      <c r="D162" s="186"/>
      <c r="E162" s="187"/>
      <c r="F162" s="188"/>
      <c r="G162" s="189">
        <f>SUM(G158:G161)</f>
        <v>0</v>
      </c>
      <c r="O162" s="169">
        <v>4</v>
      </c>
      <c r="BA162" s="190">
        <f>SUM(BA158:BA161)</f>
        <v>0</v>
      </c>
      <c r="BB162" s="190">
        <f>SUM(BB158:BB161)</f>
        <v>0</v>
      </c>
      <c r="BC162" s="190">
        <f>SUM(BC158:BC161)</f>
        <v>0</v>
      </c>
      <c r="BD162" s="190">
        <f>SUM(BD158:BD161)</f>
        <v>0</v>
      </c>
      <c r="BE162" s="190">
        <f>SUM(BE158:BE161)</f>
        <v>0</v>
      </c>
    </row>
    <row r="163" spans="1:15" ht="12.75">
      <c r="A163" s="162" t="s">
        <v>72</v>
      </c>
      <c r="B163" s="163" t="s">
        <v>278</v>
      </c>
      <c r="C163" s="164" t="s">
        <v>279</v>
      </c>
      <c r="D163" s="165"/>
      <c r="E163" s="166"/>
      <c r="F163" s="166"/>
      <c r="G163" s="167"/>
      <c r="H163" s="168"/>
      <c r="I163" s="168"/>
      <c r="O163" s="169">
        <v>1</v>
      </c>
    </row>
    <row r="164" spans="1:104" ht="12.75">
      <c r="A164" s="170">
        <v>45</v>
      </c>
      <c r="B164" s="171" t="s">
        <v>280</v>
      </c>
      <c r="C164" s="172" t="s">
        <v>281</v>
      </c>
      <c r="D164" s="173" t="s">
        <v>113</v>
      </c>
      <c r="E164" s="174">
        <v>137.5151</v>
      </c>
      <c r="F164" s="174">
        <v>0</v>
      </c>
      <c r="G164" s="175">
        <f>E164*F164</f>
        <v>0</v>
      </c>
      <c r="O164" s="169">
        <v>2</v>
      </c>
      <c r="AA164" s="145">
        <v>1</v>
      </c>
      <c r="AB164" s="145">
        <v>1</v>
      </c>
      <c r="AC164" s="145">
        <v>1</v>
      </c>
      <c r="AZ164" s="145">
        <v>1</v>
      </c>
      <c r="BA164" s="145">
        <f>IF(AZ164=1,G164,0)</f>
        <v>0</v>
      </c>
      <c r="BB164" s="145">
        <f>IF(AZ164=2,G164,0)</f>
        <v>0</v>
      </c>
      <c r="BC164" s="145">
        <f>IF(AZ164=3,G164,0)</f>
        <v>0</v>
      </c>
      <c r="BD164" s="145">
        <f>IF(AZ164=4,G164,0)</f>
        <v>0</v>
      </c>
      <c r="BE164" s="145">
        <f>IF(AZ164=5,G164,0)</f>
        <v>0</v>
      </c>
      <c r="CA164" s="176">
        <v>1</v>
      </c>
      <c r="CB164" s="176">
        <v>1</v>
      </c>
      <c r="CZ164" s="145">
        <v>0.01838</v>
      </c>
    </row>
    <row r="165" spans="1:15" ht="12.75">
      <c r="A165" s="177"/>
      <c r="B165" s="179"/>
      <c r="C165" s="221" t="s">
        <v>282</v>
      </c>
      <c r="D165" s="222"/>
      <c r="E165" s="180">
        <v>50.922</v>
      </c>
      <c r="F165" s="181"/>
      <c r="G165" s="182"/>
      <c r="M165" s="178" t="s">
        <v>282</v>
      </c>
      <c r="O165" s="169"/>
    </row>
    <row r="166" spans="1:15" ht="12.75">
      <c r="A166" s="177"/>
      <c r="B166" s="179"/>
      <c r="C166" s="221" t="s">
        <v>283</v>
      </c>
      <c r="D166" s="222"/>
      <c r="E166" s="180">
        <v>48.3345</v>
      </c>
      <c r="F166" s="181"/>
      <c r="G166" s="182"/>
      <c r="M166" s="178" t="s">
        <v>283</v>
      </c>
      <c r="O166" s="169"/>
    </row>
    <row r="167" spans="1:15" ht="12.75">
      <c r="A167" s="177"/>
      <c r="B167" s="179"/>
      <c r="C167" s="221" t="s">
        <v>284</v>
      </c>
      <c r="D167" s="222"/>
      <c r="E167" s="180">
        <v>38.2586</v>
      </c>
      <c r="F167" s="181"/>
      <c r="G167" s="182"/>
      <c r="M167" s="178" t="s">
        <v>284</v>
      </c>
      <c r="O167" s="169"/>
    </row>
    <row r="168" spans="1:104" ht="12.75">
      <c r="A168" s="170">
        <v>46</v>
      </c>
      <c r="B168" s="171" t="s">
        <v>285</v>
      </c>
      <c r="C168" s="172" t="s">
        <v>286</v>
      </c>
      <c r="D168" s="173" t="s">
        <v>113</v>
      </c>
      <c r="E168" s="174">
        <v>137.52</v>
      </c>
      <c r="F168" s="174">
        <v>0</v>
      </c>
      <c r="G168" s="175">
        <f>E168*F168</f>
        <v>0</v>
      </c>
      <c r="O168" s="169">
        <v>2</v>
      </c>
      <c r="AA168" s="145">
        <v>1</v>
      </c>
      <c r="AB168" s="145">
        <v>1</v>
      </c>
      <c r="AC168" s="145">
        <v>1</v>
      </c>
      <c r="AZ168" s="145">
        <v>1</v>
      </c>
      <c r="BA168" s="145">
        <f>IF(AZ168=1,G168,0)</f>
        <v>0</v>
      </c>
      <c r="BB168" s="145">
        <f>IF(AZ168=2,G168,0)</f>
        <v>0</v>
      </c>
      <c r="BC168" s="145">
        <f>IF(AZ168=3,G168,0)</f>
        <v>0</v>
      </c>
      <c r="BD168" s="145">
        <f>IF(AZ168=4,G168,0)</f>
        <v>0</v>
      </c>
      <c r="BE168" s="145">
        <f>IF(AZ168=5,G168,0)</f>
        <v>0</v>
      </c>
      <c r="CA168" s="176">
        <v>1</v>
      </c>
      <c r="CB168" s="176">
        <v>1</v>
      </c>
      <c r="CZ168" s="145">
        <v>0.00085</v>
      </c>
    </row>
    <row r="169" spans="1:104" ht="12.75">
      <c r="A169" s="170">
        <v>47</v>
      </c>
      <c r="B169" s="171" t="s">
        <v>287</v>
      </c>
      <c r="C169" s="172" t="s">
        <v>288</v>
      </c>
      <c r="D169" s="173" t="s">
        <v>113</v>
      </c>
      <c r="E169" s="174">
        <v>137.52</v>
      </c>
      <c r="F169" s="174">
        <v>0</v>
      </c>
      <c r="G169" s="175">
        <f>E169*F169</f>
        <v>0</v>
      </c>
      <c r="O169" s="169">
        <v>2</v>
      </c>
      <c r="AA169" s="145">
        <v>1</v>
      </c>
      <c r="AB169" s="145">
        <v>1</v>
      </c>
      <c r="AC169" s="145">
        <v>1</v>
      </c>
      <c r="AZ169" s="145">
        <v>1</v>
      </c>
      <c r="BA169" s="145">
        <f>IF(AZ169=1,G169,0)</f>
        <v>0</v>
      </c>
      <c r="BB169" s="145">
        <f>IF(AZ169=2,G169,0)</f>
        <v>0</v>
      </c>
      <c r="BC169" s="145">
        <f>IF(AZ169=3,G169,0)</f>
        <v>0</v>
      </c>
      <c r="BD169" s="145">
        <f>IF(AZ169=4,G169,0)</f>
        <v>0</v>
      </c>
      <c r="BE169" s="145">
        <f>IF(AZ169=5,G169,0)</f>
        <v>0</v>
      </c>
      <c r="CA169" s="176">
        <v>1</v>
      </c>
      <c r="CB169" s="176">
        <v>1</v>
      </c>
      <c r="CZ169" s="145">
        <v>0</v>
      </c>
    </row>
    <row r="170" spans="1:57" ht="12.75">
      <c r="A170" s="183"/>
      <c r="B170" s="184" t="s">
        <v>75</v>
      </c>
      <c r="C170" s="185" t="str">
        <f>CONCATENATE(B163," ",C163)</f>
        <v>94 Lešení a stavební výtahy</v>
      </c>
      <c r="D170" s="186"/>
      <c r="E170" s="187"/>
      <c r="F170" s="188"/>
      <c r="G170" s="189">
        <f>SUM(G163:G169)</f>
        <v>0</v>
      </c>
      <c r="O170" s="169">
        <v>4</v>
      </c>
      <c r="BA170" s="190">
        <f>SUM(BA163:BA169)</f>
        <v>0</v>
      </c>
      <c r="BB170" s="190">
        <f>SUM(BB163:BB169)</f>
        <v>0</v>
      </c>
      <c r="BC170" s="190">
        <f>SUM(BC163:BC169)</f>
        <v>0</v>
      </c>
      <c r="BD170" s="190">
        <f>SUM(BD163:BD169)</f>
        <v>0</v>
      </c>
      <c r="BE170" s="190">
        <f>SUM(BE163:BE169)</f>
        <v>0</v>
      </c>
    </row>
    <row r="171" spans="1:15" ht="12.75">
      <c r="A171" s="162" t="s">
        <v>72</v>
      </c>
      <c r="B171" s="163" t="s">
        <v>289</v>
      </c>
      <c r="C171" s="164" t="s">
        <v>290</v>
      </c>
      <c r="D171" s="165"/>
      <c r="E171" s="166"/>
      <c r="F171" s="166"/>
      <c r="G171" s="167"/>
      <c r="H171" s="168"/>
      <c r="I171" s="168"/>
      <c r="O171" s="169">
        <v>1</v>
      </c>
    </row>
    <row r="172" spans="1:104" ht="12.75">
      <c r="A172" s="170">
        <v>48</v>
      </c>
      <c r="B172" s="171" t="s">
        <v>291</v>
      </c>
      <c r="C172" s="172" t="s">
        <v>292</v>
      </c>
      <c r="D172" s="173" t="s">
        <v>113</v>
      </c>
      <c r="E172" s="174">
        <v>29.808</v>
      </c>
      <c r="F172" s="174">
        <v>0</v>
      </c>
      <c r="G172" s="175">
        <f>E172*F172</f>
        <v>0</v>
      </c>
      <c r="O172" s="169">
        <v>2</v>
      </c>
      <c r="AA172" s="145">
        <v>1</v>
      </c>
      <c r="AB172" s="145">
        <v>1</v>
      </c>
      <c r="AC172" s="145">
        <v>1</v>
      </c>
      <c r="AZ172" s="145">
        <v>1</v>
      </c>
      <c r="BA172" s="145">
        <f>IF(AZ172=1,G172,0)</f>
        <v>0</v>
      </c>
      <c r="BB172" s="145">
        <f>IF(AZ172=2,G172,0)</f>
        <v>0</v>
      </c>
      <c r="BC172" s="145">
        <f>IF(AZ172=3,G172,0)</f>
        <v>0</v>
      </c>
      <c r="BD172" s="145">
        <f>IF(AZ172=4,G172,0)</f>
        <v>0</v>
      </c>
      <c r="BE172" s="145">
        <f>IF(AZ172=5,G172,0)</f>
        <v>0</v>
      </c>
      <c r="CA172" s="176">
        <v>1</v>
      </c>
      <c r="CB172" s="176">
        <v>1</v>
      </c>
      <c r="CZ172" s="145">
        <v>4E-05</v>
      </c>
    </row>
    <row r="173" spans="1:15" ht="12.75">
      <c r="A173" s="177"/>
      <c r="B173" s="179"/>
      <c r="C173" s="221" t="s">
        <v>293</v>
      </c>
      <c r="D173" s="222"/>
      <c r="E173" s="180">
        <v>29.808</v>
      </c>
      <c r="F173" s="181"/>
      <c r="G173" s="182"/>
      <c r="M173" s="178" t="s">
        <v>293</v>
      </c>
      <c r="O173" s="169"/>
    </row>
    <row r="174" spans="1:15" ht="12.75">
      <c r="A174" s="177"/>
      <c r="B174" s="179"/>
      <c r="C174" s="221" t="s">
        <v>294</v>
      </c>
      <c r="D174" s="222"/>
      <c r="E174" s="180">
        <v>0</v>
      </c>
      <c r="F174" s="181"/>
      <c r="G174" s="182"/>
      <c r="M174" s="178" t="s">
        <v>294</v>
      </c>
      <c r="O174" s="169"/>
    </row>
    <row r="175" spans="1:57" ht="12.75">
      <c r="A175" s="183"/>
      <c r="B175" s="184" t="s">
        <v>75</v>
      </c>
      <c r="C175" s="185" t="str">
        <f>CONCATENATE(B171," ",C171)</f>
        <v>95 Dokončovací konstrukce na pozemních stavbách</v>
      </c>
      <c r="D175" s="186"/>
      <c r="E175" s="187"/>
      <c r="F175" s="188"/>
      <c r="G175" s="189">
        <f>SUM(G171:G174)</f>
        <v>0</v>
      </c>
      <c r="O175" s="169">
        <v>4</v>
      </c>
      <c r="BA175" s="190">
        <f>SUM(BA171:BA174)</f>
        <v>0</v>
      </c>
      <c r="BB175" s="190">
        <f>SUM(BB171:BB174)</f>
        <v>0</v>
      </c>
      <c r="BC175" s="190">
        <f>SUM(BC171:BC174)</f>
        <v>0</v>
      </c>
      <c r="BD175" s="190">
        <f>SUM(BD171:BD174)</f>
        <v>0</v>
      </c>
      <c r="BE175" s="190">
        <f>SUM(BE171:BE174)</f>
        <v>0</v>
      </c>
    </row>
    <row r="176" spans="1:15" ht="12.75">
      <c r="A176" s="162" t="s">
        <v>72</v>
      </c>
      <c r="B176" s="163" t="s">
        <v>295</v>
      </c>
      <c r="C176" s="164" t="s">
        <v>296</v>
      </c>
      <c r="D176" s="165"/>
      <c r="E176" s="166"/>
      <c r="F176" s="166"/>
      <c r="G176" s="167"/>
      <c r="H176" s="168"/>
      <c r="I176" s="168"/>
      <c r="O176" s="169">
        <v>1</v>
      </c>
    </row>
    <row r="177" spans="1:104" ht="12.75">
      <c r="A177" s="170">
        <v>49</v>
      </c>
      <c r="B177" s="171" t="s">
        <v>297</v>
      </c>
      <c r="C177" s="172" t="s">
        <v>298</v>
      </c>
      <c r="D177" s="173" t="s">
        <v>113</v>
      </c>
      <c r="E177" s="174">
        <v>6.6945</v>
      </c>
      <c r="F177" s="174">
        <v>0</v>
      </c>
      <c r="G177" s="175">
        <f>E177*F177</f>
        <v>0</v>
      </c>
      <c r="O177" s="169">
        <v>2</v>
      </c>
      <c r="AA177" s="145">
        <v>1</v>
      </c>
      <c r="AB177" s="145">
        <v>1</v>
      </c>
      <c r="AC177" s="145">
        <v>1</v>
      </c>
      <c r="AZ177" s="145">
        <v>1</v>
      </c>
      <c r="BA177" s="145">
        <f>IF(AZ177=1,G177,0)</f>
        <v>0</v>
      </c>
      <c r="BB177" s="145">
        <f>IF(AZ177=2,G177,0)</f>
        <v>0</v>
      </c>
      <c r="BC177" s="145">
        <f>IF(AZ177=3,G177,0)</f>
        <v>0</v>
      </c>
      <c r="BD177" s="145">
        <f>IF(AZ177=4,G177,0)</f>
        <v>0</v>
      </c>
      <c r="BE177" s="145">
        <f>IF(AZ177=5,G177,0)</f>
        <v>0</v>
      </c>
      <c r="CA177" s="176">
        <v>1</v>
      </c>
      <c r="CB177" s="176">
        <v>1</v>
      </c>
      <c r="CZ177" s="145">
        <v>0</v>
      </c>
    </row>
    <row r="178" spans="1:15" ht="12.75">
      <c r="A178" s="177"/>
      <c r="B178" s="179"/>
      <c r="C178" s="221" t="s">
        <v>299</v>
      </c>
      <c r="D178" s="222"/>
      <c r="E178" s="180">
        <v>6.6945</v>
      </c>
      <c r="F178" s="181"/>
      <c r="G178" s="182"/>
      <c r="M178" s="178" t="s">
        <v>299</v>
      </c>
      <c r="O178" s="169"/>
    </row>
    <row r="179" spans="1:104" ht="12.75">
      <c r="A179" s="170">
        <v>50</v>
      </c>
      <c r="B179" s="171" t="s">
        <v>300</v>
      </c>
      <c r="C179" s="172" t="s">
        <v>301</v>
      </c>
      <c r="D179" s="173" t="s">
        <v>149</v>
      </c>
      <c r="E179" s="174">
        <v>2</v>
      </c>
      <c r="F179" s="174">
        <v>0</v>
      </c>
      <c r="G179" s="175">
        <f>E179*F179</f>
        <v>0</v>
      </c>
      <c r="O179" s="169">
        <v>2</v>
      </c>
      <c r="AA179" s="145">
        <v>1</v>
      </c>
      <c r="AB179" s="145">
        <v>7</v>
      </c>
      <c r="AC179" s="145">
        <v>7</v>
      </c>
      <c r="AZ179" s="145">
        <v>1</v>
      </c>
      <c r="BA179" s="145">
        <f>IF(AZ179=1,G179,0)</f>
        <v>0</v>
      </c>
      <c r="BB179" s="145">
        <f>IF(AZ179=2,G179,0)</f>
        <v>0</v>
      </c>
      <c r="BC179" s="145">
        <f>IF(AZ179=3,G179,0)</f>
        <v>0</v>
      </c>
      <c r="BD179" s="145">
        <f>IF(AZ179=4,G179,0)</f>
        <v>0</v>
      </c>
      <c r="BE179" s="145">
        <f>IF(AZ179=5,G179,0)</f>
        <v>0</v>
      </c>
      <c r="CA179" s="176">
        <v>1</v>
      </c>
      <c r="CB179" s="176">
        <v>7</v>
      </c>
      <c r="CZ179" s="145">
        <v>0</v>
      </c>
    </row>
    <row r="180" spans="1:104" ht="12.75">
      <c r="A180" s="170">
        <v>51</v>
      </c>
      <c r="B180" s="171" t="s">
        <v>302</v>
      </c>
      <c r="C180" s="172" t="s">
        <v>303</v>
      </c>
      <c r="D180" s="173" t="s">
        <v>304</v>
      </c>
      <c r="E180" s="174">
        <v>30</v>
      </c>
      <c r="F180" s="174">
        <v>0</v>
      </c>
      <c r="G180" s="175">
        <f>E180*F180</f>
        <v>0</v>
      </c>
      <c r="O180" s="169">
        <v>2</v>
      </c>
      <c r="AA180" s="145">
        <v>1</v>
      </c>
      <c r="AB180" s="145">
        <v>1</v>
      </c>
      <c r="AC180" s="145">
        <v>1</v>
      </c>
      <c r="AZ180" s="145">
        <v>1</v>
      </c>
      <c r="BA180" s="145">
        <f>IF(AZ180=1,G180,0)</f>
        <v>0</v>
      </c>
      <c r="BB180" s="145">
        <f>IF(AZ180=2,G180,0)</f>
        <v>0</v>
      </c>
      <c r="BC180" s="145">
        <f>IF(AZ180=3,G180,0)</f>
        <v>0</v>
      </c>
      <c r="BD180" s="145">
        <f>IF(AZ180=4,G180,0)</f>
        <v>0</v>
      </c>
      <c r="BE180" s="145">
        <f>IF(AZ180=5,G180,0)</f>
        <v>0</v>
      </c>
      <c r="CA180" s="176">
        <v>1</v>
      </c>
      <c r="CB180" s="176">
        <v>1</v>
      </c>
      <c r="CZ180" s="145">
        <v>0</v>
      </c>
    </row>
    <row r="181" spans="1:15" ht="12.75">
      <c r="A181" s="177"/>
      <c r="B181" s="179"/>
      <c r="C181" s="221" t="s">
        <v>305</v>
      </c>
      <c r="D181" s="222"/>
      <c r="E181" s="180">
        <v>30</v>
      </c>
      <c r="F181" s="181"/>
      <c r="G181" s="182"/>
      <c r="M181" s="178" t="s">
        <v>305</v>
      </c>
      <c r="O181" s="169"/>
    </row>
    <row r="182" spans="1:104" ht="12.75">
      <c r="A182" s="170">
        <v>52</v>
      </c>
      <c r="B182" s="171" t="s">
        <v>306</v>
      </c>
      <c r="C182" s="172" t="s">
        <v>307</v>
      </c>
      <c r="D182" s="173" t="s">
        <v>113</v>
      </c>
      <c r="E182" s="174">
        <v>5.2648</v>
      </c>
      <c r="F182" s="174">
        <v>0</v>
      </c>
      <c r="G182" s="175">
        <f>E182*F182</f>
        <v>0</v>
      </c>
      <c r="O182" s="169">
        <v>2</v>
      </c>
      <c r="AA182" s="145">
        <v>1</v>
      </c>
      <c r="AB182" s="145">
        <v>1</v>
      </c>
      <c r="AC182" s="145">
        <v>1</v>
      </c>
      <c r="AZ182" s="145">
        <v>1</v>
      </c>
      <c r="BA182" s="145">
        <f>IF(AZ182=1,G182,0)</f>
        <v>0</v>
      </c>
      <c r="BB182" s="145">
        <f>IF(AZ182=2,G182,0)</f>
        <v>0</v>
      </c>
      <c r="BC182" s="145">
        <f>IF(AZ182=3,G182,0)</f>
        <v>0</v>
      </c>
      <c r="BD182" s="145">
        <f>IF(AZ182=4,G182,0)</f>
        <v>0</v>
      </c>
      <c r="BE182" s="145">
        <f>IF(AZ182=5,G182,0)</f>
        <v>0</v>
      </c>
      <c r="CA182" s="176">
        <v>1</v>
      </c>
      <c r="CB182" s="176">
        <v>1</v>
      </c>
      <c r="CZ182" s="145">
        <v>0.00067</v>
      </c>
    </row>
    <row r="183" spans="1:15" ht="12.75">
      <c r="A183" s="177"/>
      <c r="B183" s="179"/>
      <c r="C183" s="221" t="s">
        <v>308</v>
      </c>
      <c r="D183" s="222"/>
      <c r="E183" s="180">
        <v>5.2648</v>
      </c>
      <c r="F183" s="181"/>
      <c r="G183" s="182"/>
      <c r="M183" s="178" t="s">
        <v>308</v>
      </c>
      <c r="O183" s="169"/>
    </row>
    <row r="184" spans="1:104" ht="12.75">
      <c r="A184" s="170">
        <v>53</v>
      </c>
      <c r="B184" s="171" t="s">
        <v>309</v>
      </c>
      <c r="C184" s="172" t="s">
        <v>310</v>
      </c>
      <c r="D184" s="173" t="s">
        <v>113</v>
      </c>
      <c r="E184" s="174">
        <v>10.1194</v>
      </c>
      <c r="F184" s="174">
        <v>0</v>
      </c>
      <c r="G184" s="175">
        <f>E184*F184</f>
        <v>0</v>
      </c>
      <c r="O184" s="169">
        <v>2</v>
      </c>
      <c r="AA184" s="145">
        <v>1</v>
      </c>
      <c r="AB184" s="145">
        <v>1</v>
      </c>
      <c r="AC184" s="145">
        <v>1</v>
      </c>
      <c r="AZ184" s="145">
        <v>1</v>
      </c>
      <c r="BA184" s="145">
        <f>IF(AZ184=1,G184,0)</f>
        <v>0</v>
      </c>
      <c r="BB184" s="145">
        <f>IF(AZ184=2,G184,0)</f>
        <v>0</v>
      </c>
      <c r="BC184" s="145">
        <f>IF(AZ184=3,G184,0)</f>
        <v>0</v>
      </c>
      <c r="BD184" s="145">
        <f>IF(AZ184=4,G184,0)</f>
        <v>0</v>
      </c>
      <c r="BE184" s="145">
        <f>IF(AZ184=5,G184,0)</f>
        <v>0</v>
      </c>
      <c r="CA184" s="176">
        <v>1</v>
      </c>
      <c r="CB184" s="176">
        <v>1</v>
      </c>
      <c r="CZ184" s="145">
        <v>0.00067</v>
      </c>
    </row>
    <row r="185" spans="1:15" ht="12.75">
      <c r="A185" s="177"/>
      <c r="B185" s="179"/>
      <c r="C185" s="221" t="s">
        <v>311</v>
      </c>
      <c r="D185" s="222"/>
      <c r="E185" s="180">
        <v>0.4344</v>
      </c>
      <c r="F185" s="181"/>
      <c r="G185" s="182"/>
      <c r="M185" s="178" t="s">
        <v>311</v>
      </c>
      <c r="O185" s="169"/>
    </row>
    <row r="186" spans="1:15" ht="12.75">
      <c r="A186" s="177"/>
      <c r="B186" s="179"/>
      <c r="C186" s="221" t="s">
        <v>312</v>
      </c>
      <c r="D186" s="222"/>
      <c r="E186" s="180">
        <v>9.685</v>
      </c>
      <c r="F186" s="181"/>
      <c r="G186" s="182"/>
      <c r="M186" s="178" t="s">
        <v>312</v>
      </c>
      <c r="O186" s="169"/>
    </row>
    <row r="187" spans="1:104" ht="12.75">
      <c r="A187" s="170">
        <v>54</v>
      </c>
      <c r="B187" s="171" t="s">
        <v>313</v>
      </c>
      <c r="C187" s="172" t="s">
        <v>314</v>
      </c>
      <c r="D187" s="173" t="s">
        <v>85</v>
      </c>
      <c r="E187" s="174">
        <v>2.207</v>
      </c>
      <c r="F187" s="174">
        <v>0</v>
      </c>
      <c r="G187" s="175">
        <f>E187*F187</f>
        <v>0</v>
      </c>
      <c r="O187" s="169">
        <v>2</v>
      </c>
      <c r="AA187" s="145">
        <v>1</v>
      </c>
      <c r="AB187" s="145">
        <v>1</v>
      </c>
      <c r="AC187" s="145">
        <v>1</v>
      </c>
      <c r="AZ187" s="145">
        <v>1</v>
      </c>
      <c r="BA187" s="145">
        <f>IF(AZ187=1,G187,0)</f>
        <v>0</v>
      </c>
      <c r="BB187" s="145">
        <f>IF(AZ187=2,G187,0)</f>
        <v>0</v>
      </c>
      <c r="BC187" s="145">
        <f>IF(AZ187=3,G187,0)</f>
        <v>0</v>
      </c>
      <c r="BD187" s="145">
        <f>IF(AZ187=4,G187,0)</f>
        <v>0</v>
      </c>
      <c r="BE187" s="145">
        <f>IF(AZ187=5,G187,0)</f>
        <v>0</v>
      </c>
      <c r="CA187" s="176">
        <v>1</v>
      </c>
      <c r="CB187" s="176">
        <v>1</v>
      </c>
      <c r="CZ187" s="145">
        <v>0.00128</v>
      </c>
    </row>
    <row r="188" spans="1:15" ht="12.75">
      <c r="A188" s="177"/>
      <c r="B188" s="179"/>
      <c r="C188" s="221" t="s">
        <v>315</v>
      </c>
      <c r="D188" s="222"/>
      <c r="E188" s="180">
        <v>0.4284</v>
      </c>
      <c r="F188" s="181"/>
      <c r="G188" s="182"/>
      <c r="M188" s="178" t="s">
        <v>315</v>
      </c>
      <c r="O188" s="169"/>
    </row>
    <row r="189" spans="1:15" ht="12.75">
      <c r="A189" s="177"/>
      <c r="B189" s="179"/>
      <c r="C189" s="221" t="s">
        <v>316</v>
      </c>
      <c r="D189" s="222"/>
      <c r="E189" s="180">
        <v>1.7786</v>
      </c>
      <c r="F189" s="181"/>
      <c r="G189" s="182"/>
      <c r="M189" s="178" t="s">
        <v>316</v>
      </c>
      <c r="O189" s="169"/>
    </row>
    <row r="190" spans="1:104" ht="12.75">
      <c r="A190" s="170">
        <v>55</v>
      </c>
      <c r="B190" s="171" t="s">
        <v>317</v>
      </c>
      <c r="C190" s="172" t="s">
        <v>318</v>
      </c>
      <c r="D190" s="173" t="s">
        <v>85</v>
      </c>
      <c r="E190" s="174">
        <v>1.4607</v>
      </c>
      <c r="F190" s="174">
        <v>0</v>
      </c>
      <c r="G190" s="175">
        <f>E190*F190</f>
        <v>0</v>
      </c>
      <c r="O190" s="169">
        <v>2</v>
      </c>
      <c r="AA190" s="145">
        <v>1</v>
      </c>
      <c r="AB190" s="145">
        <v>1</v>
      </c>
      <c r="AC190" s="145">
        <v>1</v>
      </c>
      <c r="AZ190" s="145">
        <v>1</v>
      </c>
      <c r="BA190" s="145">
        <f>IF(AZ190=1,G190,0)</f>
        <v>0</v>
      </c>
      <c r="BB190" s="145">
        <f>IF(AZ190=2,G190,0)</f>
        <v>0</v>
      </c>
      <c r="BC190" s="145">
        <f>IF(AZ190=3,G190,0)</f>
        <v>0</v>
      </c>
      <c r="BD190" s="145">
        <f>IF(AZ190=4,G190,0)</f>
        <v>0</v>
      </c>
      <c r="BE190" s="145">
        <f>IF(AZ190=5,G190,0)</f>
        <v>0</v>
      </c>
      <c r="CA190" s="176">
        <v>1</v>
      </c>
      <c r="CB190" s="176">
        <v>1</v>
      </c>
      <c r="CZ190" s="145">
        <v>0.00147</v>
      </c>
    </row>
    <row r="191" spans="1:15" ht="12.75">
      <c r="A191" s="177"/>
      <c r="B191" s="179"/>
      <c r="C191" s="221" t="s">
        <v>319</v>
      </c>
      <c r="D191" s="222"/>
      <c r="E191" s="180">
        <v>1.4607</v>
      </c>
      <c r="F191" s="181"/>
      <c r="G191" s="182"/>
      <c r="M191" s="178" t="s">
        <v>319</v>
      </c>
      <c r="O191" s="169"/>
    </row>
    <row r="192" spans="1:104" ht="12.75">
      <c r="A192" s="170">
        <v>56</v>
      </c>
      <c r="B192" s="171" t="s">
        <v>320</v>
      </c>
      <c r="C192" s="172" t="s">
        <v>321</v>
      </c>
      <c r="D192" s="173" t="s">
        <v>304</v>
      </c>
      <c r="E192" s="174">
        <v>3</v>
      </c>
      <c r="F192" s="174">
        <v>0</v>
      </c>
      <c r="G192" s="175">
        <f>E192*F192</f>
        <v>0</v>
      </c>
      <c r="O192" s="169">
        <v>2</v>
      </c>
      <c r="AA192" s="145">
        <v>1</v>
      </c>
      <c r="AB192" s="145">
        <v>1</v>
      </c>
      <c r="AC192" s="145">
        <v>1</v>
      </c>
      <c r="AZ192" s="145">
        <v>1</v>
      </c>
      <c r="BA192" s="145">
        <f>IF(AZ192=1,G192,0)</f>
        <v>0</v>
      </c>
      <c r="BB192" s="145">
        <f>IF(AZ192=2,G192,0)</f>
        <v>0</v>
      </c>
      <c r="BC192" s="145">
        <f>IF(AZ192=3,G192,0)</f>
        <v>0</v>
      </c>
      <c r="BD192" s="145">
        <f>IF(AZ192=4,G192,0)</f>
        <v>0</v>
      </c>
      <c r="BE192" s="145">
        <f>IF(AZ192=5,G192,0)</f>
        <v>0</v>
      </c>
      <c r="CA192" s="176">
        <v>1</v>
      </c>
      <c r="CB192" s="176">
        <v>1</v>
      </c>
      <c r="CZ192" s="145">
        <v>0</v>
      </c>
    </row>
    <row r="193" spans="1:15" ht="12.75">
      <c r="A193" s="177"/>
      <c r="B193" s="179"/>
      <c r="C193" s="221" t="s">
        <v>322</v>
      </c>
      <c r="D193" s="222"/>
      <c r="E193" s="180">
        <v>3</v>
      </c>
      <c r="F193" s="181"/>
      <c r="G193" s="182"/>
      <c r="M193" s="178" t="s">
        <v>322</v>
      </c>
      <c r="O193" s="169"/>
    </row>
    <row r="194" spans="1:104" ht="12.75">
      <c r="A194" s="170">
        <v>57</v>
      </c>
      <c r="B194" s="171" t="s">
        <v>323</v>
      </c>
      <c r="C194" s="172" t="s">
        <v>324</v>
      </c>
      <c r="D194" s="173" t="s">
        <v>85</v>
      </c>
      <c r="E194" s="174">
        <v>1.166</v>
      </c>
      <c r="F194" s="174">
        <v>0</v>
      </c>
      <c r="G194" s="175">
        <f>E194*F194</f>
        <v>0</v>
      </c>
      <c r="O194" s="169">
        <v>2</v>
      </c>
      <c r="AA194" s="145">
        <v>1</v>
      </c>
      <c r="AB194" s="145">
        <v>1</v>
      </c>
      <c r="AC194" s="145">
        <v>1</v>
      </c>
      <c r="AZ194" s="145">
        <v>1</v>
      </c>
      <c r="BA194" s="145">
        <f>IF(AZ194=1,G194,0)</f>
        <v>0</v>
      </c>
      <c r="BB194" s="145">
        <f>IF(AZ194=2,G194,0)</f>
        <v>0</v>
      </c>
      <c r="BC194" s="145">
        <f>IF(AZ194=3,G194,0)</f>
        <v>0</v>
      </c>
      <c r="BD194" s="145">
        <f>IF(AZ194=4,G194,0)</f>
        <v>0</v>
      </c>
      <c r="BE194" s="145">
        <f>IF(AZ194=5,G194,0)</f>
        <v>0</v>
      </c>
      <c r="CA194" s="176">
        <v>1</v>
      </c>
      <c r="CB194" s="176">
        <v>1</v>
      </c>
      <c r="CZ194" s="145">
        <v>0</v>
      </c>
    </row>
    <row r="195" spans="1:15" ht="12.75">
      <c r="A195" s="177"/>
      <c r="B195" s="179"/>
      <c r="C195" s="221" t="s">
        <v>325</v>
      </c>
      <c r="D195" s="222"/>
      <c r="E195" s="180">
        <v>1.166</v>
      </c>
      <c r="F195" s="181"/>
      <c r="G195" s="182"/>
      <c r="M195" s="178" t="s">
        <v>325</v>
      </c>
      <c r="O195" s="169"/>
    </row>
    <row r="196" spans="1:104" ht="12.75">
      <c r="A196" s="170">
        <v>58</v>
      </c>
      <c r="B196" s="171" t="s">
        <v>326</v>
      </c>
      <c r="C196" s="172" t="s">
        <v>327</v>
      </c>
      <c r="D196" s="173" t="s">
        <v>85</v>
      </c>
      <c r="E196" s="174">
        <v>0.7923</v>
      </c>
      <c r="F196" s="174">
        <v>0</v>
      </c>
      <c r="G196" s="175">
        <f>E196*F196</f>
        <v>0</v>
      </c>
      <c r="O196" s="169">
        <v>2</v>
      </c>
      <c r="AA196" s="145">
        <v>1</v>
      </c>
      <c r="AB196" s="145">
        <v>1</v>
      </c>
      <c r="AC196" s="145">
        <v>1</v>
      </c>
      <c r="AZ196" s="145">
        <v>1</v>
      </c>
      <c r="BA196" s="145">
        <f>IF(AZ196=1,G196,0)</f>
        <v>0</v>
      </c>
      <c r="BB196" s="145">
        <f>IF(AZ196=2,G196,0)</f>
        <v>0</v>
      </c>
      <c r="BC196" s="145">
        <f>IF(AZ196=3,G196,0)</f>
        <v>0</v>
      </c>
      <c r="BD196" s="145">
        <f>IF(AZ196=4,G196,0)</f>
        <v>0</v>
      </c>
      <c r="BE196" s="145">
        <f>IF(AZ196=5,G196,0)</f>
        <v>0</v>
      </c>
      <c r="CA196" s="176">
        <v>1</v>
      </c>
      <c r="CB196" s="176">
        <v>1</v>
      </c>
      <c r="CZ196" s="145">
        <v>0</v>
      </c>
    </row>
    <row r="197" spans="1:15" ht="12.75">
      <c r="A197" s="177"/>
      <c r="B197" s="179"/>
      <c r="C197" s="221" t="s">
        <v>328</v>
      </c>
      <c r="D197" s="222"/>
      <c r="E197" s="180">
        <v>0.7923</v>
      </c>
      <c r="F197" s="181"/>
      <c r="G197" s="182"/>
      <c r="M197" s="178" t="s">
        <v>328</v>
      </c>
      <c r="O197" s="169"/>
    </row>
    <row r="198" spans="1:104" ht="12.75">
      <c r="A198" s="170">
        <v>59</v>
      </c>
      <c r="B198" s="171" t="s">
        <v>329</v>
      </c>
      <c r="C198" s="172" t="s">
        <v>330</v>
      </c>
      <c r="D198" s="173" t="s">
        <v>113</v>
      </c>
      <c r="E198" s="174">
        <v>11.66</v>
      </c>
      <c r="F198" s="174">
        <v>0</v>
      </c>
      <c r="G198" s="175">
        <f>E198*F198</f>
        <v>0</v>
      </c>
      <c r="O198" s="169">
        <v>2</v>
      </c>
      <c r="AA198" s="145">
        <v>1</v>
      </c>
      <c r="AB198" s="145">
        <v>1</v>
      </c>
      <c r="AC198" s="145">
        <v>1</v>
      </c>
      <c r="AZ198" s="145">
        <v>1</v>
      </c>
      <c r="BA198" s="145">
        <f>IF(AZ198=1,G198,0)</f>
        <v>0</v>
      </c>
      <c r="BB198" s="145">
        <f>IF(AZ198=2,G198,0)</f>
        <v>0</v>
      </c>
      <c r="BC198" s="145">
        <f>IF(AZ198=3,G198,0)</f>
        <v>0</v>
      </c>
      <c r="BD198" s="145">
        <f>IF(AZ198=4,G198,0)</f>
        <v>0</v>
      </c>
      <c r="BE198" s="145">
        <f>IF(AZ198=5,G198,0)</f>
        <v>0</v>
      </c>
      <c r="CA198" s="176">
        <v>1</v>
      </c>
      <c r="CB198" s="176">
        <v>1</v>
      </c>
      <c r="CZ198" s="145">
        <v>0</v>
      </c>
    </row>
    <row r="199" spans="1:104" ht="12.75">
      <c r="A199" s="170">
        <v>60</v>
      </c>
      <c r="B199" s="171" t="s">
        <v>331</v>
      </c>
      <c r="C199" s="172" t="s">
        <v>332</v>
      </c>
      <c r="D199" s="173" t="s">
        <v>85</v>
      </c>
      <c r="E199" s="174">
        <v>2.8073</v>
      </c>
      <c r="F199" s="174">
        <v>0</v>
      </c>
      <c r="G199" s="175">
        <f>E199*F199</f>
        <v>0</v>
      </c>
      <c r="O199" s="169">
        <v>2</v>
      </c>
      <c r="AA199" s="145">
        <v>1</v>
      </c>
      <c r="AB199" s="145">
        <v>1</v>
      </c>
      <c r="AC199" s="145">
        <v>1</v>
      </c>
      <c r="AZ199" s="145">
        <v>1</v>
      </c>
      <c r="BA199" s="145">
        <f>IF(AZ199=1,G199,0)</f>
        <v>0</v>
      </c>
      <c r="BB199" s="145">
        <f>IF(AZ199=2,G199,0)</f>
        <v>0</v>
      </c>
      <c r="BC199" s="145">
        <f>IF(AZ199=3,G199,0)</f>
        <v>0</v>
      </c>
      <c r="BD199" s="145">
        <f>IF(AZ199=4,G199,0)</f>
        <v>0</v>
      </c>
      <c r="BE199" s="145">
        <f>IF(AZ199=5,G199,0)</f>
        <v>0</v>
      </c>
      <c r="CA199" s="176">
        <v>1</v>
      </c>
      <c r="CB199" s="176">
        <v>1</v>
      </c>
      <c r="CZ199" s="145">
        <v>0</v>
      </c>
    </row>
    <row r="200" spans="1:15" ht="12.75">
      <c r="A200" s="177"/>
      <c r="B200" s="179"/>
      <c r="C200" s="221" t="s">
        <v>333</v>
      </c>
      <c r="D200" s="222"/>
      <c r="E200" s="180">
        <v>2.8073</v>
      </c>
      <c r="F200" s="181"/>
      <c r="G200" s="182"/>
      <c r="M200" s="178" t="s">
        <v>333</v>
      </c>
      <c r="O200" s="169"/>
    </row>
    <row r="201" spans="1:104" ht="12.75">
      <c r="A201" s="170">
        <v>61</v>
      </c>
      <c r="B201" s="171" t="s">
        <v>334</v>
      </c>
      <c r="C201" s="172" t="s">
        <v>335</v>
      </c>
      <c r="D201" s="173" t="s">
        <v>113</v>
      </c>
      <c r="E201" s="174">
        <v>3.2334</v>
      </c>
      <c r="F201" s="174">
        <v>0</v>
      </c>
      <c r="G201" s="175">
        <f>E201*F201</f>
        <v>0</v>
      </c>
      <c r="O201" s="169">
        <v>2</v>
      </c>
      <c r="AA201" s="145">
        <v>1</v>
      </c>
      <c r="AB201" s="145">
        <v>1</v>
      </c>
      <c r="AC201" s="145">
        <v>1</v>
      </c>
      <c r="AZ201" s="145">
        <v>1</v>
      </c>
      <c r="BA201" s="145">
        <f>IF(AZ201=1,G201,0)</f>
        <v>0</v>
      </c>
      <c r="BB201" s="145">
        <f>IF(AZ201=2,G201,0)</f>
        <v>0</v>
      </c>
      <c r="BC201" s="145">
        <f>IF(AZ201=3,G201,0)</f>
        <v>0</v>
      </c>
      <c r="BD201" s="145">
        <f>IF(AZ201=4,G201,0)</f>
        <v>0</v>
      </c>
      <c r="BE201" s="145">
        <f>IF(AZ201=5,G201,0)</f>
        <v>0</v>
      </c>
      <c r="CA201" s="176">
        <v>1</v>
      </c>
      <c r="CB201" s="176">
        <v>1</v>
      </c>
      <c r="CZ201" s="145">
        <v>0</v>
      </c>
    </row>
    <row r="202" spans="1:15" ht="12.75">
      <c r="A202" s="177"/>
      <c r="B202" s="179"/>
      <c r="C202" s="221" t="s">
        <v>336</v>
      </c>
      <c r="D202" s="222"/>
      <c r="E202" s="180">
        <v>3.2334</v>
      </c>
      <c r="F202" s="181"/>
      <c r="G202" s="182"/>
      <c r="M202" s="178" t="s">
        <v>336</v>
      </c>
      <c r="O202" s="169"/>
    </row>
    <row r="203" spans="1:104" ht="12.75">
      <c r="A203" s="170">
        <v>62</v>
      </c>
      <c r="B203" s="171" t="s">
        <v>337</v>
      </c>
      <c r="C203" s="172" t="s">
        <v>338</v>
      </c>
      <c r="D203" s="173" t="s">
        <v>149</v>
      </c>
      <c r="E203" s="174">
        <v>2</v>
      </c>
      <c r="F203" s="174">
        <v>0</v>
      </c>
      <c r="G203" s="175">
        <f>E203*F203</f>
        <v>0</v>
      </c>
      <c r="O203" s="169">
        <v>2</v>
      </c>
      <c r="AA203" s="145">
        <v>1</v>
      </c>
      <c r="AB203" s="145">
        <v>1</v>
      </c>
      <c r="AC203" s="145">
        <v>1</v>
      </c>
      <c r="AZ203" s="145">
        <v>1</v>
      </c>
      <c r="BA203" s="145">
        <f>IF(AZ203=1,G203,0)</f>
        <v>0</v>
      </c>
      <c r="BB203" s="145">
        <f>IF(AZ203=2,G203,0)</f>
        <v>0</v>
      </c>
      <c r="BC203" s="145">
        <f>IF(AZ203=3,G203,0)</f>
        <v>0</v>
      </c>
      <c r="BD203" s="145">
        <f>IF(AZ203=4,G203,0)</f>
        <v>0</v>
      </c>
      <c r="BE203" s="145">
        <f>IF(AZ203=5,G203,0)</f>
        <v>0</v>
      </c>
      <c r="CA203" s="176">
        <v>1</v>
      </c>
      <c r="CB203" s="176">
        <v>1</v>
      </c>
      <c r="CZ203" s="145">
        <v>0</v>
      </c>
    </row>
    <row r="204" spans="1:104" ht="12.75">
      <c r="A204" s="170">
        <v>63</v>
      </c>
      <c r="B204" s="171" t="s">
        <v>339</v>
      </c>
      <c r="C204" s="172" t="s">
        <v>340</v>
      </c>
      <c r="D204" s="173" t="s">
        <v>149</v>
      </c>
      <c r="E204" s="174">
        <v>4</v>
      </c>
      <c r="F204" s="174">
        <v>0</v>
      </c>
      <c r="G204" s="175">
        <f>E204*F204</f>
        <v>0</v>
      </c>
      <c r="O204" s="169">
        <v>2</v>
      </c>
      <c r="AA204" s="145">
        <v>1</v>
      </c>
      <c r="AB204" s="145">
        <v>1</v>
      </c>
      <c r="AC204" s="145">
        <v>1</v>
      </c>
      <c r="AZ204" s="145">
        <v>1</v>
      </c>
      <c r="BA204" s="145">
        <f>IF(AZ204=1,G204,0)</f>
        <v>0</v>
      </c>
      <c r="BB204" s="145">
        <f>IF(AZ204=2,G204,0)</f>
        <v>0</v>
      </c>
      <c r="BC204" s="145">
        <f>IF(AZ204=3,G204,0)</f>
        <v>0</v>
      </c>
      <c r="BD204" s="145">
        <f>IF(AZ204=4,G204,0)</f>
        <v>0</v>
      </c>
      <c r="BE204" s="145">
        <f>IF(AZ204=5,G204,0)</f>
        <v>0</v>
      </c>
      <c r="CA204" s="176">
        <v>1</v>
      </c>
      <c r="CB204" s="176">
        <v>1</v>
      </c>
      <c r="CZ204" s="145">
        <v>0</v>
      </c>
    </row>
    <row r="205" spans="1:104" ht="12.75">
      <c r="A205" s="170">
        <v>64</v>
      </c>
      <c r="B205" s="171" t="s">
        <v>341</v>
      </c>
      <c r="C205" s="172" t="s">
        <v>342</v>
      </c>
      <c r="D205" s="173" t="s">
        <v>113</v>
      </c>
      <c r="E205" s="174">
        <v>1.5136</v>
      </c>
      <c r="F205" s="174">
        <v>0</v>
      </c>
      <c r="G205" s="175">
        <f>E205*F205</f>
        <v>0</v>
      </c>
      <c r="O205" s="169">
        <v>2</v>
      </c>
      <c r="AA205" s="145">
        <v>1</v>
      </c>
      <c r="AB205" s="145">
        <v>1</v>
      </c>
      <c r="AC205" s="145">
        <v>1</v>
      </c>
      <c r="AZ205" s="145">
        <v>1</v>
      </c>
      <c r="BA205" s="145">
        <f>IF(AZ205=1,G205,0)</f>
        <v>0</v>
      </c>
      <c r="BB205" s="145">
        <f>IF(AZ205=2,G205,0)</f>
        <v>0</v>
      </c>
      <c r="BC205" s="145">
        <f>IF(AZ205=3,G205,0)</f>
        <v>0</v>
      </c>
      <c r="BD205" s="145">
        <f>IF(AZ205=4,G205,0)</f>
        <v>0</v>
      </c>
      <c r="BE205" s="145">
        <f>IF(AZ205=5,G205,0)</f>
        <v>0</v>
      </c>
      <c r="CA205" s="176">
        <v>1</v>
      </c>
      <c r="CB205" s="176">
        <v>1</v>
      </c>
      <c r="CZ205" s="145">
        <v>0.00219</v>
      </c>
    </row>
    <row r="206" spans="1:15" ht="12.75">
      <c r="A206" s="177"/>
      <c r="B206" s="179"/>
      <c r="C206" s="221" t="s">
        <v>343</v>
      </c>
      <c r="D206" s="222"/>
      <c r="E206" s="180">
        <v>1.5136</v>
      </c>
      <c r="F206" s="181"/>
      <c r="G206" s="182"/>
      <c r="M206" s="178" t="s">
        <v>343</v>
      </c>
      <c r="O206" s="169"/>
    </row>
    <row r="207" spans="1:104" ht="12.75">
      <c r="A207" s="170">
        <v>65</v>
      </c>
      <c r="B207" s="171" t="s">
        <v>344</v>
      </c>
      <c r="C207" s="172" t="s">
        <v>345</v>
      </c>
      <c r="D207" s="173" t="s">
        <v>113</v>
      </c>
      <c r="E207" s="174">
        <v>4.728</v>
      </c>
      <c r="F207" s="174">
        <v>0</v>
      </c>
      <c r="G207" s="175">
        <f>E207*F207</f>
        <v>0</v>
      </c>
      <c r="O207" s="169">
        <v>2</v>
      </c>
      <c r="AA207" s="145">
        <v>1</v>
      </c>
      <c r="AB207" s="145">
        <v>1</v>
      </c>
      <c r="AC207" s="145">
        <v>1</v>
      </c>
      <c r="AZ207" s="145">
        <v>1</v>
      </c>
      <c r="BA207" s="145">
        <f>IF(AZ207=1,G207,0)</f>
        <v>0</v>
      </c>
      <c r="BB207" s="145">
        <f>IF(AZ207=2,G207,0)</f>
        <v>0</v>
      </c>
      <c r="BC207" s="145">
        <f>IF(AZ207=3,G207,0)</f>
        <v>0</v>
      </c>
      <c r="BD207" s="145">
        <f>IF(AZ207=4,G207,0)</f>
        <v>0</v>
      </c>
      <c r="BE207" s="145">
        <f>IF(AZ207=5,G207,0)</f>
        <v>0</v>
      </c>
      <c r="CA207" s="176">
        <v>1</v>
      </c>
      <c r="CB207" s="176">
        <v>1</v>
      </c>
      <c r="CZ207" s="145">
        <v>0.00117</v>
      </c>
    </row>
    <row r="208" spans="1:15" ht="12.75">
      <c r="A208" s="177"/>
      <c r="B208" s="179"/>
      <c r="C208" s="221" t="s">
        <v>346</v>
      </c>
      <c r="D208" s="222"/>
      <c r="E208" s="180">
        <v>4.728</v>
      </c>
      <c r="F208" s="181"/>
      <c r="G208" s="182"/>
      <c r="M208" s="178" t="s">
        <v>346</v>
      </c>
      <c r="O208" s="169"/>
    </row>
    <row r="209" spans="1:57" ht="12.75">
      <c r="A209" s="183"/>
      <c r="B209" s="184" t="s">
        <v>75</v>
      </c>
      <c r="C209" s="185" t="str">
        <f>CONCATENATE(B176," ",C176)</f>
        <v>96 Bourání konstrukcí</v>
      </c>
      <c r="D209" s="186"/>
      <c r="E209" s="187"/>
      <c r="F209" s="188"/>
      <c r="G209" s="189">
        <f>SUM(G176:G208)</f>
        <v>0</v>
      </c>
      <c r="O209" s="169">
        <v>4</v>
      </c>
      <c r="BA209" s="190">
        <f>SUM(BA176:BA208)</f>
        <v>0</v>
      </c>
      <c r="BB209" s="190">
        <f>SUM(BB176:BB208)</f>
        <v>0</v>
      </c>
      <c r="BC209" s="190">
        <f>SUM(BC176:BC208)</f>
        <v>0</v>
      </c>
      <c r="BD209" s="190">
        <f>SUM(BD176:BD208)</f>
        <v>0</v>
      </c>
      <c r="BE209" s="190">
        <f>SUM(BE176:BE208)</f>
        <v>0</v>
      </c>
    </row>
    <row r="210" spans="1:15" ht="12.75">
      <c r="A210" s="162" t="s">
        <v>72</v>
      </c>
      <c r="B210" s="163" t="s">
        <v>347</v>
      </c>
      <c r="C210" s="164" t="s">
        <v>348</v>
      </c>
      <c r="D210" s="165"/>
      <c r="E210" s="166"/>
      <c r="F210" s="166"/>
      <c r="G210" s="167"/>
      <c r="H210" s="168"/>
      <c r="I210" s="168"/>
      <c r="O210" s="169">
        <v>1</v>
      </c>
    </row>
    <row r="211" spans="1:104" ht="12.75">
      <c r="A211" s="170">
        <v>66</v>
      </c>
      <c r="B211" s="171" t="s">
        <v>349</v>
      </c>
      <c r="C211" s="172" t="s">
        <v>350</v>
      </c>
      <c r="D211" s="173" t="s">
        <v>149</v>
      </c>
      <c r="E211" s="174">
        <v>2</v>
      </c>
      <c r="F211" s="174">
        <v>0</v>
      </c>
      <c r="G211" s="175">
        <f>E211*F211</f>
        <v>0</v>
      </c>
      <c r="O211" s="169">
        <v>2</v>
      </c>
      <c r="AA211" s="145">
        <v>1</v>
      </c>
      <c r="AB211" s="145">
        <v>1</v>
      </c>
      <c r="AC211" s="145">
        <v>1</v>
      </c>
      <c r="AZ211" s="145">
        <v>1</v>
      </c>
      <c r="BA211" s="145">
        <f>IF(AZ211=1,G211,0)</f>
        <v>0</v>
      </c>
      <c r="BB211" s="145">
        <f>IF(AZ211=2,G211,0)</f>
        <v>0</v>
      </c>
      <c r="BC211" s="145">
        <f>IF(AZ211=3,G211,0)</f>
        <v>0</v>
      </c>
      <c r="BD211" s="145">
        <f>IF(AZ211=4,G211,0)</f>
        <v>0</v>
      </c>
      <c r="BE211" s="145">
        <f>IF(AZ211=5,G211,0)</f>
        <v>0</v>
      </c>
      <c r="CA211" s="176">
        <v>1</v>
      </c>
      <c r="CB211" s="176">
        <v>1</v>
      </c>
      <c r="CZ211" s="145">
        <v>0.00133</v>
      </c>
    </row>
    <row r="212" spans="1:15" ht="12.75">
      <c r="A212" s="177"/>
      <c r="B212" s="179"/>
      <c r="C212" s="221" t="s">
        <v>351</v>
      </c>
      <c r="D212" s="222"/>
      <c r="E212" s="180">
        <v>1</v>
      </c>
      <c r="F212" s="181"/>
      <c r="G212" s="182"/>
      <c r="M212" s="178" t="s">
        <v>351</v>
      </c>
      <c r="O212" s="169"/>
    </row>
    <row r="213" spans="1:15" ht="12.75">
      <c r="A213" s="177"/>
      <c r="B213" s="179"/>
      <c r="C213" s="221" t="s">
        <v>352</v>
      </c>
      <c r="D213" s="222"/>
      <c r="E213" s="180">
        <v>1</v>
      </c>
      <c r="F213" s="181"/>
      <c r="G213" s="182"/>
      <c r="M213" s="178" t="s">
        <v>352</v>
      </c>
      <c r="O213" s="169"/>
    </row>
    <row r="214" spans="1:104" ht="12.75">
      <c r="A214" s="170">
        <v>67</v>
      </c>
      <c r="B214" s="171" t="s">
        <v>353</v>
      </c>
      <c r="C214" s="172" t="s">
        <v>354</v>
      </c>
      <c r="D214" s="173" t="s">
        <v>85</v>
      </c>
      <c r="E214" s="174">
        <v>0.2244</v>
      </c>
      <c r="F214" s="174">
        <v>0</v>
      </c>
      <c r="G214" s="175">
        <f>E214*F214</f>
        <v>0</v>
      </c>
      <c r="O214" s="169">
        <v>2</v>
      </c>
      <c r="AA214" s="145">
        <v>1</v>
      </c>
      <c r="AB214" s="145">
        <v>1</v>
      </c>
      <c r="AC214" s="145">
        <v>1</v>
      </c>
      <c r="AZ214" s="145">
        <v>1</v>
      </c>
      <c r="BA214" s="145">
        <f>IF(AZ214=1,G214,0)</f>
        <v>0</v>
      </c>
      <c r="BB214" s="145">
        <f>IF(AZ214=2,G214,0)</f>
        <v>0</v>
      </c>
      <c r="BC214" s="145">
        <f>IF(AZ214=3,G214,0)</f>
        <v>0</v>
      </c>
      <c r="BD214" s="145">
        <f>IF(AZ214=4,G214,0)</f>
        <v>0</v>
      </c>
      <c r="BE214" s="145">
        <f>IF(AZ214=5,G214,0)</f>
        <v>0</v>
      </c>
      <c r="CA214" s="176">
        <v>1</v>
      </c>
      <c r="CB214" s="176">
        <v>1</v>
      </c>
      <c r="CZ214" s="145">
        <v>0.00182</v>
      </c>
    </row>
    <row r="215" spans="1:15" ht="12.75">
      <c r="A215" s="177"/>
      <c r="B215" s="179"/>
      <c r="C215" s="221" t="s">
        <v>355</v>
      </c>
      <c r="D215" s="222"/>
      <c r="E215" s="180">
        <v>0.2244</v>
      </c>
      <c r="F215" s="181"/>
      <c r="G215" s="182"/>
      <c r="M215" s="178" t="s">
        <v>355</v>
      </c>
      <c r="O215" s="169"/>
    </row>
    <row r="216" spans="1:104" ht="12.75">
      <c r="A216" s="170">
        <v>68</v>
      </c>
      <c r="B216" s="171" t="s">
        <v>356</v>
      </c>
      <c r="C216" s="172" t="s">
        <v>357</v>
      </c>
      <c r="D216" s="173" t="s">
        <v>85</v>
      </c>
      <c r="E216" s="174">
        <v>1.44</v>
      </c>
      <c r="F216" s="174">
        <v>0</v>
      </c>
      <c r="G216" s="175">
        <f>E216*F216</f>
        <v>0</v>
      </c>
      <c r="O216" s="169">
        <v>2</v>
      </c>
      <c r="AA216" s="145">
        <v>1</v>
      </c>
      <c r="AB216" s="145">
        <v>1</v>
      </c>
      <c r="AC216" s="145">
        <v>1</v>
      </c>
      <c r="AZ216" s="145">
        <v>1</v>
      </c>
      <c r="BA216" s="145">
        <f>IF(AZ216=1,G216,0)</f>
        <v>0</v>
      </c>
      <c r="BB216" s="145">
        <f>IF(AZ216=2,G216,0)</f>
        <v>0</v>
      </c>
      <c r="BC216" s="145">
        <f>IF(AZ216=3,G216,0)</f>
        <v>0</v>
      </c>
      <c r="BD216" s="145">
        <f>IF(AZ216=4,G216,0)</f>
        <v>0</v>
      </c>
      <c r="BE216" s="145">
        <f>IF(AZ216=5,G216,0)</f>
        <v>0</v>
      </c>
      <c r="CA216" s="176">
        <v>1</v>
      </c>
      <c r="CB216" s="176">
        <v>1</v>
      </c>
      <c r="CZ216" s="145">
        <v>0.00182</v>
      </c>
    </row>
    <row r="217" spans="1:15" ht="12.75">
      <c r="A217" s="177"/>
      <c r="B217" s="179"/>
      <c r="C217" s="221" t="s">
        <v>358</v>
      </c>
      <c r="D217" s="222"/>
      <c r="E217" s="180">
        <v>0.8041</v>
      </c>
      <c r="F217" s="181"/>
      <c r="G217" s="182"/>
      <c r="M217" s="178" t="s">
        <v>358</v>
      </c>
      <c r="O217" s="169"/>
    </row>
    <row r="218" spans="1:15" ht="12.75">
      <c r="A218" s="177"/>
      <c r="B218" s="179"/>
      <c r="C218" s="221" t="s">
        <v>359</v>
      </c>
      <c r="D218" s="222"/>
      <c r="E218" s="180">
        <v>0.6359</v>
      </c>
      <c r="F218" s="181"/>
      <c r="G218" s="182"/>
      <c r="M218" s="178" t="s">
        <v>359</v>
      </c>
      <c r="O218" s="169"/>
    </row>
    <row r="219" spans="1:104" ht="12.75">
      <c r="A219" s="170">
        <v>69</v>
      </c>
      <c r="B219" s="171" t="s">
        <v>360</v>
      </c>
      <c r="C219" s="172" t="s">
        <v>361</v>
      </c>
      <c r="D219" s="173" t="s">
        <v>149</v>
      </c>
      <c r="E219" s="174">
        <v>1</v>
      </c>
      <c r="F219" s="174">
        <v>0</v>
      </c>
      <c r="G219" s="175">
        <f>E219*F219</f>
        <v>0</v>
      </c>
      <c r="O219" s="169">
        <v>2</v>
      </c>
      <c r="AA219" s="145">
        <v>1</v>
      </c>
      <c r="AB219" s="145">
        <v>1</v>
      </c>
      <c r="AC219" s="145">
        <v>1</v>
      </c>
      <c r="AZ219" s="145">
        <v>1</v>
      </c>
      <c r="BA219" s="145">
        <f>IF(AZ219=1,G219,0)</f>
        <v>0</v>
      </c>
      <c r="BB219" s="145">
        <f>IF(AZ219=2,G219,0)</f>
        <v>0</v>
      </c>
      <c r="BC219" s="145">
        <f>IF(AZ219=3,G219,0)</f>
        <v>0</v>
      </c>
      <c r="BD219" s="145">
        <f>IF(AZ219=4,G219,0)</f>
        <v>0</v>
      </c>
      <c r="BE219" s="145">
        <f>IF(AZ219=5,G219,0)</f>
        <v>0</v>
      </c>
      <c r="CA219" s="176">
        <v>1</v>
      </c>
      <c r="CB219" s="176">
        <v>1</v>
      </c>
      <c r="CZ219" s="145">
        <v>0.00067</v>
      </c>
    </row>
    <row r="220" spans="1:15" ht="12.75">
      <c r="A220" s="177"/>
      <c r="B220" s="179"/>
      <c r="C220" s="221" t="s">
        <v>362</v>
      </c>
      <c r="D220" s="222"/>
      <c r="E220" s="180">
        <v>1</v>
      </c>
      <c r="F220" s="181"/>
      <c r="G220" s="182"/>
      <c r="M220" s="178" t="s">
        <v>362</v>
      </c>
      <c r="O220" s="169"/>
    </row>
    <row r="221" spans="1:104" ht="12.75">
      <c r="A221" s="170">
        <v>70</v>
      </c>
      <c r="B221" s="171" t="s">
        <v>363</v>
      </c>
      <c r="C221" s="172" t="s">
        <v>364</v>
      </c>
      <c r="D221" s="173" t="s">
        <v>149</v>
      </c>
      <c r="E221" s="174">
        <v>1</v>
      </c>
      <c r="F221" s="174">
        <v>0</v>
      </c>
      <c r="G221" s="175">
        <f>E221*F221</f>
        <v>0</v>
      </c>
      <c r="O221" s="169">
        <v>2</v>
      </c>
      <c r="AA221" s="145">
        <v>1</v>
      </c>
      <c r="AB221" s="145">
        <v>1</v>
      </c>
      <c r="AC221" s="145">
        <v>1</v>
      </c>
      <c r="AZ221" s="145">
        <v>1</v>
      </c>
      <c r="BA221" s="145">
        <f>IF(AZ221=1,G221,0)</f>
        <v>0</v>
      </c>
      <c r="BB221" s="145">
        <f>IF(AZ221=2,G221,0)</f>
        <v>0</v>
      </c>
      <c r="BC221" s="145">
        <f>IF(AZ221=3,G221,0)</f>
        <v>0</v>
      </c>
      <c r="BD221" s="145">
        <f>IF(AZ221=4,G221,0)</f>
        <v>0</v>
      </c>
      <c r="BE221" s="145">
        <f>IF(AZ221=5,G221,0)</f>
        <v>0</v>
      </c>
      <c r="CA221" s="176">
        <v>1</v>
      </c>
      <c r="CB221" s="176">
        <v>1</v>
      </c>
      <c r="CZ221" s="145">
        <v>0.00049</v>
      </c>
    </row>
    <row r="222" spans="1:15" ht="12.75">
      <c r="A222" s="177"/>
      <c r="B222" s="179"/>
      <c r="C222" s="221" t="s">
        <v>365</v>
      </c>
      <c r="D222" s="222"/>
      <c r="E222" s="180">
        <v>1</v>
      </c>
      <c r="F222" s="181"/>
      <c r="G222" s="182"/>
      <c r="M222" s="178" t="s">
        <v>365</v>
      </c>
      <c r="O222" s="169"/>
    </row>
    <row r="223" spans="1:104" ht="12.75">
      <c r="A223" s="170">
        <v>71</v>
      </c>
      <c r="B223" s="171" t="s">
        <v>366</v>
      </c>
      <c r="C223" s="172" t="s">
        <v>367</v>
      </c>
      <c r="D223" s="173" t="s">
        <v>304</v>
      </c>
      <c r="E223" s="174">
        <v>12.82</v>
      </c>
      <c r="F223" s="174">
        <v>0</v>
      </c>
      <c r="G223" s="175">
        <f>E223*F223</f>
        <v>0</v>
      </c>
      <c r="O223" s="169">
        <v>2</v>
      </c>
      <c r="AA223" s="145">
        <v>1</v>
      </c>
      <c r="AB223" s="145">
        <v>1</v>
      </c>
      <c r="AC223" s="145">
        <v>1</v>
      </c>
      <c r="AZ223" s="145">
        <v>1</v>
      </c>
      <c r="BA223" s="145">
        <f>IF(AZ223=1,G223,0)</f>
        <v>0</v>
      </c>
      <c r="BB223" s="145">
        <f>IF(AZ223=2,G223,0)</f>
        <v>0</v>
      </c>
      <c r="BC223" s="145">
        <f>IF(AZ223=3,G223,0)</f>
        <v>0</v>
      </c>
      <c r="BD223" s="145">
        <f>IF(AZ223=4,G223,0)</f>
        <v>0</v>
      </c>
      <c r="BE223" s="145">
        <f>IF(AZ223=5,G223,0)</f>
        <v>0</v>
      </c>
      <c r="CA223" s="176">
        <v>1</v>
      </c>
      <c r="CB223" s="176">
        <v>1</v>
      </c>
      <c r="CZ223" s="145">
        <v>0</v>
      </c>
    </row>
    <row r="224" spans="1:15" ht="12.75">
      <c r="A224" s="177"/>
      <c r="B224" s="179"/>
      <c r="C224" s="221" t="s">
        <v>368</v>
      </c>
      <c r="D224" s="222"/>
      <c r="E224" s="180">
        <v>12.82</v>
      </c>
      <c r="F224" s="181"/>
      <c r="G224" s="182"/>
      <c r="M224" s="178" t="s">
        <v>368</v>
      </c>
      <c r="O224" s="169"/>
    </row>
    <row r="225" spans="1:104" ht="12.75">
      <c r="A225" s="170">
        <v>72</v>
      </c>
      <c r="B225" s="171" t="s">
        <v>369</v>
      </c>
      <c r="C225" s="172" t="s">
        <v>370</v>
      </c>
      <c r="D225" s="173" t="s">
        <v>304</v>
      </c>
      <c r="E225" s="174">
        <v>15</v>
      </c>
      <c r="F225" s="174">
        <v>0</v>
      </c>
      <c r="G225" s="175">
        <f>E225*F225</f>
        <v>0</v>
      </c>
      <c r="O225" s="169">
        <v>2</v>
      </c>
      <c r="AA225" s="145">
        <v>1</v>
      </c>
      <c r="AB225" s="145">
        <v>1</v>
      </c>
      <c r="AC225" s="145">
        <v>1</v>
      </c>
      <c r="AZ225" s="145">
        <v>1</v>
      </c>
      <c r="BA225" s="145">
        <f>IF(AZ225=1,G225,0)</f>
        <v>0</v>
      </c>
      <c r="BB225" s="145">
        <f>IF(AZ225=2,G225,0)</f>
        <v>0</v>
      </c>
      <c r="BC225" s="145">
        <f>IF(AZ225=3,G225,0)</f>
        <v>0</v>
      </c>
      <c r="BD225" s="145">
        <f>IF(AZ225=4,G225,0)</f>
        <v>0</v>
      </c>
      <c r="BE225" s="145">
        <f>IF(AZ225=5,G225,0)</f>
        <v>0</v>
      </c>
      <c r="CA225" s="176">
        <v>1</v>
      </c>
      <c r="CB225" s="176">
        <v>1</v>
      </c>
      <c r="CZ225" s="145">
        <v>0</v>
      </c>
    </row>
    <row r="226" spans="1:15" ht="12.75">
      <c r="A226" s="177"/>
      <c r="B226" s="179"/>
      <c r="C226" s="221" t="s">
        <v>371</v>
      </c>
      <c r="D226" s="222"/>
      <c r="E226" s="180">
        <v>15</v>
      </c>
      <c r="F226" s="181"/>
      <c r="G226" s="182"/>
      <c r="M226" s="178" t="s">
        <v>371</v>
      </c>
      <c r="O226" s="169"/>
    </row>
    <row r="227" spans="1:104" ht="12.75">
      <c r="A227" s="170">
        <v>73</v>
      </c>
      <c r="B227" s="171" t="s">
        <v>372</v>
      </c>
      <c r="C227" s="172" t="s">
        <v>373</v>
      </c>
      <c r="D227" s="173" t="s">
        <v>304</v>
      </c>
      <c r="E227" s="174">
        <v>6.41</v>
      </c>
      <c r="F227" s="174">
        <v>0</v>
      </c>
      <c r="G227" s="175">
        <f>E227*F227</f>
        <v>0</v>
      </c>
      <c r="O227" s="169">
        <v>2</v>
      </c>
      <c r="AA227" s="145">
        <v>1</v>
      </c>
      <c r="AB227" s="145">
        <v>1</v>
      </c>
      <c r="AC227" s="145">
        <v>1</v>
      </c>
      <c r="AZ227" s="145">
        <v>1</v>
      </c>
      <c r="BA227" s="145">
        <f>IF(AZ227=1,G227,0)</f>
        <v>0</v>
      </c>
      <c r="BB227" s="145">
        <f>IF(AZ227=2,G227,0)</f>
        <v>0</v>
      </c>
      <c r="BC227" s="145">
        <f>IF(AZ227=3,G227,0)</f>
        <v>0</v>
      </c>
      <c r="BD227" s="145">
        <f>IF(AZ227=4,G227,0)</f>
        <v>0</v>
      </c>
      <c r="BE227" s="145">
        <f>IF(AZ227=5,G227,0)</f>
        <v>0</v>
      </c>
      <c r="CA227" s="176">
        <v>1</v>
      </c>
      <c r="CB227" s="176">
        <v>1</v>
      </c>
      <c r="CZ227" s="145">
        <v>0.04749</v>
      </c>
    </row>
    <row r="228" spans="1:15" ht="12.75">
      <c r="A228" s="177"/>
      <c r="B228" s="179"/>
      <c r="C228" s="221" t="s">
        <v>374</v>
      </c>
      <c r="D228" s="222"/>
      <c r="E228" s="180">
        <v>6.41</v>
      </c>
      <c r="F228" s="181"/>
      <c r="G228" s="182"/>
      <c r="M228" s="178" t="s">
        <v>374</v>
      </c>
      <c r="O228" s="169"/>
    </row>
    <row r="229" spans="1:104" ht="12.75">
      <c r="A229" s="170">
        <v>74</v>
      </c>
      <c r="B229" s="171" t="s">
        <v>375</v>
      </c>
      <c r="C229" s="172" t="s">
        <v>376</v>
      </c>
      <c r="D229" s="173" t="s">
        <v>149</v>
      </c>
      <c r="E229" s="174">
        <v>3</v>
      </c>
      <c r="F229" s="174">
        <v>0</v>
      </c>
      <c r="G229" s="175">
        <f>E229*F229</f>
        <v>0</v>
      </c>
      <c r="O229" s="169">
        <v>2</v>
      </c>
      <c r="AA229" s="145">
        <v>1</v>
      </c>
      <c r="AB229" s="145">
        <v>1</v>
      </c>
      <c r="AC229" s="145">
        <v>1</v>
      </c>
      <c r="AZ229" s="145">
        <v>1</v>
      </c>
      <c r="BA229" s="145">
        <f>IF(AZ229=1,G229,0)</f>
        <v>0</v>
      </c>
      <c r="BB229" s="145">
        <f>IF(AZ229=2,G229,0)</f>
        <v>0</v>
      </c>
      <c r="BC229" s="145">
        <f>IF(AZ229=3,G229,0)</f>
        <v>0</v>
      </c>
      <c r="BD229" s="145">
        <f>IF(AZ229=4,G229,0)</f>
        <v>0</v>
      </c>
      <c r="BE229" s="145">
        <f>IF(AZ229=5,G229,0)</f>
        <v>0</v>
      </c>
      <c r="CA229" s="176">
        <v>1</v>
      </c>
      <c r="CB229" s="176">
        <v>1</v>
      </c>
      <c r="CZ229" s="145">
        <v>0</v>
      </c>
    </row>
    <row r="230" spans="1:15" ht="12.75">
      <c r="A230" s="177"/>
      <c r="B230" s="179"/>
      <c r="C230" s="221" t="s">
        <v>377</v>
      </c>
      <c r="D230" s="222"/>
      <c r="E230" s="180">
        <v>3</v>
      </c>
      <c r="F230" s="181"/>
      <c r="G230" s="182"/>
      <c r="M230" s="178" t="s">
        <v>377</v>
      </c>
      <c r="O230" s="169"/>
    </row>
    <row r="231" spans="1:104" ht="12.75">
      <c r="A231" s="170">
        <v>75</v>
      </c>
      <c r="B231" s="171" t="s">
        <v>378</v>
      </c>
      <c r="C231" s="172" t="s">
        <v>379</v>
      </c>
      <c r="D231" s="173" t="s">
        <v>113</v>
      </c>
      <c r="E231" s="174">
        <v>24.28</v>
      </c>
      <c r="F231" s="174">
        <v>0</v>
      </c>
      <c r="G231" s="175">
        <f>E231*F231</f>
        <v>0</v>
      </c>
      <c r="O231" s="169">
        <v>2</v>
      </c>
      <c r="AA231" s="145">
        <v>1</v>
      </c>
      <c r="AB231" s="145">
        <v>1</v>
      </c>
      <c r="AC231" s="145">
        <v>1</v>
      </c>
      <c r="AZ231" s="145">
        <v>1</v>
      </c>
      <c r="BA231" s="145">
        <f>IF(AZ231=1,G231,0)</f>
        <v>0</v>
      </c>
      <c r="BB231" s="145">
        <f>IF(AZ231=2,G231,0)</f>
        <v>0</v>
      </c>
      <c r="BC231" s="145">
        <f>IF(AZ231=3,G231,0)</f>
        <v>0</v>
      </c>
      <c r="BD231" s="145">
        <f>IF(AZ231=4,G231,0)</f>
        <v>0</v>
      </c>
      <c r="BE231" s="145">
        <f>IF(AZ231=5,G231,0)</f>
        <v>0</v>
      </c>
      <c r="CA231" s="176">
        <v>1</v>
      </c>
      <c r="CB231" s="176">
        <v>1</v>
      </c>
      <c r="CZ231" s="145">
        <v>0</v>
      </c>
    </row>
    <row r="232" spans="1:15" ht="12.75">
      <c r="A232" s="177"/>
      <c r="B232" s="179"/>
      <c r="C232" s="221" t="s">
        <v>380</v>
      </c>
      <c r="D232" s="222"/>
      <c r="E232" s="180">
        <v>24.28</v>
      </c>
      <c r="F232" s="181"/>
      <c r="G232" s="182"/>
      <c r="M232" s="178" t="s">
        <v>380</v>
      </c>
      <c r="O232" s="169"/>
    </row>
    <row r="233" spans="1:104" ht="12.75">
      <c r="A233" s="170">
        <v>76</v>
      </c>
      <c r="B233" s="171" t="s">
        <v>381</v>
      </c>
      <c r="C233" s="172" t="s">
        <v>382</v>
      </c>
      <c r="D233" s="173" t="s">
        <v>113</v>
      </c>
      <c r="E233" s="174">
        <v>58.84</v>
      </c>
      <c r="F233" s="174">
        <v>0</v>
      </c>
      <c r="G233" s="175">
        <f>E233*F233</f>
        <v>0</v>
      </c>
      <c r="O233" s="169">
        <v>2</v>
      </c>
      <c r="AA233" s="145">
        <v>1</v>
      </c>
      <c r="AB233" s="145">
        <v>1</v>
      </c>
      <c r="AC233" s="145">
        <v>1</v>
      </c>
      <c r="AZ233" s="145">
        <v>1</v>
      </c>
      <c r="BA233" s="145">
        <f>IF(AZ233=1,G233,0)</f>
        <v>0</v>
      </c>
      <c r="BB233" s="145">
        <f>IF(AZ233=2,G233,0)</f>
        <v>0</v>
      </c>
      <c r="BC233" s="145">
        <f>IF(AZ233=3,G233,0)</f>
        <v>0</v>
      </c>
      <c r="BD233" s="145">
        <f>IF(AZ233=4,G233,0)</f>
        <v>0</v>
      </c>
      <c r="BE233" s="145">
        <f>IF(AZ233=5,G233,0)</f>
        <v>0</v>
      </c>
      <c r="CA233" s="176">
        <v>1</v>
      </c>
      <c r="CB233" s="176">
        <v>1</v>
      </c>
      <c r="CZ233" s="145">
        <v>0</v>
      </c>
    </row>
    <row r="234" spans="1:15" ht="12.75">
      <c r="A234" s="177"/>
      <c r="B234" s="179"/>
      <c r="C234" s="221" t="s">
        <v>383</v>
      </c>
      <c r="D234" s="222"/>
      <c r="E234" s="180">
        <v>58.84</v>
      </c>
      <c r="F234" s="181"/>
      <c r="G234" s="182"/>
      <c r="M234" s="178" t="s">
        <v>383</v>
      </c>
      <c r="O234" s="169"/>
    </row>
    <row r="235" spans="1:104" ht="12.75">
      <c r="A235" s="170">
        <v>77</v>
      </c>
      <c r="B235" s="171" t="s">
        <v>384</v>
      </c>
      <c r="C235" s="172" t="s">
        <v>385</v>
      </c>
      <c r="D235" s="173" t="s">
        <v>113</v>
      </c>
      <c r="E235" s="174">
        <v>25.32</v>
      </c>
      <c r="F235" s="174">
        <v>0</v>
      </c>
      <c r="G235" s="175">
        <f>E235*F235</f>
        <v>0</v>
      </c>
      <c r="O235" s="169">
        <v>2</v>
      </c>
      <c r="AA235" s="145">
        <v>1</v>
      </c>
      <c r="AB235" s="145">
        <v>1</v>
      </c>
      <c r="AC235" s="145">
        <v>1</v>
      </c>
      <c r="AZ235" s="145">
        <v>1</v>
      </c>
      <c r="BA235" s="145">
        <f>IF(AZ235=1,G235,0)</f>
        <v>0</v>
      </c>
      <c r="BB235" s="145">
        <f>IF(AZ235=2,G235,0)</f>
        <v>0</v>
      </c>
      <c r="BC235" s="145">
        <f>IF(AZ235=3,G235,0)</f>
        <v>0</v>
      </c>
      <c r="BD235" s="145">
        <f>IF(AZ235=4,G235,0)</f>
        <v>0</v>
      </c>
      <c r="BE235" s="145">
        <f>IF(AZ235=5,G235,0)</f>
        <v>0</v>
      </c>
      <c r="CA235" s="176">
        <v>1</v>
      </c>
      <c r="CB235" s="176">
        <v>1</v>
      </c>
      <c r="CZ235" s="145">
        <v>0</v>
      </c>
    </row>
    <row r="236" spans="1:15" ht="12.75">
      <c r="A236" s="177"/>
      <c r="B236" s="179"/>
      <c r="C236" s="221" t="s">
        <v>386</v>
      </c>
      <c r="D236" s="222"/>
      <c r="E236" s="180">
        <v>25.32</v>
      </c>
      <c r="F236" s="181"/>
      <c r="G236" s="182"/>
      <c r="M236" s="178" t="s">
        <v>386</v>
      </c>
      <c r="O236" s="169"/>
    </row>
    <row r="237" spans="1:104" ht="12.75">
      <c r="A237" s="170">
        <v>78</v>
      </c>
      <c r="B237" s="171" t="s">
        <v>387</v>
      </c>
      <c r="C237" s="172" t="s">
        <v>388</v>
      </c>
      <c r="D237" s="173" t="s">
        <v>113</v>
      </c>
      <c r="E237" s="174">
        <v>0.742</v>
      </c>
      <c r="F237" s="174">
        <v>0</v>
      </c>
      <c r="G237" s="175">
        <f>E237*F237</f>
        <v>0</v>
      </c>
      <c r="O237" s="169">
        <v>2</v>
      </c>
      <c r="AA237" s="145">
        <v>1</v>
      </c>
      <c r="AB237" s="145">
        <v>1</v>
      </c>
      <c r="AC237" s="145">
        <v>1</v>
      </c>
      <c r="AZ237" s="145">
        <v>1</v>
      </c>
      <c r="BA237" s="145">
        <f>IF(AZ237=1,G237,0)</f>
        <v>0</v>
      </c>
      <c r="BB237" s="145">
        <f>IF(AZ237=2,G237,0)</f>
        <v>0</v>
      </c>
      <c r="BC237" s="145">
        <f>IF(AZ237=3,G237,0)</f>
        <v>0</v>
      </c>
      <c r="BD237" s="145">
        <f>IF(AZ237=4,G237,0)</f>
        <v>0</v>
      </c>
      <c r="BE237" s="145">
        <f>IF(AZ237=5,G237,0)</f>
        <v>0</v>
      </c>
      <c r="CA237" s="176">
        <v>1</v>
      </c>
      <c r="CB237" s="176">
        <v>1</v>
      </c>
      <c r="CZ237" s="145">
        <v>0</v>
      </c>
    </row>
    <row r="238" spans="1:15" ht="12.75">
      <c r="A238" s="177"/>
      <c r="B238" s="179"/>
      <c r="C238" s="221" t="s">
        <v>389</v>
      </c>
      <c r="D238" s="222"/>
      <c r="E238" s="180">
        <v>0</v>
      </c>
      <c r="F238" s="181"/>
      <c r="G238" s="182"/>
      <c r="M238" s="178" t="s">
        <v>389</v>
      </c>
      <c r="O238" s="169"/>
    </row>
    <row r="239" spans="1:15" ht="12.75">
      <c r="A239" s="177"/>
      <c r="B239" s="179"/>
      <c r="C239" s="221" t="s">
        <v>390</v>
      </c>
      <c r="D239" s="222"/>
      <c r="E239" s="180">
        <v>0.742</v>
      </c>
      <c r="F239" s="181"/>
      <c r="G239" s="182"/>
      <c r="M239" s="178" t="s">
        <v>390</v>
      </c>
      <c r="O239" s="169"/>
    </row>
    <row r="240" spans="1:104" ht="12.75">
      <c r="A240" s="170">
        <v>79</v>
      </c>
      <c r="B240" s="171" t="s">
        <v>391</v>
      </c>
      <c r="C240" s="172" t="s">
        <v>392</v>
      </c>
      <c r="D240" s="173" t="s">
        <v>113</v>
      </c>
      <c r="E240" s="174">
        <v>44.448</v>
      </c>
      <c r="F240" s="174">
        <v>0</v>
      </c>
      <c r="G240" s="175">
        <f>E240*F240</f>
        <v>0</v>
      </c>
      <c r="O240" s="169">
        <v>2</v>
      </c>
      <c r="AA240" s="145">
        <v>1</v>
      </c>
      <c r="AB240" s="145">
        <v>1</v>
      </c>
      <c r="AC240" s="145">
        <v>1</v>
      </c>
      <c r="AZ240" s="145">
        <v>1</v>
      </c>
      <c r="BA240" s="145">
        <f>IF(AZ240=1,G240,0)</f>
        <v>0</v>
      </c>
      <c r="BB240" s="145">
        <f>IF(AZ240=2,G240,0)</f>
        <v>0</v>
      </c>
      <c r="BC240" s="145">
        <f>IF(AZ240=3,G240,0)</f>
        <v>0</v>
      </c>
      <c r="BD240" s="145">
        <f>IF(AZ240=4,G240,0)</f>
        <v>0</v>
      </c>
      <c r="BE240" s="145">
        <f>IF(AZ240=5,G240,0)</f>
        <v>0</v>
      </c>
      <c r="CA240" s="176">
        <v>1</v>
      </c>
      <c r="CB240" s="176">
        <v>1</v>
      </c>
      <c r="CZ240" s="145">
        <v>0</v>
      </c>
    </row>
    <row r="241" spans="1:15" ht="12.75">
      <c r="A241" s="177"/>
      <c r="B241" s="179"/>
      <c r="C241" s="221" t="s">
        <v>393</v>
      </c>
      <c r="D241" s="222"/>
      <c r="E241" s="180">
        <v>12.724</v>
      </c>
      <c r="F241" s="181"/>
      <c r="G241" s="182"/>
      <c r="M241" s="178" t="s">
        <v>393</v>
      </c>
      <c r="O241" s="169"/>
    </row>
    <row r="242" spans="1:15" ht="12.75">
      <c r="A242" s="177"/>
      <c r="B242" s="179"/>
      <c r="C242" s="221" t="s">
        <v>394</v>
      </c>
      <c r="D242" s="222"/>
      <c r="E242" s="180">
        <v>8.16</v>
      </c>
      <c r="F242" s="181"/>
      <c r="G242" s="182"/>
      <c r="M242" s="178" t="s">
        <v>394</v>
      </c>
      <c r="O242" s="169"/>
    </row>
    <row r="243" spans="1:15" ht="12.75">
      <c r="A243" s="177"/>
      <c r="B243" s="179"/>
      <c r="C243" s="221" t="s">
        <v>395</v>
      </c>
      <c r="D243" s="222"/>
      <c r="E243" s="180">
        <v>11.444</v>
      </c>
      <c r="F243" s="181"/>
      <c r="G243" s="182"/>
      <c r="M243" s="178" t="s">
        <v>395</v>
      </c>
      <c r="O243" s="169"/>
    </row>
    <row r="244" spans="1:15" ht="12.75">
      <c r="A244" s="177"/>
      <c r="B244" s="179"/>
      <c r="C244" s="221" t="s">
        <v>396</v>
      </c>
      <c r="D244" s="222"/>
      <c r="E244" s="180">
        <v>12.12</v>
      </c>
      <c r="F244" s="181"/>
      <c r="G244" s="182"/>
      <c r="M244" s="178" t="s">
        <v>396</v>
      </c>
      <c r="O244" s="169"/>
    </row>
    <row r="245" spans="1:104" ht="12.75">
      <c r="A245" s="170">
        <v>80</v>
      </c>
      <c r="B245" s="171" t="s">
        <v>397</v>
      </c>
      <c r="C245" s="172" t="s">
        <v>398</v>
      </c>
      <c r="D245" s="173" t="s">
        <v>113</v>
      </c>
      <c r="E245" s="174">
        <v>4.7718</v>
      </c>
      <c r="F245" s="174">
        <v>0</v>
      </c>
      <c r="G245" s="175">
        <f>E245*F245</f>
        <v>0</v>
      </c>
      <c r="O245" s="169">
        <v>2</v>
      </c>
      <c r="AA245" s="145">
        <v>1</v>
      </c>
      <c r="AB245" s="145">
        <v>1</v>
      </c>
      <c r="AC245" s="145">
        <v>1</v>
      </c>
      <c r="AZ245" s="145">
        <v>1</v>
      </c>
      <c r="BA245" s="145">
        <f>IF(AZ245=1,G245,0)</f>
        <v>0</v>
      </c>
      <c r="BB245" s="145">
        <f>IF(AZ245=2,G245,0)</f>
        <v>0</v>
      </c>
      <c r="BC245" s="145">
        <f>IF(AZ245=3,G245,0)</f>
        <v>0</v>
      </c>
      <c r="BD245" s="145">
        <f>IF(AZ245=4,G245,0)</f>
        <v>0</v>
      </c>
      <c r="BE245" s="145">
        <f>IF(AZ245=5,G245,0)</f>
        <v>0</v>
      </c>
      <c r="CA245" s="176">
        <v>1</v>
      </c>
      <c r="CB245" s="176">
        <v>1</v>
      </c>
      <c r="CZ245" s="145">
        <v>0</v>
      </c>
    </row>
    <row r="246" spans="1:15" ht="12.75">
      <c r="A246" s="177"/>
      <c r="B246" s="179"/>
      <c r="C246" s="221" t="s">
        <v>399</v>
      </c>
      <c r="D246" s="222"/>
      <c r="E246" s="180">
        <v>4.7718</v>
      </c>
      <c r="F246" s="181"/>
      <c r="G246" s="182"/>
      <c r="M246" s="178" t="s">
        <v>399</v>
      </c>
      <c r="O246" s="169"/>
    </row>
    <row r="247" spans="1:57" ht="12.75">
      <c r="A247" s="183"/>
      <c r="B247" s="184" t="s">
        <v>75</v>
      </c>
      <c r="C247" s="185" t="str">
        <f>CONCATENATE(B210," ",C210)</f>
        <v>97 Prorážení otvorů</v>
      </c>
      <c r="D247" s="186"/>
      <c r="E247" s="187"/>
      <c r="F247" s="188"/>
      <c r="G247" s="189">
        <f>SUM(G210:G246)</f>
        <v>0</v>
      </c>
      <c r="O247" s="169">
        <v>4</v>
      </c>
      <c r="BA247" s="190">
        <f>SUM(BA210:BA246)</f>
        <v>0</v>
      </c>
      <c r="BB247" s="190">
        <f>SUM(BB210:BB246)</f>
        <v>0</v>
      </c>
      <c r="BC247" s="190">
        <f>SUM(BC210:BC246)</f>
        <v>0</v>
      </c>
      <c r="BD247" s="190">
        <f>SUM(BD210:BD246)</f>
        <v>0</v>
      </c>
      <c r="BE247" s="190">
        <f>SUM(BE210:BE246)</f>
        <v>0</v>
      </c>
    </row>
    <row r="248" spans="1:15" ht="12.75">
      <c r="A248" s="162" t="s">
        <v>72</v>
      </c>
      <c r="B248" s="163" t="s">
        <v>400</v>
      </c>
      <c r="C248" s="164" t="s">
        <v>401</v>
      </c>
      <c r="D248" s="165"/>
      <c r="E248" s="166"/>
      <c r="F248" s="166"/>
      <c r="G248" s="167"/>
      <c r="H248" s="168"/>
      <c r="I248" s="168"/>
      <c r="O248" s="169">
        <v>1</v>
      </c>
    </row>
    <row r="249" spans="1:104" ht="12.75">
      <c r="A249" s="170">
        <v>81</v>
      </c>
      <c r="B249" s="171" t="s">
        <v>402</v>
      </c>
      <c r="C249" s="172" t="s">
        <v>403</v>
      </c>
      <c r="D249" s="173" t="s">
        <v>106</v>
      </c>
      <c r="E249" s="174">
        <v>43.757756437</v>
      </c>
      <c r="F249" s="174">
        <v>0</v>
      </c>
      <c r="G249" s="175">
        <f>E249*F249</f>
        <v>0</v>
      </c>
      <c r="O249" s="169">
        <v>2</v>
      </c>
      <c r="AA249" s="145">
        <v>7</v>
      </c>
      <c r="AB249" s="145">
        <v>1</v>
      </c>
      <c r="AC249" s="145">
        <v>2</v>
      </c>
      <c r="AZ249" s="145">
        <v>1</v>
      </c>
      <c r="BA249" s="145">
        <f>IF(AZ249=1,G249,0)</f>
        <v>0</v>
      </c>
      <c r="BB249" s="145">
        <f>IF(AZ249=2,G249,0)</f>
        <v>0</v>
      </c>
      <c r="BC249" s="145">
        <f>IF(AZ249=3,G249,0)</f>
        <v>0</v>
      </c>
      <c r="BD249" s="145">
        <f>IF(AZ249=4,G249,0)</f>
        <v>0</v>
      </c>
      <c r="BE249" s="145">
        <f>IF(AZ249=5,G249,0)</f>
        <v>0</v>
      </c>
      <c r="CA249" s="176">
        <v>7</v>
      </c>
      <c r="CB249" s="176">
        <v>1</v>
      </c>
      <c r="CZ249" s="145">
        <v>0</v>
      </c>
    </row>
    <row r="250" spans="1:57" ht="12.75">
      <c r="A250" s="183"/>
      <c r="B250" s="184" t="s">
        <v>75</v>
      </c>
      <c r="C250" s="185" t="str">
        <f>CONCATENATE(B248," ",C248)</f>
        <v>99 Staveništní přesun hmot</v>
      </c>
      <c r="D250" s="186"/>
      <c r="E250" s="187"/>
      <c r="F250" s="188"/>
      <c r="G250" s="189">
        <f>SUM(G248:G249)</f>
        <v>0</v>
      </c>
      <c r="O250" s="169">
        <v>4</v>
      </c>
      <c r="BA250" s="190">
        <f>SUM(BA248:BA249)</f>
        <v>0</v>
      </c>
      <c r="BB250" s="190">
        <f>SUM(BB248:BB249)</f>
        <v>0</v>
      </c>
      <c r="BC250" s="190">
        <f>SUM(BC248:BC249)</f>
        <v>0</v>
      </c>
      <c r="BD250" s="190">
        <f>SUM(BD248:BD249)</f>
        <v>0</v>
      </c>
      <c r="BE250" s="190">
        <f>SUM(BE248:BE249)</f>
        <v>0</v>
      </c>
    </row>
    <row r="251" spans="1:15" ht="12.75">
      <c r="A251" s="162" t="s">
        <v>72</v>
      </c>
      <c r="B251" s="163" t="s">
        <v>404</v>
      </c>
      <c r="C251" s="164" t="s">
        <v>405</v>
      </c>
      <c r="D251" s="165"/>
      <c r="E251" s="166"/>
      <c r="F251" s="166"/>
      <c r="G251" s="167"/>
      <c r="H251" s="168"/>
      <c r="I251" s="168"/>
      <c r="O251" s="169">
        <v>1</v>
      </c>
    </row>
    <row r="252" spans="1:104" ht="22.5">
      <c r="A252" s="170">
        <v>82</v>
      </c>
      <c r="B252" s="171" t="s">
        <v>406</v>
      </c>
      <c r="C252" s="172" t="s">
        <v>407</v>
      </c>
      <c r="D252" s="173" t="s">
        <v>113</v>
      </c>
      <c r="E252" s="174">
        <v>20.028</v>
      </c>
      <c r="F252" s="174">
        <v>0</v>
      </c>
      <c r="G252" s="175">
        <f>E252*F252</f>
        <v>0</v>
      </c>
      <c r="O252" s="169">
        <v>2</v>
      </c>
      <c r="AA252" s="145">
        <v>1</v>
      </c>
      <c r="AB252" s="145">
        <v>7</v>
      </c>
      <c r="AC252" s="145">
        <v>7</v>
      </c>
      <c r="AZ252" s="145">
        <v>2</v>
      </c>
      <c r="BA252" s="145">
        <f>IF(AZ252=1,G252,0)</f>
        <v>0</v>
      </c>
      <c r="BB252" s="145">
        <f>IF(AZ252=2,G252,0)</f>
        <v>0</v>
      </c>
      <c r="BC252" s="145">
        <f>IF(AZ252=3,G252,0)</f>
        <v>0</v>
      </c>
      <c r="BD252" s="145">
        <f>IF(AZ252=4,G252,0)</f>
        <v>0</v>
      </c>
      <c r="BE252" s="145">
        <f>IF(AZ252=5,G252,0)</f>
        <v>0</v>
      </c>
      <c r="CA252" s="176">
        <v>1</v>
      </c>
      <c r="CB252" s="176">
        <v>7</v>
      </c>
      <c r="CZ252" s="145">
        <v>0.0003</v>
      </c>
    </row>
    <row r="253" spans="1:15" ht="12.75">
      <c r="A253" s="177"/>
      <c r="B253" s="179"/>
      <c r="C253" s="221" t="s">
        <v>408</v>
      </c>
      <c r="D253" s="222"/>
      <c r="E253" s="180">
        <v>12.528</v>
      </c>
      <c r="F253" s="181"/>
      <c r="G253" s="182"/>
      <c r="M253" s="178" t="s">
        <v>408</v>
      </c>
      <c r="O253" s="169"/>
    </row>
    <row r="254" spans="1:15" ht="12.75">
      <c r="A254" s="177"/>
      <c r="B254" s="179"/>
      <c r="C254" s="221" t="s">
        <v>409</v>
      </c>
      <c r="D254" s="222"/>
      <c r="E254" s="180">
        <v>7.5</v>
      </c>
      <c r="F254" s="181"/>
      <c r="G254" s="182"/>
      <c r="M254" s="178" t="s">
        <v>409</v>
      </c>
      <c r="O254" s="169"/>
    </row>
    <row r="255" spans="1:104" ht="22.5">
      <c r="A255" s="170">
        <v>83</v>
      </c>
      <c r="B255" s="171" t="s">
        <v>410</v>
      </c>
      <c r="C255" s="172" t="s">
        <v>411</v>
      </c>
      <c r="D255" s="173" t="s">
        <v>113</v>
      </c>
      <c r="E255" s="174">
        <v>6.24</v>
      </c>
      <c r="F255" s="174">
        <v>0</v>
      </c>
      <c r="G255" s="175">
        <f>E255*F255</f>
        <v>0</v>
      </c>
      <c r="O255" s="169">
        <v>2</v>
      </c>
      <c r="AA255" s="145">
        <v>1</v>
      </c>
      <c r="AB255" s="145">
        <v>7</v>
      </c>
      <c r="AC255" s="145">
        <v>7</v>
      </c>
      <c r="AZ255" s="145">
        <v>2</v>
      </c>
      <c r="BA255" s="145">
        <f>IF(AZ255=1,G255,0)</f>
        <v>0</v>
      </c>
      <c r="BB255" s="145">
        <f>IF(AZ255=2,G255,0)</f>
        <v>0</v>
      </c>
      <c r="BC255" s="145">
        <f>IF(AZ255=3,G255,0)</f>
        <v>0</v>
      </c>
      <c r="BD255" s="145">
        <f>IF(AZ255=4,G255,0)</f>
        <v>0</v>
      </c>
      <c r="BE255" s="145">
        <f>IF(AZ255=5,G255,0)</f>
        <v>0</v>
      </c>
      <c r="CA255" s="176">
        <v>1</v>
      </c>
      <c r="CB255" s="176">
        <v>7</v>
      </c>
      <c r="CZ255" s="145">
        <v>0.00052</v>
      </c>
    </row>
    <row r="256" spans="1:15" ht="12.75">
      <c r="A256" s="177"/>
      <c r="B256" s="179"/>
      <c r="C256" s="221" t="s">
        <v>412</v>
      </c>
      <c r="D256" s="222"/>
      <c r="E256" s="180">
        <v>6.24</v>
      </c>
      <c r="F256" s="181"/>
      <c r="G256" s="182"/>
      <c r="M256" s="178" t="s">
        <v>412</v>
      </c>
      <c r="O256" s="169"/>
    </row>
    <row r="257" spans="1:104" ht="12.75">
      <c r="A257" s="170">
        <v>84</v>
      </c>
      <c r="B257" s="171" t="s">
        <v>413</v>
      </c>
      <c r="C257" s="172" t="s">
        <v>414</v>
      </c>
      <c r="D257" s="173" t="s">
        <v>113</v>
      </c>
      <c r="E257" s="174">
        <v>20.03</v>
      </c>
      <c r="F257" s="174">
        <v>0</v>
      </c>
      <c r="G257" s="175">
        <f>E257*F257</f>
        <v>0</v>
      </c>
      <c r="O257" s="169">
        <v>2</v>
      </c>
      <c r="AA257" s="145">
        <v>1</v>
      </c>
      <c r="AB257" s="145">
        <v>7</v>
      </c>
      <c r="AC257" s="145">
        <v>7</v>
      </c>
      <c r="AZ257" s="145">
        <v>2</v>
      </c>
      <c r="BA257" s="145">
        <f>IF(AZ257=1,G257,0)</f>
        <v>0</v>
      </c>
      <c r="BB257" s="145">
        <f>IF(AZ257=2,G257,0)</f>
        <v>0</v>
      </c>
      <c r="BC257" s="145">
        <f>IF(AZ257=3,G257,0)</f>
        <v>0</v>
      </c>
      <c r="BD257" s="145">
        <f>IF(AZ257=4,G257,0)</f>
        <v>0</v>
      </c>
      <c r="BE257" s="145">
        <f>IF(AZ257=5,G257,0)</f>
        <v>0</v>
      </c>
      <c r="CA257" s="176">
        <v>1</v>
      </c>
      <c r="CB257" s="176">
        <v>7</v>
      </c>
      <c r="CZ257" s="145">
        <v>0</v>
      </c>
    </row>
    <row r="258" spans="1:104" ht="12.75">
      <c r="A258" s="170">
        <v>85</v>
      </c>
      <c r="B258" s="171" t="s">
        <v>415</v>
      </c>
      <c r="C258" s="172" t="s">
        <v>416</v>
      </c>
      <c r="D258" s="173" t="s">
        <v>113</v>
      </c>
      <c r="E258" s="174">
        <v>6.24</v>
      </c>
      <c r="F258" s="174">
        <v>0</v>
      </c>
      <c r="G258" s="175">
        <f>E258*F258</f>
        <v>0</v>
      </c>
      <c r="O258" s="169">
        <v>2</v>
      </c>
      <c r="AA258" s="145">
        <v>1</v>
      </c>
      <c r="AB258" s="145">
        <v>7</v>
      </c>
      <c r="AC258" s="145">
        <v>7</v>
      </c>
      <c r="AZ258" s="145">
        <v>2</v>
      </c>
      <c r="BA258" s="145">
        <f>IF(AZ258=1,G258,0)</f>
        <v>0</v>
      </c>
      <c r="BB258" s="145">
        <f>IF(AZ258=2,G258,0)</f>
        <v>0</v>
      </c>
      <c r="BC258" s="145">
        <f>IF(AZ258=3,G258,0)</f>
        <v>0</v>
      </c>
      <c r="BD258" s="145">
        <f>IF(AZ258=4,G258,0)</f>
        <v>0</v>
      </c>
      <c r="BE258" s="145">
        <f>IF(AZ258=5,G258,0)</f>
        <v>0</v>
      </c>
      <c r="CA258" s="176">
        <v>1</v>
      </c>
      <c r="CB258" s="176">
        <v>7</v>
      </c>
      <c r="CZ258" s="145">
        <v>0.00017</v>
      </c>
    </row>
    <row r="259" spans="1:104" ht="12.75">
      <c r="A259" s="170">
        <v>86</v>
      </c>
      <c r="B259" s="171" t="s">
        <v>417</v>
      </c>
      <c r="C259" s="172" t="s">
        <v>418</v>
      </c>
      <c r="D259" s="173" t="s">
        <v>113</v>
      </c>
      <c r="E259" s="174">
        <v>6.24</v>
      </c>
      <c r="F259" s="174">
        <v>0</v>
      </c>
      <c r="G259" s="175">
        <f>E259*F259</f>
        <v>0</v>
      </c>
      <c r="O259" s="169">
        <v>2</v>
      </c>
      <c r="AA259" s="145">
        <v>1</v>
      </c>
      <c r="AB259" s="145">
        <v>7</v>
      </c>
      <c r="AC259" s="145">
        <v>7</v>
      </c>
      <c r="AZ259" s="145">
        <v>2</v>
      </c>
      <c r="BA259" s="145">
        <f>IF(AZ259=1,G259,0)</f>
        <v>0</v>
      </c>
      <c r="BB259" s="145">
        <f>IF(AZ259=2,G259,0)</f>
        <v>0</v>
      </c>
      <c r="BC259" s="145">
        <f>IF(AZ259=3,G259,0)</f>
        <v>0</v>
      </c>
      <c r="BD259" s="145">
        <f>IF(AZ259=4,G259,0)</f>
        <v>0</v>
      </c>
      <c r="BE259" s="145">
        <f>IF(AZ259=5,G259,0)</f>
        <v>0</v>
      </c>
      <c r="CA259" s="176">
        <v>1</v>
      </c>
      <c r="CB259" s="176">
        <v>7</v>
      </c>
      <c r="CZ259" s="145">
        <v>0.00017</v>
      </c>
    </row>
    <row r="260" spans="1:15" ht="12.75">
      <c r="A260" s="177"/>
      <c r="B260" s="179"/>
      <c r="C260" s="221" t="s">
        <v>419</v>
      </c>
      <c r="D260" s="222"/>
      <c r="E260" s="180">
        <v>6.24</v>
      </c>
      <c r="F260" s="181"/>
      <c r="G260" s="182"/>
      <c r="M260" s="178" t="s">
        <v>419</v>
      </c>
      <c r="O260" s="169"/>
    </row>
    <row r="261" spans="1:104" ht="22.5">
      <c r="A261" s="170">
        <v>87</v>
      </c>
      <c r="B261" s="171" t="s">
        <v>420</v>
      </c>
      <c r="C261" s="172" t="s">
        <v>421</v>
      </c>
      <c r="D261" s="173" t="s">
        <v>113</v>
      </c>
      <c r="E261" s="174">
        <v>29.209</v>
      </c>
      <c r="F261" s="174">
        <v>0</v>
      </c>
      <c r="G261" s="175">
        <f>E261*F261</f>
        <v>0</v>
      </c>
      <c r="O261" s="169">
        <v>2</v>
      </c>
      <c r="AA261" s="145">
        <v>3</v>
      </c>
      <c r="AB261" s="145">
        <v>7</v>
      </c>
      <c r="AC261" s="145">
        <v>6285000</v>
      </c>
      <c r="AZ261" s="145">
        <v>2</v>
      </c>
      <c r="BA261" s="145">
        <f>IF(AZ261=1,G261,0)</f>
        <v>0</v>
      </c>
      <c r="BB261" s="145">
        <f>IF(AZ261=2,G261,0)</f>
        <v>0</v>
      </c>
      <c r="BC261" s="145">
        <f>IF(AZ261=3,G261,0)</f>
        <v>0</v>
      </c>
      <c r="BD261" s="145">
        <f>IF(AZ261=4,G261,0)</f>
        <v>0</v>
      </c>
      <c r="BE261" s="145">
        <f>IF(AZ261=5,G261,0)</f>
        <v>0</v>
      </c>
      <c r="CA261" s="176">
        <v>3</v>
      </c>
      <c r="CB261" s="176">
        <v>7</v>
      </c>
      <c r="CZ261" s="145">
        <v>0.004</v>
      </c>
    </row>
    <row r="262" spans="1:15" ht="12.75">
      <c r="A262" s="177"/>
      <c r="B262" s="179"/>
      <c r="C262" s="221" t="s">
        <v>422</v>
      </c>
      <c r="D262" s="222"/>
      <c r="E262" s="180">
        <v>29.209</v>
      </c>
      <c r="F262" s="181"/>
      <c r="G262" s="182"/>
      <c r="M262" s="178" t="s">
        <v>422</v>
      </c>
      <c r="O262" s="169"/>
    </row>
    <row r="263" spans="1:104" ht="12.75">
      <c r="A263" s="170">
        <v>88</v>
      </c>
      <c r="B263" s="171" t="s">
        <v>423</v>
      </c>
      <c r="C263" s="172" t="s">
        <v>424</v>
      </c>
      <c r="D263" s="173" t="s">
        <v>113</v>
      </c>
      <c r="E263" s="174">
        <v>6.864</v>
      </c>
      <c r="F263" s="174">
        <v>0</v>
      </c>
      <c r="G263" s="175">
        <f>E263*F263</f>
        <v>0</v>
      </c>
      <c r="O263" s="169">
        <v>2</v>
      </c>
      <c r="AA263" s="145">
        <v>3</v>
      </c>
      <c r="AB263" s="145">
        <v>7</v>
      </c>
      <c r="AC263" s="145">
        <v>69366055</v>
      </c>
      <c r="AZ263" s="145">
        <v>2</v>
      </c>
      <c r="BA263" s="145">
        <f>IF(AZ263=1,G263,0)</f>
        <v>0</v>
      </c>
      <c r="BB263" s="145">
        <f>IF(AZ263=2,G263,0)</f>
        <v>0</v>
      </c>
      <c r="BC263" s="145">
        <f>IF(AZ263=3,G263,0)</f>
        <v>0</v>
      </c>
      <c r="BD263" s="145">
        <f>IF(AZ263=4,G263,0)</f>
        <v>0</v>
      </c>
      <c r="BE263" s="145">
        <f>IF(AZ263=5,G263,0)</f>
        <v>0</v>
      </c>
      <c r="CA263" s="176">
        <v>3</v>
      </c>
      <c r="CB263" s="176">
        <v>7</v>
      </c>
      <c r="CZ263" s="145">
        <v>0.0003</v>
      </c>
    </row>
    <row r="264" spans="1:15" ht="12.75">
      <c r="A264" s="177"/>
      <c r="B264" s="179"/>
      <c r="C264" s="221" t="s">
        <v>425</v>
      </c>
      <c r="D264" s="222"/>
      <c r="E264" s="180">
        <v>6.864</v>
      </c>
      <c r="F264" s="181"/>
      <c r="G264" s="182"/>
      <c r="M264" s="178" t="s">
        <v>425</v>
      </c>
      <c r="O264" s="169"/>
    </row>
    <row r="265" spans="1:104" ht="12.75">
      <c r="A265" s="170">
        <v>89</v>
      </c>
      <c r="B265" s="171" t="s">
        <v>426</v>
      </c>
      <c r="C265" s="172" t="s">
        <v>427</v>
      </c>
      <c r="D265" s="173" t="s">
        <v>106</v>
      </c>
      <c r="E265" s="174">
        <v>0.13027</v>
      </c>
      <c r="F265" s="174">
        <v>0</v>
      </c>
      <c r="G265" s="175">
        <f>E265*F265</f>
        <v>0</v>
      </c>
      <c r="O265" s="169">
        <v>2</v>
      </c>
      <c r="AA265" s="145">
        <v>7</v>
      </c>
      <c r="AB265" s="145">
        <v>1001</v>
      </c>
      <c r="AC265" s="145">
        <v>5</v>
      </c>
      <c r="AZ265" s="145">
        <v>2</v>
      </c>
      <c r="BA265" s="145">
        <f>IF(AZ265=1,G265,0)</f>
        <v>0</v>
      </c>
      <c r="BB265" s="145">
        <f>IF(AZ265=2,G265,0)</f>
        <v>0</v>
      </c>
      <c r="BC265" s="145">
        <f>IF(AZ265=3,G265,0)</f>
        <v>0</v>
      </c>
      <c r="BD265" s="145">
        <f>IF(AZ265=4,G265,0)</f>
        <v>0</v>
      </c>
      <c r="BE265" s="145">
        <f>IF(AZ265=5,G265,0)</f>
        <v>0</v>
      </c>
      <c r="CA265" s="176">
        <v>7</v>
      </c>
      <c r="CB265" s="176">
        <v>1001</v>
      </c>
      <c r="CZ265" s="145">
        <v>0</v>
      </c>
    </row>
    <row r="266" spans="1:57" ht="12.75">
      <c r="A266" s="183"/>
      <c r="B266" s="184" t="s">
        <v>75</v>
      </c>
      <c r="C266" s="185" t="str">
        <f>CONCATENATE(B251," ",C251)</f>
        <v>711 Izolace proti vodě</v>
      </c>
      <c r="D266" s="186"/>
      <c r="E266" s="187"/>
      <c r="F266" s="188"/>
      <c r="G266" s="189">
        <f>SUM(G251:G265)</f>
        <v>0</v>
      </c>
      <c r="O266" s="169">
        <v>4</v>
      </c>
      <c r="BA266" s="190">
        <f>SUM(BA251:BA265)</f>
        <v>0</v>
      </c>
      <c r="BB266" s="190">
        <f>SUM(BB251:BB265)</f>
        <v>0</v>
      </c>
      <c r="BC266" s="190">
        <f>SUM(BC251:BC265)</f>
        <v>0</v>
      </c>
      <c r="BD266" s="190">
        <f>SUM(BD251:BD265)</f>
        <v>0</v>
      </c>
      <c r="BE266" s="190">
        <f>SUM(BE251:BE265)</f>
        <v>0</v>
      </c>
    </row>
    <row r="267" spans="1:15" ht="12.75">
      <c r="A267" s="162" t="s">
        <v>72</v>
      </c>
      <c r="B267" s="163" t="s">
        <v>428</v>
      </c>
      <c r="C267" s="164" t="s">
        <v>429</v>
      </c>
      <c r="D267" s="165"/>
      <c r="E267" s="166"/>
      <c r="F267" s="166"/>
      <c r="G267" s="167"/>
      <c r="H267" s="168"/>
      <c r="I267" s="168"/>
      <c r="O267" s="169">
        <v>1</v>
      </c>
    </row>
    <row r="268" spans="1:104" ht="12.75">
      <c r="A268" s="170">
        <v>90</v>
      </c>
      <c r="B268" s="171" t="s">
        <v>430</v>
      </c>
      <c r="C268" s="172" t="s">
        <v>431</v>
      </c>
      <c r="D268" s="173" t="s">
        <v>149</v>
      </c>
      <c r="E268" s="174">
        <v>26.54</v>
      </c>
      <c r="F268" s="174">
        <v>0</v>
      </c>
      <c r="G268" s="175">
        <f>E268*F268</f>
        <v>0</v>
      </c>
      <c r="O268" s="169">
        <v>2</v>
      </c>
      <c r="AA268" s="145">
        <v>1</v>
      </c>
      <c r="AB268" s="145">
        <v>7</v>
      </c>
      <c r="AC268" s="145">
        <v>7</v>
      </c>
      <c r="AZ268" s="145">
        <v>2</v>
      </c>
      <c r="BA268" s="145">
        <f>IF(AZ268=1,G268,0)</f>
        <v>0</v>
      </c>
      <c r="BB268" s="145">
        <f>IF(AZ268=2,G268,0)</f>
        <v>0</v>
      </c>
      <c r="BC268" s="145">
        <f>IF(AZ268=3,G268,0)</f>
        <v>0</v>
      </c>
      <c r="BD268" s="145">
        <f>IF(AZ268=4,G268,0)</f>
        <v>0</v>
      </c>
      <c r="BE268" s="145">
        <f>IF(AZ268=5,G268,0)</f>
        <v>0</v>
      </c>
      <c r="CA268" s="176">
        <v>1</v>
      </c>
      <c r="CB268" s="176">
        <v>7</v>
      </c>
      <c r="CZ268" s="145">
        <v>0.00079</v>
      </c>
    </row>
    <row r="269" spans="1:15" ht="12.75">
      <c r="A269" s="177"/>
      <c r="B269" s="179"/>
      <c r="C269" s="221" t="s">
        <v>432</v>
      </c>
      <c r="D269" s="222"/>
      <c r="E269" s="180">
        <v>26.54</v>
      </c>
      <c r="F269" s="181"/>
      <c r="G269" s="182"/>
      <c r="M269" s="178" t="s">
        <v>432</v>
      </c>
      <c r="O269" s="169"/>
    </row>
    <row r="270" spans="1:104" ht="12.75">
      <c r="A270" s="170">
        <v>91</v>
      </c>
      <c r="B270" s="171" t="s">
        <v>433</v>
      </c>
      <c r="C270" s="172" t="s">
        <v>434</v>
      </c>
      <c r="D270" s="173" t="s">
        <v>113</v>
      </c>
      <c r="E270" s="174">
        <v>70.848</v>
      </c>
      <c r="F270" s="174">
        <v>0</v>
      </c>
      <c r="G270" s="175">
        <f>E270*F270</f>
        <v>0</v>
      </c>
      <c r="O270" s="169">
        <v>2</v>
      </c>
      <c r="AA270" s="145">
        <v>1</v>
      </c>
      <c r="AB270" s="145">
        <v>7</v>
      </c>
      <c r="AC270" s="145">
        <v>7</v>
      </c>
      <c r="AZ270" s="145">
        <v>2</v>
      </c>
      <c r="BA270" s="145">
        <f>IF(AZ270=1,G270,0)</f>
        <v>0</v>
      </c>
      <c r="BB270" s="145">
        <f>IF(AZ270=2,G270,0)</f>
        <v>0</v>
      </c>
      <c r="BC270" s="145">
        <f>IF(AZ270=3,G270,0)</f>
        <v>0</v>
      </c>
      <c r="BD270" s="145">
        <f>IF(AZ270=4,G270,0)</f>
        <v>0</v>
      </c>
      <c r="BE270" s="145">
        <f>IF(AZ270=5,G270,0)</f>
        <v>0</v>
      </c>
      <c r="CA270" s="176">
        <v>1</v>
      </c>
      <c r="CB270" s="176">
        <v>7</v>
      </c>
      <c r="CZ270" s="145">
        <v>0</v>
      </c>
    </row>
    <row r="271" spans="1:15" ht="12.75">
      <c r="A271" s="177"/>
      <c r="B271" s="179"/>
      <c r="C271" s="221" t="s">
        <v>435</v>
      </c>
      <c r="D271" s="222"/>
      <c r="E271" s="180">
        <v>70.848</v>
      </c>
      <c r="F271" s="181"/>
      <c r="G271" s="182"/>
      <c r="M271" s="178" t="s">
        <v>435</v>
      </c>
      <c r="O271" s="169"/>
    </row>
    <row r="272" spans="1:104" ht="12.75">
      <c r="A272" s="170">
        <v>92</v>
      </c>
      <c r="B272" s="171" t="s">
        <v>436</v>
      </c>
      <c r="C272" s="172" t="s">
        <v>437</v>
      </c>
      <c r="D272" s="173" t="s">
        <v>113</v>
      </c>
      <c r="E272" s="174">
        <v>70.85</v>
      </c>
      <c r="F272" s="174">
        <v>0</v>
      </c>
      <c r="G272" s="175">
        <f>E272*F272</f>
        <v>0</v>
      </c>
      <c r="O272" s="169">
        <v>2</v>
      </c>
      <c r="AA272" s="145">
        <v>1</v>
      </c>
      <c r="AB272" s="145">
        <v>7</v>
      </c>
      <c r="AC272" s="145">
        <v>7</v>
      </c>
      <c r="AZ272" s="145">
        <v>2</v>
      </c>
      <c r="BA272" s="145">
        <f>IF(AZ272=1,G272,0)</f>
        <v>0</v>
      </c>
      <c r="BB272" s="145">
        <f>IF(AZ272=2,G272,0)</f>
        <v>0</v>
      </c>
      <c r="BC272" s="145">
        <f>IF(AZ272=3,G272,0)</f>
        <v>0</v>
      </c>
      <c r="BD272" s="145">
        <f>IF(AZ272=4,G272,0)</f>
        <v>0</v>
      </c>
      <c r="BE272" s="145">
        <f>IF(AZ272=5,G272,0)</f>
        <v>0</v>
      </c>
      <c r="CA272" s="176">
        <v>1</v>
      </c>
      <c r="CB272" s="176">
        <v>7</v>
      </c>
      <c r="CZ272" s="145">
        <v>0</v>
      </c>
    </row>
    <row r="273" spans="1:104" ht="12.75">
      <c r="A273" s="170">
        <v>93</v>
      </c>
      <c r="B273" s="171" t="s">
        <v>438</v>
      </c>
      <c r="C273" s="172" t="s">
        <v>439</v>
      </c>
      <c r="D273" s="173" t="s">
        <v>113</v>
      </c>
      <c r="E273" s="174">
        <v>62.58</v>
      </c>
      <c r="F273" s="174">
        <v>0</v>
      </c>
      <c r="G273" s="175">
        <f>E273*F273</f>
        <v>0</v>
      </c>
      <c r="O273" s="169">
        <v>2</v>
      </c>
      <c r="AA273" s="145">
        <v>1</v>
      </c>
      <c r="AB273" s="145">
        <v>7</v>
      </c>
      <c r="AC273" s="145">
        <v>7</v>
      </c>
      <c r="AZ273" s="145">
        <v>2</v>
      </c>
      <c r="BA273" s="145">
        <f>IF(AZ273=1,G273,0)</f>
        <v>0</v>
      </c>
      <c r="BB273" s="145">
        <f>IF(AZ273=2,G273,0)</f>
        <v>0</v>
      </c>
      <c r="BC273" s="145">
        <f>IF(AZ273=3,G273,0)</f>
        <v>0</v>
      </c>
      <c r="BD273" s="145">
        <f>IF(AZ273=4,G273,0)</f>
        <v>0</v>
      </c>
      <c r="BE273" s="145">
        <f>IF(AZ273=5,G273,0)</f>
        <v>0</v>
      </c>
      <c r="CA273" s="176">
        <v>1</v>
      </c>
      <c r="CB273" s="176">
        <v>7</v>
      </c>
      <c r="CZ273" s="145">
        <v>0</v>
      </c>
    </row>
    <row r="274" spans="1:15" ht="12.75">
      <c r="A274" s="177"/>
      <c r="B274" s="179"/>
      <c r="C274" s="221" t="s">
        <v>440</v>
      </c>
      <c r="D274" s="222"/>
      <c r="E274" s="180">
        <v>62.58</v>
      </c>
      <c r="F274" s="181"/>
      <c r="G274" s="182"/>
      <c r="M274" s="178" t="s">
        <v>440</v>
      </c>
      <c r="O274" s="169"/>
    </row>
    <row r="275" spans="1:104" ht="12.75">
      <c r="A275" s="170">
        <v>94</v>
      </c>
      <c r="B275" s="171" t="s">
        <v>441</v>
      </c>
      <c r="C275" s="172" t="s">
        <v>442</v>
      </c>
      <c r="D275" s="173" t="s">
        <v>304</v>
      </c>
      <c r="E275" s="174">
        <v>26.54</v>
      </c>
      <c r="F275" s="174">
        <v>0</v>
      </c>
      <c r="G275" s="175">
        <f>E275*F275</f>
        <v>0</v>
      </c>
      <c r="O275" s="169">
        <v>2</v>
      </c>
      <c r="AA275" s="145">
        <v>1</v>
      </c>
      <c r="AB275" s="145">
        <v>1</v>
      </c>
      <c r="AC275" s="145">
        <v>1</v>
      </c>
      <c r="AZ275" s="145">
        <v>2</v>
      </c>
      <c r="BA275" s="145">
        <f>IF(AZ275=1,G275,0)</f>
        <v>0</v>
      </c>
      <c r="BB275" s="145">
        <f>IF(AZ275=2,G275,0)</f>
        <v>0</v>
      </c>
      <c r="BC275" s="145">
        <f>IF(AZ275=3,G275,0)</f>
        <v>0</v>
      </c>
      <c r="BD275" s="145">
        <f>IF(AZ275=4,G275,0)</f>
        <v>0</v>
      </c>
      <c r="BE275" s="145">
        <f>IF(AZ275=5,G275,0)</f>
        <v>0</v>
      </c>
      <c r="CA275" s="176">
        <v>1</v>
      </c>
      <c r="CB275" s="176">
        <v>1</v>
      </c>
      <c r="CZ275" s="145">
        <v>0.00049</v>
      </c>
    </row>
    <row r="276" spans="1:15" ht="12.75">
      <c r="A276" s="177"/>
      <c r="B276" s="179"/>
      <c r="C276" s="221" t="s">
        <v>443</v>
      </c>
      <c r="D276" s="222"/>
      <c r="E276" s="180">
        <v>26.54</v>
      </c>
      <c r="F276" s="181"/>
      <c r="G276" s="182"/>
      <c r="M276" s="178" t="s">
        <v>443</v>
      </c>
      <c r="O276" s="169"/>
    </row>
    <row r="277" spans="1:104" ht="12.75">
      <c r="A277" s="170">
        <v>95</v>
      </c>
      <c r="B277" s="171" t="s">
        <v>444</v>
      </c>
      <c r="C277" s="172" t="s">
        <v>445</v>
      </c>
      <c r="D277" s="173" t="s">
        <v>113</v>
      </c>
      <c r="E277" s="174">
        <v>77.935</v>
      </c>
      <c r="F277" s="174">
        <v>0</v>
      </c>
      <c r="G277" s="175">
        <f>E277*F277</f>
        <v>0</v>
      </c>
      <c r="O277" s="169">
        <v>2</v>
      </c>
      <c r="AA277" s="145">
        <v>3</v>
      </c>
      <c r="AB277" s="145">
        <v>7</v>
      </c>
      <c r="AC277" s="145">
        <v>28322000</v>
      </c>
      <c r="AZ277" s="145">
        <v>2</v>
      </c>
      <c r="BA277" s="145">
        <f>IF(AZ277=1,G277,0)</f>
        <v>0</v>
      </c>
      <c r="BB277" s="145">
        <f>IF(AZ277=2,G277,0)</f>
        <v>0</v>
      </c>
      <c r="BC277" s="145">
        <f>IF(AZ277=3,G277,0)</f>
        <v>0</v>
      </c>
      <c r="BD277" s="145">
        <f>IF(AZ277=4,G277,0)</f>
        <v>0</v>
      </c>
      <c r="BE277" s="145">
        <f>IF(AZ277=5,G277,0)</f>
        <v>0</v>
      </c>
      <c r="CA277" s="176">
        <v>3</v>
      </c>
      <c r="CB277" s="176">
        <v>7</v>
      </c>
      <c r="CZ277" s="145">
        <v>0.00196</v>
      </c>
    </row>
    <row r="278" spans="1:15" ht="12.75">
      <c r="A278" s="177"/>
      <c r="B278" s="179"/>
      <c r="C278" s="221" t="s">
        <v>446</v>
      </c>
      <c r="D278" s="222"/>
      <c r="E278" s="180">
        <v>77.935</v>
      </c>
      <c r="F278" s="181"/>
      <c r="G278" s="182"/>
      <c r="M278" s="178" t="s">
        <v>446</v>
      </c>
      <c r="O278" s="169"/>
    </row>
    <row r="279" spans="1:104" ht="12.75">
      <c r="A279" s="170">
        <v>96</v>
      </c>
      <c r="B279" s="171" t="s">
        <v>423</v>
      </c>
      <c r="C279" s="172" t="s">
        <v>424</v>
      </c>
      <c r="D279" s="173" t="s">
        <v>113</v>
      </c>
      <c r="E279" s="174">
        <v>77.935</v>
      </c>
      <c r="F279" s="174">
        <v>0</v>
      </c>
      <c r="G279" s="175">
        <f>E279*F279</f>
        <v>0</v>
      </c>
      <c r="O279" s="169">
        <v>2</v>
      </c>
      <c r="AA279" s="145">
        <v>3</v>
      </c>
      <c r="AB279" s="145">
        <v>7</v>
      </c>
      <c r="AC279" s="145">
        <v>69366055</v>
      </c>
      <c r="AZ279" s="145">
        <v>2</v>
      </c>
      <c r="BA279" s="145">
        <f>IF(AZ279=1,G279,0)</f>
        <v>0</v>
      </c>
      <c r="BB279" s="145">
        <f>IF(AZ279=2,G279,0)</f>
        <v>0</v>
      </c>
      <c r="BC279" s="145">
        <f>IF(AZ279=3,G279,0)</f>
        <v>0</v>
      </c>
      <c r="BD279" s="145">
        <f>IF(AZ279=4,G279,0)</f>
        <v>0</v>
      </c>
      <c r="BE279" s="145">
        <f>IF(AZ279=5,G279,0)</f>
        <v>0</v>
      </c>
      <c r="CA279" s="176">
        <v>3</v>
      </c>
      <c r="CB279" s="176">
        <v>7</v>
      </c>
      <c r="CZ279" s="145">
        <v>0.0003</v>
      </c>
    </row>
    <row r="280" spans="1:15" ht="12.75">
      <c r="A280" s="177"/>
      <c r="B280" s="179"/>
      <c r="C280" s="221" t="s">
        <v>446</v>
      </c>
      <c r="D280" s="222"/>
      <c r="E280" s="180">
        <v>77.935</v>
      </c>
      <c r="F280" s="181"/>
      <c r="G280" s="182"/>
      <c r="M280" s="178" t="s">
        <v>446</v>
      </c>
      <c r="O280" s="169"/>
    </row>
    <row r="281" spans="1:104" ht="12.75">
      <c r="A281" s="170">
        <v>97</v>
      </c>
      <c r="B281" s="171" t="s">
        <v>447</v>
      </c>
      <c r="C281" s="172" t="s">
        <v>448</v>
      </c>
      <c r="D281" s="173" t="s">
        <v>106</v>
      </c>
      <c r="E281" s="174">
        <v>0.2101043</v>
      </c>
      <c r="F281" s="174">
        <v>0</v>
      </c>
      <c r="G281" s="175">
        <f>E281*F281</f>
        <v>0</v>
      </c>
      <c r="O281" s="169">
        <v>2</v>
      </c>
      <c r="AA281" s="145">
        <v>7</v>
      </c>
      <c r="AB281" s="145">
        <v>1001</v>
      </c>
      <c r="AC281" s="145">
        <v>5</v>
      </c>
      <c r="AZ281" s="145">
        <v>2</v>
      </c>
      <c r="BA281" s="145">
        <f>IF(AZ281=1,G281,0)</f>
        <v>0</v>
      </c>
      <c r="BB281" s="145">
        <f>IF(AZ281=2,G281,0)</f>
        <v>0</v>
      </c>
      <c r="BC281" s="145">
        <f>IF(AZ281=3,G281,0)</f>
        <v>0</v>
      </c>
      <c r="BD281" s="145">
        <f>IF(AZ281=4,G281,0)</f>
        <v>0</v>
      </c>
      <c r="BE281" s="145">
        <f>IF(AZ281=5,G281,0)</f>
        <v>0</v>
      </c>
      <c r="CA281" s="176">
        <v>7</v>
      </c>
      <c r="CB281" s="176">
        <v>1001</v>
      </c>
      <c r="CZ281" s="145">
        <v>0</v>
      </c>
    </row>
    <row r="282" spans="1:57" ht="12.75">
      <c r="A282" s="183"/>
      <c r="B282" s="184" t="s">
        <v>75</v>
      </c>
      <c r="C282" s="185" t="str">
        <f>CONCATENATE(B267," ",C267)</f>
        <v>712 Živičné krytiny</v>
      </c>
      <c r="D282" s="186"/>
      <c r="E282" s="187"/>
      <c r="F282" s="188"/>
      <c r="G282" s="189">
        <f>SUM(G267:G281)</f>
        <v>0</v>
      </c>
      <c r="O282" s="169">
        <v>4</v>
      </c>
      <c r="BA282" s="190">
        <f>SUM(BA267:BA281)</f>
        <v>0</v>
      </c>
      <c r="BB282" s="190">
        <f>SUM(BB267:BB281)</f>
        <v>0</v>
      </c>
      <c r="BC282" s="190">
        <f>SUM(BC267:BC281)</f>
        <v>0</v>
      </c>
      <c r="BD282" s="190">
        <f>SUM(BD267:BD281)</f>
        <v>0</v>
      </c>
      <c r="BE282" s="190">
        <f>SUM(BE267:BE281)</f>
        <v>0</v>
      </c>
    </row>
    <row r="283" spans="1:15" ht="12.75">
      <c r="A283" s="162" t="s">
        <v>72</v>
      </c>
      <c r="B283" s="163" t="s">
        <v>449</v>
      </c>
      <c r="C283" s="164" t="s">
        <v>450</v>
      </c>
      <c r="D283" s="165"/>
      <c r="E283" s="166"/>
      <c r="F283" s="166"/>
      <c r="G283" s="167"/>
      <c r="H283" s="168"/>
      <c r="I283" s="168"/>
      <c r="O283" s="169">
        <v>1</v>
      </c>
    </row>
    <row r="284" spans="1:104" ht="12.75">
      <c r="A284" s="170">
        <v>98</v>
      </c>
      <c r="B284" s="171" t="s">
        <v>451</v>
      </c>
      <c r="C284" s="172" t="s">
        <v>452</v>
      </c>
      <c r="D284" s="173" t="s">
        <v>118</v>
      </c>
      <c r="E284" s="174">
        <v>1</v>
      </c>
      <c r="F284" s="174">
        <v>0</v>
      </c>
      <c r="G284" s="175">
        <f>E284*F284</f>
        <v>0</v>
      </c>
      <c r="O284" s="169">
        <v>2</v>
      </c>
      <c r="AA284" s="145">
        <v>1</v>
      </c>
      <c r="AB284" s="145">
        <v>7</v>
      </c>
      <c r="AC284" s="145">
        <v>7</v>
      </c>
      <c r="AZ284" s="145">
        <v>2</v>
      </c>
      <c r="BA284" s="145">
        <f>IF(AZ284=1,G284,0)</f>
        <v>0</v>
      </c>
      <c r="BB284" s="145">
        <f>IF(AZ284=2,G284,0)</f>
        <v>0</v>
      </c>
      <c r="BC284" s="145">
        <f>IF(AZ284=3,G284,0)</f>
        <v>0</v>
      </c>
      <c r="BD284" s="145">
        <f>IF(AZ284=4,G284,0)</f>
        <v>0</v>
      </c>
      <c r="BE284" s="145">
        <f>IF(AZ284=5,G284,0)</f>
        <v>0</v>
      </c>
      <c r="CA284" s="176">
        <v>1</v>
      </c>
      <c r="CB284" s="176">
        <v>7</v>
      </c>
      <c r="CZ284" s="145">
        <v>0</v>
      </c>
    </row>
    <row r="285" spans="1:57" ht="12.75">
      <c r="A285" s="183"/>
      <c r="B285" s="184" t="s">
        <v>75</v>
      </c>
      <c r="C285" s="185" t="str">
        <f>CONCATENATE(B283," ",C283)</f>
        <v>720 Zdravotechnická instalace</v>
      </c>
      <c r="D285" s="186"/>
      <c r="E285" s="187"/>
      <c r="F285" s="188"/>
      <c r="G285" s="189">
        <f>SUM(G283:G284)</f>
        <v>0</v>
      </c>
      <c r="O285" s="169">
        <v>4</v>
      </c>
      <c r="BA285" s="190">
        <f>SUM(BA283:BA284)</f>
        <v>0</v>
      </c>
      <c r="BB285" s="190">
        <f>SUM(BB283:BB284)</f>
        <v>0</v>
      </c>
      <c r="BC285" s="190">
        <f>SUM(BC283:BC284)</f>
        <v>0</v>
      </c>
      <c r="BD285" s="190">
        <f>SUM(BD283:BD284)</f>
        <v>0</v>
      </c>
      <c r="BE285" s="190">
        <f>SUM(BE283:BE284)</f>
        <v>0</v>
      </c>
    </row>
    <row r="286" spans="1:15" ht="12.75">
      <c r="A286" s="162" t="s">
        <v>72</v>
      </c>
      <c r="B286" s="163" t="s">
        <v>453</v>
      </c>
      <c r="C286" s="164" t="s">
        <v>454</v>
      </c>
      <c r="D286" s="165"/>
      <c r="E286" s="166"/>
      <c r="F286" s="166"/>
      <c r="G286" s="167"/>
      <c r="H286" s="168"/>
      <c r="I286" s="168"/>
      <c r="O286" s="169">
        <v>1</v>
      </c>
    </row>
    <row r="287" spans="1:104" ht="12.75">
      <c r="A287" s="170">
        <v>99</v>
      </c>
      <c r="B287" s="171" t="s">
        <v>455</v>
      </c>
      <c r="C287" s="172" t="s">
        <v>456</v>
      </c>
      <c r="D287" s="173" t="s">
        <v>304</v>
      </c>
      <c r="E287" s="174">
        <v>5.76</v>
      </c>
      <c r="F287" s="174">
        <v>0</v>
      </c>
      <c r="G287" s="175">
        <f>E287*F287</f>
        <v>0</v>
      </c>
      <c r="O287" s="169">
        <v>2</v>
      </c>
      <c r="AA287" s="145">
        <v>1</v>
      </c>
      <c r="AB287" s="145">
        <v>7</v>
      </c>
      <c r="AC287" s="145">
        <v>7</v>
      </c>
      <c r="AZ287" s="145">
        <v>2</v>
      </c>
      <c r="BA287" s="145">
        <f>IF(AZ287=1,G287,0)</f>
        <v>0</v>
      </c>
      <c r="BB287" s="145">
        <f>IF(AZ287=2,G287,0)</f>
        <v>0</v>
      </c>
      <c r="BC287" s="145">
        <f>IF(AZ287=3,G287,0)</f>
        <v>0</v>
      </c>
      <c r="BD287" s="145">
        <f>IF(AZ287=4,G287,0)</f>
        <v>0</v>
      </c>
      <c r="BE287" s="145">
        <f>IF(AZ287=5,G287,0)</f>
        <v>0</v>
      </c>
      <c r="CA287" s="176">
        <v>1</v>
      </c>
      <c r="CB287" s="176">
        <v>7</v>
      </c>
      <c r="CZ287" s="145">
        <v>0.0037</v>
      </c>
    </row>
    <row r="288" spans="1:104" ht="12.75">
      <c r="A288" s="170">
        <v>100</v>
      </c>
      <c r="B288" s="171" t="s">
        <v>457</v>
      </c>
      <c r="C288" s="172" t="s">
        <v>458</v>
      </c>
      <c r="D288" s="173" t="s">
        <v>304</v>
      </c>
      <c r="E288" s="174">
        <v>5.76</v>
      </c>
      <c r="F288" s="174">
        <v>0</v>
      </c>
      <c r="G288" s="175">
        <f>E288*F288</f>
        <v>0</v>
      </c>
      <c r="O288" s="169">
        <v>2</v>
      </c>
      <c r="AA288" s="145">
        <v>1</v>
      </c>
      <c r="AB288" s="145">
        <v>7</v>
      </c>
      <c r="AC288" s="145">
        <v>7</v>
      </c>
      <c r="AZ288" s="145">
        <v>2</v>
      </c>
      <c r="BA288" s="145">
        <f>IF(AZ288=1,G288,0)</f>
        <v>0</v>
      </c>
      <c r="BB288" s="145">
        <f>IF(AZ288=2,G288,0)</f>
        <v>0</v>
      </c>
      <c r="BC288" s="145">
        <f>IF(AZ288=3,G288,0)</f>
        <v>0</v>
      </c>
      <c r="BD288" s="145">
        <f>IF(AZ288=4,G288,0)</f>
        <v>0</v>
      </c>
      <c r="BE288" s="145">
        <f>IF(AZ288=5,G288,0)</f>
        <v>0</v>
      </c>
      <c r="CA288" s="176">
        <v>1</v>
      </c>
      <c r="CB288" s="176">
        <v>7</v>
      </c>
      <c r="CZ288" s="145">
        <v>0</v>
      </c>
    </row>
    <row r="289" spans="1:104" ht="12.75">
      <c r="A289" s="170">
        <v>101</v>
      </c>
      <c r="B289" s="171" t="s">
        <v>459</v>
      </c>
      <c r="C289" s="172" t="s">
        <v>460</v>
      </c>
      <c r="D289" s="173" t="s">
        <v>304</v>
      </c>
      <c r="E289" s="174">
        <v>26.54</v>
      </c>
      <c r="F289" s="174">
        <v>0</v>
      </c>
      <c r="G289" s="175">
        <f>E289*F289</f>
        <v>0</v>
      </c>
      <c r="O289" s="169">
        <v>2</v>
      </c>
      <c r="AA289" s="145">
        <v>1</v>
      </c>
      <c r="AB289" s="145">
        <v>7</v>
      </c>
      <c r="AC289" s="145">
        <v>7</v>
      </c>
      <c r="AZ289" s="145">
        <v>2</v>
      </c>
      <c r="BA289" s="145">
        <f>IF(AZ289=1,G289,0)</f>
        <v>0</v>
      </c>
      <c r="BB289" s="145">
        <f>IF(AZ289=2,G289,0)</f>
        <v>0</v>
      </c>
      <c r="BC289" s="145">
        <f>IF(AZ289=3,G289,0)</f>
        <v>0</v>
      </c>
      <c r="BD289" s="145">
        <f>IF(AZ289=4,G289,0)</f>
        <v>0</v>
      </c>
      <c r="BE289" s="145">
        <f>IF(AZ289=5,G289,0)</f>
        <v>0</v>
      </c>
      <c r="CA289" s="176">
        <v>1</v>
      </c>
      <c r="CB289" s="176">
        <v>7</v>
      </c>
      <c r="CZ289" s="145">
        <v>0.00702</v>
      </c>
    </row>
    <row r="290" spans="1:15" ht="12.75">
      <c r="A290" s="177"/>
      <c r="B290" s="179"/>
      <c r="C290" s="221" t="s">
        <v>461</v>
      </c>
      <c r="D290" s="222"/>
      <c r="E290" s="180">
        <v>26.54</v>
      </c>
      <c r="F290" s="181"/>
      <c r="G290" s="182"/>
      <c r="M290" s="178" t="s">
        <v>461</v>
      </c>
      <c r="O290" s="169"/>
    </row>
    <row r="291" spans="1:104" ht="12.75">
      <c r="A291" s="170">
        <v>102</v>
      </c>
      <c r="B291" s="171" t="s">
        <v>462</v>
      </c>
      <c r="C291" s="172" t="s">
        <v>463</v>
      </c>
      <c r="D291" s="173" t="s">
        <v>304</v>
      </c>
      <c r="E291" s="174">
        <v>26.54</v>
      </c>
      <c r="F291" s="174">
        <v>0</v>
      </c>
      <c r="G291" s="175">
        <f>E291*F291</f>
        <v>0</v>
      </c>
      <c r="O291" s="169">
        <v>2</v>
      </c>
      <c r="AA291" s="145">
        <v>1</v>
      </c>
      <c r="AB291" s="145">
        <v>7</v>
      </c>
      <c r="AC291" s="145">
        <v>7</v>
      </c>
      <c r="AZ291" s="145">
        <v>2</v>
      </c>
      <c r="BA291" s="145">
        <f>IF(AZ291=1,G291,0)</f>
        <v>0</v>
      </c>
      <c r="BB291" s="145">
        <f>IF(AZ291=2,G291,0)</f>
        <v>0</v>
      </c>
      <c r="BC291" s="145">
        <f>IF(AZ291=3,G291,0)</f>
        <v>0</v>
      </c>
      <c r="BD291" s="145">
        <f>IF(AZ291=4,G291,0)</f>
        <v>0</v>
      </c>
      <c r="BE291" s="145">
        <f>IF(AZ291=5,G291,0)</f>
        <v>0</v>
      </c>
      <c r="CA291" s="176">
        <v>1</v>
      </c>
      <c r="CB291" s="176">
        <v>7</v>
      </c>
      <c r="CZ291" s="145">
        <v>0</v>
      </c>
    </row>
    <row r="292" spans="1:15" ht="12.75">
      <c r="A292" s="177"/>
      <c r="B292" s="179"/>
      <c r="C292" s="221" t="s">
        <v>443</v>
      </c>
      <c r="D292" s="222"/>
      <c r="E292" s="180">
        <v>26.54</v>
      </c>
      <c r="F292" s="181"/>
      <c r="G292" s="182"/>
      <c r="M292" s="178" t="s">
        <v>443</v>
      </c>
      <c r="O292" s="169"/>
    </row>
    <row r="293" spans="1:104" ht="12.75">
      <c r="A293" s="170">
        <v>103</v>
      </c>
      <c r="B293" s="171" t="s">
        <v>464</v>
      </c>
      <c r="C293" s="172" t="s">
        <v>465</v>
      </c>
      <c r="D293" s="173" t="s">
        <v>304</v>
      </c>
      <c r="E293" s="174">
        <v>5.76</v>
      </c>
      <c r="F293" s="174">
        <v>0</v>
      </c>
      <c r="G293" s="175">
        <f>E293*F293</f>
        <v>0</v>
      </c>
      <c r="O293" s="169">
        <v>2</v>
      </c>
      <c r="AA293" s="145">
        <v>1</v>
      </c>
      <c r="AB293" s="145">
        <v>7</v>
      </c>
      <c r="AC293" s="145">
        <v>7</v>
      </c>
      <c r="AZ293" s="145">
        <v>2</v>
      </c>
      <c r="BA293" s="145">
        <f>IF(AZ293=1,G293,0)</f>
        <v>0</v>
      </c>
      <c r="BB293" s="145">
        <f>IF(AZ293=2,G293,0)</f>
        <v>0</v>
      </c>
      <c r="BC293" s="145">
        <f>IF(AZ293=3,G293,0)</f>
        <v>0</v>
      </c>
      <c r="BD293" s="145">
        <f>IF(AZ293=4,G293,0)</f>
        <v>0</v>
      </c>
      <c r="BE293" s="145">
        <f>IF(AZ293=5,G293,0)</f>
        <v>0</v>
      </c>
      <c r="CA293" s="176">
        <v>1</v>
      </c>
      <c r="CB293" s="176">
        <v>7</v>
      </c>
      <c r="CZ293" s="145">
        <v>0.00249</v>
      </c>
    </row>
    <row r="294" spans="1:104" ht="12.75">
      <c r="A294" s="170">
        <v>104</v>
      </c>
      <c r="B294" s="171" t="s">
        <v>466</v>
      </c>
      <c r="C294" s="172" t="s">
        <v>467</v>
      </c>
      <c r="D294" s="173" t="s">
        <v>304</v>
      </c>
      <c r="E294" s="174">
        <v>5.76</v>
      </c>
      <c r="F294" s="174">
        <v>0</v>
      </c>
      <c r="G294" s="175">
        <f>E294*F294</f>
        <v>0</v>
      </c>
      <c r="O294" s="169">
        <v>2</v>
      </c>
      <c r="AA294" s="145">
        <v>1</v>
      </c>
      <c r="AB294" s="145">
        <v>7</v>
      </c>
      <c r="AC294" s="145">
        <v>7</v>
      </c>
      <c r="AZ294" s="145">
        <v>2</v>
      </c>
      <c r="BA294" s="145">
        <f>IF(AZ294=1,G294,0)</f>
        <v>0</v>
      </c>
      <c r="BB294" s="145">
        <f>IF(AZ294=2,G294,0)</f>
        <v>0</v>
      </c>
      <c r="BC294" s="145">
        <f>IF(AZ294=3,G294,0)</f>
        <v>0</v>
      </c>
      <c r="BD294" s="145">
        <f>IF(AZ294=4,G294,0)</f>
        <v>0</v>
      </c>
      <c r="BE294" s="145">
        <f>IF(AZ294=5,G294,0)</f>
        <v>0</v>
      </c>
      <c r="CA294" s="176">
        <v>1</v>
      </c>
      <c r="CB294" s="176">
        <v>7</v>
      </c>
      <c r="CZ294" s="145">
        <v>0</v>
      </c>
    </row>
    <row r="295" spans="1:104" ht="12.75">
      <c r="A295" s="170">
        <v>105</v>
      </c>
      <c r="B295" s="171" t="s">
        <v>468</v>
      </c>
      <c r="C295" s="172" t="s">
        <v>469</v>
      </c>
      <c r="D295" s="173" t="s">
        <v>149</v>
      </c>
      <c r="E295" s="174">
        <v>1</v>
      </c>
      <c r="F295" s="174">
        <v>0</v>
      </c>
      <c r="G295" s="175">
        <f>E295*F295</f>
        <v>0</v>
      </c>
      <c r="O295" s="169">
        <v>2</v>
      </c>
      <c r="AA295" s="145">
        <v>1</v>
      </c>
      <c r="AB295" s="145">
        <v>7</v>
      </c>
      <c r="AC295" s="145">
        <v>7</v>
      </c>
      <c r="AZ295" s="145">
        <v>2</v>
      </c>
      <c r="BA295" s="145">
        <f>IF(AZ295=1,G295,0)</f>
        <v>0</v>
      </c>
      <c r="BB295" s="145">
        <f>IF(AZ295=2,G295,0)</f>
        <v>0</v>
      </c>
      <c r="BC295" s="145">
        <f>IF(AZ295=3,G295,0)</f>
        <v>0</v>
      </c>
      <c r="BD295" s="145">
        <f>IF(AZ295=4,G295,0)</f>
        <v>0</v>
      </c>
      <c r="BE295" s="145">
        <f>IF(AZ295=5,G295,0)</f>
        <v>0</v>
      </c>
      <c r="CA295" s="176">
        <v>1</v>
      </c>
      <c r="CB295" s="176">
        <v>7</v>
      </c>
      <c r="CZ295" s="145">
        <v>0.00165</v>
      </c>
    </row>
    <row r="296" spans="1:104" ht="12.75">
      <c r="A296" s="170">
        <v>106</v>
      </c>
      <c r="B296" s="171" t="s">
        <v>470</v>
      </c>
      <c r="C296" s="172" t="s">
        <v>471</v>
      </c>
      <c r="D296" s="173" t="s">
        <v>149</v>
      </c>
      <c r="E296" s="174">
        <v>1</v>
      </c>
      <c r="F296" s="174">
        <v>0</v>
      </c>
      <c r="G296" s="175">
        <f>E296*F296</f>
        <v>0</v>
      </c>
      <c r="O296" s="169">
        <v>2</v>
      </c>
      <c r="AA296" s="145">
        <v>1</v>
      </c>
      <c r="AB296" s="145">
        <v>7</v>
      </c>
      <c r="AC296" s="145">
        <v>7</v>
      </c>
      <c r="AZ296" s="145">
        <v>2</v>
      </c>
      <c r="BA296" s="145">
        <f>IF(AZ296=1,G296,0)</f>
        <v>0</v>
      </c>
      <c r="BB296" s="145">
        <f>IF(AZ296=2,G296,0)</f>
        <v>0</v>
      </c>
      <c r="BC296" s="145">
        <f>IF(AZ296=3,G296,0)</f>
        <v>0</v>
      </c>
      <c r="BD296" s="145">
        <f>IF(AZ296=4,G296,0)</f>
        <v>0</v>
      </c>
      <c r="BE296" s="145">
        <f>IF(AZ296=5,G296,0)</f>
        <v>0</v>
      </c>
      <c r="CA296" s="176">
        <v>1</v>
      </c>
      <c r="CB296" s="176">
        <v>7</v>
      </c>
      <c r="CZ296" s="145">
        <v>0</v>
      </c>
    </row>
    <row r="297" spans="1:104" ht="12.75">
      <c r="A297" s="170">
        <v>107</v>
      </c>
      <c r="B297" s="171" t="s">
        <v>472</v>
      </c>
      <c r="C297" s="172" t="s">
        <v>473</v>
      </c>
      <c r="D297" s="173" t="s">
        <v>304</v>
      </c>
      <c r="E297" s="174">
        <v>1.86</v>
      </c>
      <c r="F297" s="174">
        <v>0</v>
      </c>
      <c r="G297" s="175">
        <f>E297*F297</f>
        <v>0</v>
      </c>
      <c r="O297" s="169">
        <v>2</v>
      </c>
      <c r="AA297" s="145">
        <v>1</v>
      </c>
      <c r="AB297" s="145">
        <v>7</v>
      </c>
      <c r="AC297" s="145">
        <v>7</v>
      </c>
      <c r="AZ297" s="145">
        <v>2</v>
      </c>
      <c r="BA297" s="145">
        <f>IF(AZ297=1,G297,0)</f>
        <v>0</v>
      </c>
      <c r="BB297" s="145">
        <f>IF(AZ297=2,G297,0)</f>
        <v>0</v>
      </c>
      <c r="BC297" s="145">
        <f>IF(AZ297=3,G297,0)</f>
        <v>0</v>
      </c>
      <c r="BD297" s="145">
        <f>IF(AZ297=4,G297,0)</f>
        <v>0</v>
      </c>
      <c r="BE297" s="145">
        <f>IF(AZ297=5,G297,0)</f>
        <v>0</v>
      </c>
      <c r="CA297" s="176">
        <v>1</v>
      </c>
      <c r="CB297" s="176">
        <v>7</v>
      </c>
      <c r="CZ297" s="145">
        <v>0</v>
      </c>
    </row>
    <row r="298" spans="1:15" ht="12.75">
      <c r="A298" s="177"/>
      <c r="B298" s="179"/>
      <c r="C298" s="221" t="s">
        <v>474</v>
      </c>
      <c r="D298" s="222"/>
      <c r="E298" s="180">
        <v>1.86</v>
      </c>
      <c r="F298" s="181"/>
      <c r="G298" s="182"/>
      <c r="M298" s="178" t="s">
        <v>474</v>
      </c>
      <c r="O298" s="169"/>
    </row>
    <row r="299" spans="1:104" ht="12.75">
      <c r="A299" s="170">
        <v>108</v>
      </c>
      <c r="B299" s="171" t="s">
        <v>475</v>
      </c>
      <c r="C299" s="172" t="s">
        <v>476</v>
      </c>
      <c r="D299" s="173" t="s">
        <v>304</v>
      </c>
      <c r="E299" s="174">
        <v>20.78</v>
      </c>
      <c r="F299" s="174">
        <v>0</v>
      </c>
      <c r="G299" s="175">
        <f>E299*F299</f>
        <v>0</v>
      </c>
      <c r="O299" s="169">
        <v>2</v>
      </c>
      <c r="AA299" s="145">
        <v>1</v>
      </c>
      <c r="AB299" s="145">
        <v>7</v>
      </c>
      <c r="AC299" s="145">
        <v>7</v>
      </c>
      <c r="AZ299" s="145">
        <v>2</v>
      </c>
      <c r="BA299" s="145">
        <f>IF(AZ299=1,G299,0)</f>
        <v>0</v>
      </c>
      <c r="BB299" s="145">
        <f>IF(AZ299=2,G299,0)</f>
        <v>0</v>
      </c>
      <c r="BC299" s="145">
        <f>IF(AZ299=3,G299,0)</f>
        <v>0</v>
      </c>
      <c r="BD299" s="145">
        <f>IF(AZ299=4,G299,0)</f>
        <v>0</v>
      </c>
      <c r="BE299" s="145">
        <f>IF(AZ299=5,G299,0)</f>
        <v>0</v>
      </c>
      <c r="CA299" s="176">
        <v>1</v>
      </c>
      <c r="CB299" s="176">
        <v>7</v>
      </c>
      <c r="CZ299" s="145">
        <v>0.0038</v>
      </c>
    </row>
    <row r="300" spans="1:15" ht="12.75">
      <c r="A300" s="177"/>
      <c r="B300" s="179"/>
      <c r="C300" s="221" t="s">
        <v>477</v>
      </c>
      <c r="D300" s="222"/>
      <c r="E300" s="180">
        <v>20.78</v>
      </c>
      <c r="F300" s="181"/>
      <c r="G300" s="182"/>
      <c r="M300" s="178" t="s">
        <v>477</v>
      </c>
      <c r="O300" s="169"/>
    </row>
    <row r="301" spans="1:104" ht="12.75">
      <c r="A301" s="170">
        <v>109</v>
      </c>
      <c r="B301" s="171" t="s">
        <v>478</v>
      </c>
      <c r="C301" s="172" t="s">
        <v>479</v>
      </c>
      <c r="D301" s="173" t="s">
        <v>304</v>
      </c>
      <c r="E301" s="174">
        <v>20.78</v>
      </c>
      <c r="F301" s="174">
        <v>0</v>
      </c>
      <c r="G301" s="175">
        <f>E301*F301</f>
        <v>0</v>
      </c>
      <c r="O301" s="169">
        <v>2</v>
      </c>
      <c r="AA301" s="145">
        <v>1</v>
      </c>
      <c r="AB301" s="145">
        <v>7</v>
      </c>
      <c r="AC301" s="145">
        <v>7</v>
      </c>
      <c r="AZ301" s="145">
        <v>2</v>
      </c>
      <c r="BA301" s="145">
        <f>IF(AZ301=1,G301,0)</f>
        <v>0</v>
      </c>
      <c r="BB301" s="145">
        <f>IF(AZ301=2,G301,0)</f>
        <v>0</v>
      </c>
      <c r="BC301" s="145">
        <f>IF(AZ301=3,G301,0)</f>
        <v>0</v>
      </c>
      <c r="BD301" s="145">
        <f>IF(AZ301=4,G301,0)</f>
        <v>0</v>
      </c>
      <c r="BE301" s="145">
        <f>IF(AZ301=5,G301,0)</f>
        <v>0</v>
      </c>
      <c r="CA301" s="176">
        <v>1</v>
      </c>
      <c r="CB301" s="176">
        <v>7</v>
      </c>
      <c r="CZ301" s="145">
        <v>0</v>
      </c>
    </row>
    <row r="302" spans="1:15" ht="12.75">
      <c r="A302" s="177"/>
      <c r="B302" s="179"/>
      <c r="C302" s="221" t="s">
        <v>477</v>
      </c>
      <c r="D302" s="222"/>
      <c r="E302" s="180">
        <v>20.78</v>
      </c>
      <c r="F302" s="181"/>
      <c r="G302" s="182"/>
      <c r="M302" s="178" t="s">
        <v>477</v>
      </c>
      <c r="O302" s="169"/>
    </row>
    <row r="303" spans="1:104" ht="12.75">
      <c r="A303" s="170">
        <v>110</v>
      </c>
      <c r="B303" s="171" t="s">
        <v>480</v>
      </c>
      <c r="C303" s="172" t="s">
        <v>481</v>
      </c>
      <c r="D303" s="173" t="s">
        <v>304</v>
      </c>
      <c r="E303" s="174">
        <v>4</v>
      </c>
      <c r="F303" s="174">
        <v>0</v>
      </c>
      <c r="G303" s="175">
        <f>E303*F303</f>
        <v>0</v>
      </c>
      <c r="O303" s="169">
        <v>2</v>
      </c>
      <c r="AA303" s="145">
        <v>1</v>
      </c>
      <c r="AB303" s="145">
        <v>7</v>
      </c>
      <c r="AC303" s="145">
        <v>7</v>
      </c>
      <c r="AZ303" s="145">
        <v>2</v>
      </c>
      <c r="BA303" s="145">
        <f>IF(AZ303=1,G303,0)</f>
        <v>0</v>
      </c>
      <c r="BB303" s="145">
        <f>IF(AZ303=2,G303,0)</f>
        <v>0</v>
      </c>
      <c r="BC303" s="145">
        <f>IF(AZ303=3,G303,0)</f>
        <v>0</v>
      </c>
      <c r="BD303" s="145">
        <f>IF(AZ303=4,G303,0)</f>
        <v>0</v>
      </c>
      <c r="BE303" s="145">
        <f>IF(AZ303=5,G303,0)</f>
        <v>0</v>
      </c>
      <c r="CA303" s="176">
        <v>1</v>
      </c>
      <c r="CB303" s="176">
        <v>7</v>
      </c>
      <c r="CZ303" s="145">
        <v>0.00263</v>
      </c>
    </row>
    <row r="304" spans="1:104" ht="12.75">
      <c r="A304" s="170">
        <v>111</v>
      </c>
      <c r="B304" s="171" t="s">
        <v>482</v>
      </c>
      <c r="C304" s="172" t="s">
        <v>483</v>
      </c>
      <c r="D304" s="173" t="s">
        <v>304</v>
      </c>
      <c r="E304" s="174">
        <v>4</v>
      </c>
      <c r="F304" s="174">
        <v>0</v>
      </c>
      <c r="G304" s="175">
        <f>E304*F304</f>
        <v>0</v>
      </c>
      <c r="O304" s="169">
        <v>2</v>
      </c>
      <c r="AA304" s="145">
        <v>1</v>
      </c>
      <c r="AB304" s="145">
        <v>7</v>
      </c>
      <c r="AC304" s="145">
        <v>7</v>
      </c>
      <c r="AZ304" s="145">
        <v>2</v>
      </c>
      <c r="BA304" s="145">
        <f>IF(AZ304=1,G304,0)</f>
        <v>0</v>
      </c>
      <c r="BB304" s="145">
        <f>IF(AZ304=2,G304,0)</f>
        <v>0</v>
      </c>
      <c r="BC304" s="145">
        <f>IF(AZ304=3,G304,0)</f>
        <v>0</v>
      </c>
      <c r="BD304" s="145">
        <f>IF(AZ304=4,G304,0)</f>
        <v>0</v>
      </c>
      <c r="BE304" s="145">
        <f>IF(AZ304=5,G304,0)</f>
        <v>0</v>
      </c>
      <c r="CA304" s="176">
        <v>1</v>
      </c>
      <c r="CB304" s="176">
        <v>7</v>
      </c>
      <c r="CZ304" s="145">
        <v>0</v>
      </c>
    </row>
    <row r="305" spans="1:104" ht="12.75">
      <c r="A305" s="170">
        <v>112</v>
      </c>
      <c r="B305" s="171" t="s">
        <v>484</v>
      </c>
      <c r="C305" s="172" t="s">
        <v>485</v>
      </c>
      <c r="D305" s="173" t="s">
        <v>304</v>
      </c>
      <c r="E305" s="174">
        <v>2.7</v>
      </c>
      <c r="F305" s="174">
        <v>0</v>
      </c>
      <c r="G305" s="175">
        <f>E305*F305</f>
        <v>0</v>
      </c>
      <c r="O305" s="169">
        <v>2</v>
      </c>
      <c r="AA305" s="145">
        <v>1</v>
      </c>
      <c r="AB305" s="145">
        <v>7</v>
      </c>
      <c r="AC305" s="145">
        <v>7</v>
      </c>
      <c r="AZ305" s="145">
        <v>2</v>
      </c>
      <c r="BA305" s="145">
        <f>IF(AZ305=1,G305,0)</f>
        <v>0</v>
      </c>
      <c r="BB305" s="145">
        <f>IF(AZ305=2,G305,0)</f>
        <v>0</v>
      </c>
      <c r="BC305" s="145">
        <f>IF(AZ305=3,G305,0)</f>
        <v>0</v>
      </c>
      <c r="BD305" s="145">
        <f>IF(AZ305=4,G305,0)</f>
        <v>0</v>
      </c>
      <c r="BE305" s="145">
        <f>IF(AZ305=5,G305,0)</f>
        <v>0</v>
      </c>
      <c r="CA305" s="176">
        <v>1</v>
      </c>
      <c r="CB305" s="176">
        <v>7</v>
      </c>
      <c r="CZ305" s="145">
        <v>0.00247</v>
      </c>
    </row>
    <row r="306" spans="1:15" ht="12.75">
      <c r="A306" s="177"/>
      <c r="B306" s="179"/>
      <c r="C306" s="221" t="s">
        <v>486</v>
      </c>
      <c r="D306" s="222"/>
      <c r="E306" s="180">
        <v>2.7</v>
      </c>
      <c r="F306" s="181"/>
      <c r="G306" s="182"/>
      <c r="M306" s="178" t="s">
        <v>486</v>
      </c>
      <c r="O306" s="169"/>
    </row>
    <row r="307" spans="1:104" ht="12.75">
      <c r="A307" s="170">
        <v>113</v>
      </c>
      <c r="B307" s="171" t="s">
        <v>487</v>
      </c>
      <c r="C307" s="172" t="s">
        <v>488</v>
      </c>
      <c r="D307" s="173" t="s">
        <v>304</v>
      </c>
      <c r="E307" s="174">
        <v>0.95</v>
      </c>
      <c r="F307" s="174">
        <v>0</v>
      </c>
      <c r="G307" s="175">
        <f>E307*F307</f>
        <v>0</v>
      </c>
      <c r="O307" s="169">
        <v>2</v>
      </c>
      <c r="AA307" s="145">
        <v>1</v>
      </c>
      <c r="AB307" s="145">
        <v>7</v>
      </c>
      <c r="AC307" s="145">
        <v>7</v>
      </c>
      <c r="AZ307" s="145">
        <v>2</v>
      </c>
      <c r="BA307" s="145">
        <f>IF(AZ307=1,G307,0)</f>
        <v>0</v>
      </c>
      <c r="BB307" s="145">
        <f>IF(AZ307=2,G307,0)</f>
        <v>0</v>
      </c>
      <c r="BC307" s="145">
        <f>IF(AZ307=3,G307,0)</f>
        <v>0</v>
      </c>
      <c r="BD307" s="145">
        <f>IF(AZ307=4,G307,0)</f>
        <v>0</v>
      </c>
      <c r="BE307" s="145">
        <f>IF(AZ307=5,G307,0)</f>
        <v>0</v>
      </c>
      <c r="CA307" s="176">
        <v>1</v>
      </c>
      <c r="CB307" s="176">
        <v>7</v>
      </c>
      <c r="CZ307" s="145">
        <v>0.00247</v>
      </c>
    </row>
    <row r="308" spans="1:104" ht="12.75">
      <c r="A308" s="170">
        <v>114</v>
      </c>
      <c r="B308" s="171" t="s">
        <v>489</v>
      </c>
      <c r="C308" s="172" t="s">
        <v>490</v>
      </c>
      <c r="D308" s="173" t="s">
        <v>106</v>
      </c>
      <c r="E308" s="174">
        <v>0.3221147</v>
      </c>
      <c r="F308" s="174">
        <v>0</v>
      </c>
      <c r="G308" s="175">
        <f>E308*F308</f>
        <v>0</v>
      </c>
      <c r="O308" s="169">
        <v>2</v>
      </c>
      <c r="AA308" s="145">
        <v>7</v>
      </c>
      <c r="AB308" s="145">
        <v>1001</v>
      </c>
      <c r="AC308" s="145">
        <v>5</v>
      </c>
      <c r="AZ308" s="145">
        <v>2</v>
      </c>
      <c r="BA308" s="145">
        <f>IF(AZ308=1,G308,0)</f>
        <v>0</v>
      </c>
      <c r="BB308" s="145">
        <f>IF(AZ308=2,G308,0)</f>
        <v>0</v>
      </c>
      <c r="BC308" s="145">
        <f>IF(AZ308=3,G308,0)</f>
        <v>0</v>
      </c>
      <c r="BD308" s="145">
        <f>IF(AZ308=4,G308,0)</f>
        <v>0</v>
      </c>
      <c r="BE308" s="145">
        <f>IF(AZ308=5,G308,0)</f>
        <v>0</v>
      </c>
      <c r="CA308" s="176">
        <v>7</v>
      </c>
      <c r="CB308" s="176">
        <v>1001</v>
      </c>
      <c r="CZ308" s="145">
        <v>0</v>
      </c>
    </row>
    <row r="309" spans="1:57" ht="12.75">
      <c r="A309" s="183"/>
      <c r="B309" s="184" t="s">
        <v>75</v>
      </c>
      <c r="C309" s="185" t="str">
        <f>CONCATENATE(B286," ",C286)</f>
        <v>764 Konstrukce klempířské</v>
      </c>
      <c r="D309" s="186"/>
      <c r="E309" s="187"/>
      <c r="F309" s="188"/>
      <c r="G309" s="189">
        <f>SUM(G286:G308)</f>
        <v>0</v>
      </c>
      <c r="O309" s="169">
        <v>4</v>
      </c>
      <c r="BA309" s="190">
        <f>SUM(BA286:BA308)</f>
        <v>0</v>
      </c>
      <c r="BB309" s="190">
        <f>SUM(BB286:BB308)</f>
        <v>0</v>
      </c>
      <c r="BC309" s="190">
        <f>SUM(BC286:BC308)</f>
        <v>0</v>
      </c>
      <c r="BD309" s="190">
        <f>SUM(BD286:BD308)</f>
        <v>0</v>
      </c>
      <c r="BE309" s="190">
        <f>SUM(BE286:BE308)</f>
        <v>0</v>
      </c>
    </row>
    <row r="310" spans="1:15" ht="12.75">
      <c r="A310" s="162" t="s">
        <v>72</v>
      </c>
      <c r="B310" s="163" t="s">
        <v>491</v>
      </c>
      <c r="C310" s="164" t="s">
        <v>492</v>
      </c>
      <c r="D310" s="165"/>
      <c r="E310" s="166"/>
      <c r="F310" s="166"/>
      <c r="G310" s="167"/>
      <c r="H310" s="168"/>
      <c r="I310" s="168"/>
      <c r="O310" s="169">
        <v>1</v>
      </c>
    </row>
    <row r="311" spans="1:104" ht="12.75">
      <c r="A311" s="170">
        <v>115</v>
      </c>
      <c r="B311" s="171" t="s">
        <v>493</v>
      </c>
      <c r="C311" s="172" t="s">
        <v>494</v>
      </c>
      <c r="D311" s="173" t="s">
        <v>113</v>
      </c>
      <c r="E311" s="174">
        <v>9.38</v>
      </c>
      <c r="F311" s="174">
        <v>0</v>
      </c>
      <c r="G311" s="175">
        <f>E311*F311</f>
        <v>0</v>
      </c>
      <c r="O311" s="169">
        <v>2</v>
      </c>
      <c r="AA311" s="145">
        <v>1</v>
      </c>
      <c r="AB311" s="145">
        <v>7</v>
      </c>
      <c r="AC311" s="145">
        <v>7</v>
      </c>
      <c r="AZ311" s="145">
        <v>2</v>
      </c>
      <c r="BA311" s="145">
        <f>IF(AZ311=1,G311,0)</f>
        <v>0</v>
      </c>
      <c r="BB311" s="145">
        <f>IF(AZ311=2,G311,0)</f>
        <v>0</v>
      </c>
      <c r="BC311" s="145">
        <f>IF(AZ311=3,G311,0)</f>
        <v>0</v>
      </c>
      <c r="BD311" s="145">
        <f>IF(AZ311=4,G311,0)</f>
        <v>0</v>
      </c>
      <c r="BE311" s="145">
        <f>IF(AZ311=5,G311,0)</f>
        <v>0</v>
      </c>
      <c r="CA311" s="176">
        <v>1</v>
      </c>
      <c r="CB311" s="176">
        <v>7</v>
      </c>
      <c r="CZ311" s="145">
        <v>5E-05</v>
      </c>
    </row>
    <row r="312" spans="1:15" ht="12.75">
      <c r="A312" s="177"/>
      <c r="B312" s="179"/>
      <c r="C312" s="221" t="s">
        <v>495</v>
      </c>
      <c r="D312" s="222"/>
      <c r="E312" s="180">
        <v>0</v>
      </c>
      <c r="F312" s="181"/>
      <c r="G312" s="182"/>
      <c r="M312" s="178" t="s">
        <v>495</v>
      </c>
      <c r="O312" s="169"/>
    </row>
    <row r="313" spans="1:15" ht="12.75">
      <c r="A313" s="177"/>
      <c r="B313" s="179"/>
      <c r="C313" s="221" t="s">
        <v>496</v>
      </c>
      <c r="D313" s="222"/>
      <c r="E313" s="180">
        <v>3.92</v>
      </c>
      <c r="F313" s="181"/>
      <c r="G313" s="182"/>
      <c r="M313" s="178" t="s">
        <v>496</v>
      </c>
      <c r="O313" s="169"/>
    </row>
    <row r="314" spans="1:15" ht="12.75">
      <c r="A314" s="177"/>
      <c r="B314" s="179"/>
      <c r="C314" s="221" t="s">
        <v>497</v>
      </c>
      <c r="D314" s="222"/>
      <c r="E314" s="180">
        <v>5.46</v>
      </c>
      <c r="F314" s="181"/>
      <c r="G314" s="182"/>
      <c r="M314" s="178" t="s">
        <v>497</v>
      </c>
      <c r="O314" s="169"/>
    </row>
    <row r="315" spans="1:104" ht="12.75">
      <c r="A315" s="170">
        <v>116</v>
      </c>
      <c r="B315" s="171" t="s">
        <v>498</v>
      </c>
      <c r="C315" s="172" t="s">
        <v>499</v>
      </c>
      <c r="D315" s="173" t="s">
        <v>149</v>
      </c>
      <c r="E315" s="174">
        <v>5</v>
      </c>
      <c r="F315" s="174">
        <v>0</v>
      </c>
      <c r="G315" s="175">
        <f>E315*F315</f>
        <v>0</v>
      </c>
      <c r="O315" s="169">
        <v>2</v>
      </c>
      <c r="AA315" s="145">
        <v>1</v>
      </c>
      <c r="AB315" s="145">
        <v>7</v>
      </c>
      <c r="AC315" s="145">
        <v>7</v>
      </c>
      <c r="AZ315" s="145">
        <v>2</v>
      </c>
      <c r="BA315" s="145">
        <f>IF(AZ315=1,G315,0)</f>
        <v>0</v>
      </c>
      <c r="BB315" s="145">
        <f>IF(AZ315=2,G315,0)</f>
        <v>0</v>
      </c>
      <c r="BC315" s="145">
        <f>IF(AZ315=3,G315,0)</f>
        <v>0</v>
      </c>
      <c r="BD315" s="145">
        <f>IF(AZ315=4,G315,0)</f>
        <v>0</v>
      </c>
      <c r="BE315" s="145">
        <f>IF(AZ315=5,G315,0)</f>
        <v>0</v>
      </c>
      <c r="CA315" s="176">
        <v>1</v>
      </c>
      <c r="CB315" s="176">
        <v>7</v>
      </c>
      <c r="CZ315" s="145">
        <v>0</v>
      </c>
    </row>
    <row r="316" spans="1:104" ht="12.75">
      <c r="A316" s="170">
        <v>117</v>
      </c>
      <c r="B316" s="171" t="s">
        <v>500</v>
      </c>
      <c r="C316" s="172" t="s">
        <v>501</v>
      </c>
      <c r="D316" s="173" t="s">
        <v>149</v>
      </c>
      <c r="E316" s="174">
        <v>5</v>
      </c>
      <c r="F316" s="174">
        <v>0</v>
      </c>
      <c r="G316" s="175">
        <f>E316*F316</f>
        <v>0</v>
      </c>
      <c r="O316" s="169">
        <v>2</v>
      </c>
      <c r="AA316" s="145">
        <v>3</v>
      </c>
      <c r="AB316" s="145">
        <v>7</v>
      </c>
      <c r="AC316" s="145">
        <v>55340782</v>
      </c>
      <c r="AZ316" s="145">
        <v>2</v>
      </c>
      <c r="BA316" s="145">
        <f>IF(AZ316=1,G316,0)</f>
        <v>0</v>
      </c>
      <c r="BB316" s="145">
        <f>IF(AZ316=2,G316,0)</f>
        <v>0</v>
      </c>
      <c r="BC316" s="145">
        <f>IF(AZ316=3,G316,0)</f>
        <v>0</v>
      </c>
      <c r="BD316" s="145">
        <f>IF(AZ316=4,G316,0)</f>
        <v>0</v>
      </c>
      <c r="BE316" s="145">
        <f>IF(AZ316=5,G316,0)</f>
        <v>0</v>
      </c>
      <c r="CA316" s="176">
        <v>3</v>
      </c>
      <c r="CB316" s="176">
        <v>7</v>
      </c>
      <c r="CZ316" s="145">
        <v>0.036</v>
      </c>
    </row>
    <row r="317" spans="1:104" ht="12.75">
      <c r="A317" s="170">
        <v>118</v>
      </c>
      <c r="B317" s="171" t="s">
        <v>502</v>
      </c>
      <c r="C317" s="172" t="s">
        <v>503</v>
      </c>
      <c r="D317" s="173" t="s">
        <v>113</v>
      </c>
      <c r="E317" s="174">
        <v>9.38</v>
      </c>
      <c r="F317" s="174">
        <v>0</v>
      </c>
      <c r="G317" s="175">
        <f>E317*F317</f>
        <v>0</v>
      </c>
      <c r="O317" s="169">
        <v>2</v>
      </c>
      <c r="AA317" s="145">
        <v>3</v>
      </c>
      <c r="AB317" s="145">
        <v>7</v>
      </c>
      <c r="AC317" s="145">
        <v>5539001</v>
      </c>
      <c r="AZ317" s="145">
        <v>2</v>
      </c>
      <c r="BA317" s="145">
        <f>IF(AZ317=1,G317,0)</f>
        <v>0</v>
      </c>
      <c r="BB317" s="145">
        <f>IF(AZ317=2,G317,0)</f>
        <v>0</v>
      </c>
      <c r="BC317" s="145">
        <f>IF(AZ317=3,G317,0)</f>
        <v>0</v>
      </c>
      <c r="BD317" s="145">
        <f>IF(AZ317=4,G317,0)</f>
        <v>0</v>
      </c>
      <c r="BE317" s="145">
        <f>IF(AZ317=5,G317,0)</f>
        <v>0</v>
      </c>
      <c r="CA317" s="176">
        <v>3</v>
      </c>
      <c r="CB317" s="176">
        <v>7</v>
      </c>
      <c r="CZ317" s="145">
        <v>5E-05</v>
      </c>
    </row>
    <row r="318" spans="1:104" ht="12.75">
      <c r="A318" s="170">
        <v>119</v>
      </c>
      <c r="B318" s="171" t="s">
        <v>504</v>
      </c>
      <c r="C318" s="172" t="s">
        <v>505</v>
      </c>
      <c r="D318" s="173" t="s">
        <v>61</v>
      </c>
      <c r="E318" s="174"/>
      <c r="F318" s="174">
        <v>0</v>
      </c>
      <c r="G318" s="175">
        <f>E318*F318</f>
        <v>0</v>
      </c>
      <c r="O318" s="169">
        <v>2</v>
      </c>
      <c r="AA318" s="145">
        <v>7</v>
      </c>
      <c r="AB318" s="145">
        <v>1002</v>
      </c>
      <c r="AC318" s="145">
        <v>5</v>
      </c>
      <c r="AZ318" s="145">
        <v>2</v>
      </c>
      <c r="BA318" s="145">
        <f>IF(AZ318=1,G318,0)</f>
        <v>0</v>
      </c>
      <c r="BB318" s="145">
        <f>IF(AZ318=2,G318,0)</f>
        <v>0</v>
      </c>
      <c r="BC318" s="145">
        <f>IF(AZ318=3,G318,0)</f>
        <v>0</v>
      </c>
      <c r="BD318" s="145">
        <f>IF(AZ318=4,G318,0)</f>
        <v>0</v>
      </c>
      <c r="BE318" s="145">
        <f>IF(AZ318=5,G318,0)</f>
        <v>0</v>
      </c>
      <c r="CA318" s="176">
        <v>7</v>
      </c>
      <c r="CB318" s="176">
        <v>1002</v>
      </c>
      <c r="CZ318" s="145">
        <v>0</v>
      </c>
    </row>
    <row r="319" spans="1:57" ht="12.75">
      <c r="A319" s="183"/>
      <c r="B319" s="184" t="s">
        <v>75</v>
      </c>
      <c r="C319" s="185" t="str">
        <f>CONCATENATE(B310," ",C310)</f>
        <v>767 Konstrukce zámečnické</v>
      </c>
      <c r="D319" s="186"/>
      <c r="E319" s="187"/>
      <c r="F319" s="188"/>
      <c r="G319" s="189">
        <f>SUM(G310:G318)</f>
        <v>0</v>
      </c>
      <c r="O319" s="169">
        <v>4</v>
      </c>
      <c r="BA319" s="190">
        <f>SUM(BA310:BA318)</f>
        <v>0</v>
      </c>
      <c r="BB319" s="190">
        <f>SUM(BB310:BB318)</f>
        <v>0</v>
      </c>
      <c r="BC319" s="190">
        <f>SUM(BC310:BC318)</f>
        <v>0</v>
      </c>
      <c r="BD319" s="190">
        <f>SUM(BD310:BD318)</f>
        <v>0</v>
      </c>
      <c r="BE319" s="190">
        <f>SUM(BE310:BE318)</f>
        <v>0</v>
      </c>
    </row>
    <row r="320" spans="1:15" ht="12.75">
      <c r="A320" s="162" t="s">
        <v>72</v>
      </c>
      <c r="B320" s="163" t="s">
        <v>506</v>
      </c>
      <c r="C320" s="164" t="s">
        <v>507</v>
      </c>
      <c r="D320" s="165"/>
      <c r="E320" s="166"/>
      <c r="F320" s="166"/>
      <c r="G320" s="167"/>
      <c r="H320" s="168"/>
      <c r="I320" s="168"/>
      <c r="O320" s="169">
        <v>1</v>
      </c>
    </row>
    <row r="321" spans="1:104" ht="22.5">
      <c r="A321" s="170">
        <v>120</v>
      </c>
      <c r="B321" s="171" t="s">
        <v>508</v>
      </c>
      <c r="C321" s="172" t="s">
        <v>509</v>
      </c>
      <c r="D321" s="173" t="s">
        <v>149</v>
      </c>
      <c r="E321" s="174">
        <v>1</v>
      </c>
      <c r="F321" s="174">
        <v>0</v>
      </c>
      <c r="G321" s="175">
        <f>E321*F321</f>
        <v>0</v>
      </c>
      <c r="O321" s="169">
        <v>2</v>
      </c>
      <c r="AA321" s="145">
        <v>1</v>
      </c>
      <c r="AB321" s="145">
        <v>7</v>
      </c>
      <c r="AC321" s="145">
        <v>7</v>
      </c>
      <c r="AZ321" s="145">
        <v>2</v>
      </c>
      <c r="BA321" s="145">
        <f>IF(AZ321=1,G321,0)</f>
        <v>0</v>
      </c>
      <c r="BB321" s="145">
        <f>IF(AZ321=2,G321,0)</f>
        <v>0</v>
      </c>
      <c r="BC321" s="145">
        <f>IF(AZ321=3,G321,0)</f>
        <v>0</v>
      </c>
      <c r="BD321" s="145">
        <f>IF(AZ321=4,G321,0)</f>
        <v>0</v>
      </c>
      <c r="BE321" s="145">
        <f>IF(AZ321=5,G321,0)</f>
        <v>0</v>
      </c>
      <c r="CA321" s="176">
        <v>1</v>
      </c>
      <c r="CB321" s="176">
        <v>7</v>
      </c>
      <c r="CZ321" s="145">
        <v>0</v>
      </c>
    </row>
    <row r="322" spans="1:104" ht="22.5">
      <c r="A322" s="170">
        <v>121</v>
      </c>
      <c r="B322" s="171" t="s">
        <v>510</v>
      </c>
      <c r="C322" s="172" t="s">
        <v>511</v>
      </c>
      <c r="D322" s="173" t="s">
        <v>149</v>
      </c>
      <c r="E322" s="174">
        <v>1</v>
      </c>
      <c r="F322" s="174">
        <v>0</v>
      </c>
      <c r="G322" s="175">
        <f>E322*F322</f>
        <v>0</v>
      </c>
      <c r="O322" s="169">
        <v>2</v>
      </c>
      <c r="AA322" s="145">
        <v>1</v>
      </c>
      <c r="AB322" s="145">
        <v>7</v>
      </c>
      <c r="AC322" s="145">
        <v>7</v>
      </c>
      <c r="AZ322" s="145">
        <v>2</v>
      </c>
      <c r="BA322" s="145">
        <f>IF(AZ322=1,G322,0)</f>
        <v>0</v>
      </c>
      <c r="BB322" s="145">
        <f>IF(AZ322=2,G322,0)</f>
        <v>0</v>
      </c>
      <c r="BC322" s="145">
        <f>IF(AZ322=3,G322,0)</f>
        <v>0</v>
      </c>
      <c r="BD322" s="145">
        <f>IF(AZ322=4,G322,0)</f>
        <v>0</v>
      </c>
      <c r="BE322" s="145">
        <f>IF(AZ322=5,G322,0)</f>
        <v>0</v>
      </c>
      <c r="CA322" s="176">
        <v>1</v>
      </c>
      <c r="CB322" s="176">
        <v>7</v>
      </c>
      <c r="CZ322" s="145">
        <v>0</v>
      </c>
    </row>
    <row r="323" spans="1:104" ht="12.75">
      <c r="A323" s="170">
        <v>122</v>
      </c>
      <c r="B323" s="171" t="s">
        <v>512</v>
      </c>
      <c r="C323" s="172" t="s">
        <v>513</v>
      </c>
      <c r="D323" s="173" t="s">
        <v>149</v>
      </c>
      <c r="E323" s="174">
        <v>4</v>
      </c>
      <c r="F323" s="174">
        <v>0</v>
      </c>
      <c r="G323" s="175">
        <f>E323*F323</f>
        <v>0</v>
      </c>
      <c r="O323" s="169">
        <v>2</v>
      </c>
      <c r="AA323" s="145">
        <v>1</v>
      </c>
      <c r="AB323" s="145">
        <v>7</v>
      </c>
      <c r="AC323" s="145">
        <v>7</v>
      </c>
      <c r="AZ323" s="145">
        <v>2</v>
      </c>
      <c r="BA323" s="145">
        <f>IF(AZ323=1,G323,0)</f>
        <v>0</v>
      </c>
      <c r="BB323" s="145">
        <f>IF(AZ323=2,G323,0)</f>
        <v>0</v>
      </c>
      <c r="BC323" s="145">
        <f>IF(AZ323=3,G323,0)</f>
        <v>0</v>
      </c>
      <c r="BD323" s="145">
        <f>IF(AZ323=4,G323,0)</f>
        <v>0</v>
      </c>
      <c r="BE323" s="145">
        <f>IF(AZ323=5,G323,0)</f>
        <v>0</v>
      </c>
      <c r="CA323" s="176">
        <v>1</v>
      </c>
      <c r="CB323" s="176">
        <v>7</v>
      </c>
      <c r="CZ323" s="145">
        <v>0</v>
      </c>
    </row>
    <row r="324" spans="1:57" ht="12.75">
      <c r="A324" s="183"/>
      <c r="B324" s="184" t="s">
        <v>75</v>
      </c>
      <c r="C324" s="185" t="str">
        <f>CONCATENATE(B320," ",C320)</f>
        <v>769 Otvorové prvky z plastu</v>
      </c>
      <c r="D324" s="186"/>
      <c r="E324" s="187"/>
      <c r="F324" s="188"/>
      <c r="G324" s="189">
        <f>SUM(G320:G323)</f>
        <v>0</v>
      </c>
      <c r="O324" s="169">
        <v>4</v>
      </c>
      <c r="BA324" s="190">
        <f>SUM(BA320:BA323)</f>
        <v>0</v>
      </c>
      <c r="BB324" s="190">
        <f>SUM(BB320:BB323)</f>
        <v>0</v>
      </c>
      <c r="BC324" s="190">
        <f>SUM(BC320:BC323)</f>
        <v>0</v>
      </c>
      <c r="BD324" s="190">
        <f>SUM(BD320:BD323)</f>
        <v>0</v>
      </c>
      <c r="BE324" s="190">
        <f>SUM(BE320:BE323)</f>
        <v>0</v>
      </c>
    </row>
    <row r="325" spans="1:15" ht="12.75">
      <c r="A325" s="162" t="s">
        <v>72</v>
      </c>
      <c r="B325" s="163" t="s">
        <v>514</v>
      </c>
      <c r="C325" s="164" t="s">
        <v>515</v>
      </c>
      <c r="D325" s="165"/>
      <c r="E325" s="166"/>
      <c r="F325" s="166"/>
      <c r="G325" s="167"/>
      <c r="H325" s="168"/>
      <c r="I325" s="168"/>
      <c r="O325" s="169">
        <v>1</v>
      </c>
    </row>
    <row r="326" spans="1:104" ht="12.75">
      <c r="A326" s="170">
        <v>123</v>
      </c>
      <c r="B326" s="171" t="s">
        <v>516</v>
      </c>
      <c r="C326" s="172" t="s">
        <v>517</v>
      </c>
      <c r="D326" s="173" t="s">
        <v>113</v>
      </c>
      <c r="E326" s="174">
        <v>25.822</v>
      </c>
      <c r="F326" s="174">
        <v>0</v>
      </c>
      <c r="G326" s="175">
        <f>E326*F326</f>
        <v>0</v>
      </c>
      <c r="O326" s="169">
        <v>2</v>
      </c>
      <c r="AA326" s="145">
        <v>1</v>
      </c>
      <c r="AB326" s="145">
        <v>7</v>
      </c>
      <c r="AC326" s="145">
        <v>7</v>
      </c>
      <c r="AZ326" s="145">
        <v>2</v>
      </c>
      <c r="BA326" s="145">
        <f>IF(AZ326=1,G326,0)</f>
        <v>0</v>
      </c>
      <c r="BB326" s="145">
        <f>IF(AZ326=2,G326,0)</f>
        <v>0</v>
      </c>
      <c r="BC326" s="145">
        <f>IF(AZ326=3,G326,0)</f>
        <v>0</v>
      </c>
      <c r="BD326" s="145">
        <f>IF(AZ326=4,G326,0)</f>
        <v>0</v>
      </c>
      <c r="BE326" s="145">
        <f>IF(AZ326=5,G326,0)</f>
        <v>0</v>
      </c>
      <c r="CA326" s="176">
        <v>1</v>
      </c>
      <c r="CB326" s="176">
        <v>7</v>
      </c>
      <c r="CZ326" s="145">
        <v>0.00021</v>
      </c>
    </row>
    <row r="327" spans="1:15" ht="12.75">
      <c r="A327" s="177"/>
      <c r="B327" s="179"/>
      <c r="C327" s="221" t="s">
        <v>518</v>
      </c>
      <c r="D327" s="222"/>
      <c r="E327" s="180">
        <v>25.822</v>
      </c>
      <c r="F327" s="181"/>
      <c r="G327" s="182"/>
      <c r="M327" s="178" t="s">
        <v>518</v>
      </c>
      <c r="O327" s="169"/>
    </row>
    <row r="328" spans="1:104" ht="12.75">
      <c r="A328" s="170">
        <v>124</v>
      </c>
      <c r="B328" s="171" t="s">
        <v>519</v>
      </c>
      <c r="C328" s="172" t="s">
        <v>520</v>
      </c>
      <c r="D328" s="173" t="s">
        <v>304</v>
      </c>
      <c r="E328" s="174">
        <v>5.02</v>
      </c>
      <c r="F328" s="174">
        <v>0</v>
      </c>
      <c r="G328" s="175">
        <f>E328*F328</f>
        <v>0</v>
      </c>
      <c r="O328" s="169">
        <v>2</v>
      </c>
      <c r="AA328" s="145">
        <v>1</v>
      </c>
      <c r="AB328" s="145">
        <v>7</v>
      </c>
      <c r="AC328" s="145">
        <v>7</v>
      </c>
      <c r="AZ328" s="145">
        <v>2</v>
      </c>
      <c r="BA328" s="145">
        <f>IF(AZ328=1,G328,0)</f>
        <v>0</v>
      </c>
      <c r="BB328" s="145">
        <f>IF(AZ328=2,G328,0)</f>
        <v>0</v>
      </c>
      <c r="BC328" s="145">
        <f>IF(AZ328=3,G328,0)</f>
        <v>0</v>
      </c>
      <c r="BD328" s="145">
        <f>IF(AZ328=4,G328,0)</f>
        <v>0</v>
      </c>
      <c r="BE328" s="145">
        <f>IF(AZ328=5,G328,0)</f>
        <v>0</v>
      </c>
      <c r="CA328" s="176">
        <v>1</v>
      </c>
      <c r="CB328" s="176">
        <v>7</v>
      </c>
      <c r="CZ328" s="145">
        <v>0.00032</v>
      </c>
    </row>
    <row r="329" spans="1:15" ht="12.75">
      <c r="A329" s="177"/>
      <c r="B329" s="179"/>
      <c r="C329" s="221" t="s">
        <v>521</v>
      </c>
      <c r="D329" s="222"/>
      <c r="E329" s="180">
        <v>5.02</v>
      </c>
      <c r="F329" s="181"/>
      <c r="G329" s="182"/>
      <c r="M329" s="178" t="s">
        <v>521</v>
      </c>
      <c r="O329" s="169"/>
    </row>
    <row r="330" spans="1:104" ht="12.75">
      <c r="A330" s="170">
        <v>125</v>
      </c>
      <c r="B330" s="171" t="s">
        <v>522</v>
      </c>
      <c r="C330" s="172" t="s">
        <v>523</v>
      </c>
      <c r="D330" s="173" t="s">
        <v>113</v>
      </c>
      <c r="E330" s="174">
        <v>25.316</v>
      </c>
      <c r="F330" s="174">
        <v>0</v>
      </c>
      <c r="G330" s="175">
        <f>E330*F330</f>
        <v>0</v>
      </c>
      <c r="O330" s="169">
        <v>2</v>
      </c>
      <c r="AA330" s="145">
        <v>1</v>
      </c>
      <c r="AB330" s="145">
        <v>7</v>
      </c>
      <c r="AC330" s="145">
        <v>7</v>
      </c>
      <c r="AZ330" s="145">
        <v>2</v>
      </c>
      <c r="BA330" s="145">
        <f>IF(AZ330=1,G330,0)</f>
        <v>0</v>
      </c>
      <c r="BB330" s="145">
        <f>IF(AZ330=2,G330,0)</f>
        <v>0</v>
      </c>
      <c r="BC330" s="145">
        <f>IF(AZ330=3,G330,0)</f>
        <v>0</v>
      </c>
      <c r="BD330" s="145">
        <f>IF(AZ330=4,G330,0)</f>
        <v>0</v>
      </c>
      <c r="BE330" s="145">
        <f>IF(AZ330=5,G330,0)</f>
        <v>0</v>
      </c>
      <c r="CA330" s="176">
        <v>1</v>
      </c>
      <c r="CB330" s="176">
        <v>7</v>
      </c>
      <c r="CZ330" s="145">
        <v>0.00475</v>
      </c>
    </row>
    <row r="331" spans="1:15" ht="12.75">
      <c r="A331" s="177"/>
      <c r="B331" s="179"/>
      <c r="C331" s="221" t="s">
        <v>524</v>
      </c>
      <c r="D331" s="222"/>
      <c r="E331" s="180">
        <v>24.28</v>
      </c>
      <c r="F331" s="181"/>
      <c r="G331" s="182"/>
      <c r="M331" s="178" t="s">
        <v>524</v>
      </c>
      <c r="O331" s="169"/>
    </row>
    <row r="332" spans="1:15" ht="12.75">
      <c r="A332" s="177"/>
      <c r="B332" s="179"/>
      <c r="C332" s="221" t="s">
        <v>525</v>
      </c>
      <c r="D332" s="222"/>
      <c r="E332" s="180">
        <v>1.036</v>
      </c>
      <c r="F332" s="181"/>
      <c r="G332" s="182"/>
      <c r="M332" s="178" t="s">
        <v>525</v>
      </c>
      <c r="O332" s="169"/>
    </row>
    <row r="333" spans="1:104" ht="12.75">
      <c r="A333" s="170">
        <v>126</v>
      </c>
      <c r="B333" s="171" t="s">
        <v>526</v>
      </c>
      <c r="C333" s="172" t="s">
        <v>527</v>
      </c>
      <c r="D333" s="173" t="s">
        <v>304</v>
      </c>
      <c r="E333" s="174">
        <v>42.06</v>
      </c>
      <c r="F333" s="174">
        <v>0</v>
      </c>
      <c r="G333" s="175">
        <f>E333*F333</f>
        <v>0</v>
      </c>
      <c r="O333" s="169">
        <v>2</v>
      </c>
      <c r="AA333" s="145">
        <v>1</v>
      </c>
      <c r="AB333" s="145">
        <v>7</v>
      </c>
      <c r="AC333" s="145">
        <v>7</v>
      </c>
      <c r="AZ333" s="145">
        <v>2</v>
      </c>
      <c r="BA333" s="145">
        <f>IF(AZ333=1,G333,0)</f>
        <v>0</v>
      </c>
      <c r="BB333" s="145">
        <f>IF(AZ333=2,G333,0)</f>
        <v>0</v>
      </c>
      <c r="BC333" s="145">
        <f>IF(AZ333=3,G333,0)</f>
        <v>0</v>
      </c>
      <c r="BD333" s="145">
        <f>IF(AZ333=4,G333,0)</f>
        <v>0</v>
      </c>
      <c r="BE333" s="145">
        <f>IF(AZ333=5,G333,0)</f>
        <v>0</v>
      </c>
      <c r="CA333" s="176">
        <v>1</v>
      </c>
      <c r="CB333" s="176">
        <v>7</v>
      </c>
      <c r="CZ333" s="145">
        <v>0.00023</v>
      </c>
    </row>
    <row r="334" spans="1:104" ht="12.75">
      <c r="A334" s="170">
        <v>127</v>
      </c>
      <c r="B334" s="171" t="s">
        <v>528</v>
      </c>
      <c r="C334" s="172" t="s">
        <v>529</v>
      </c>
      <c r="D334" s="173" t="s">
        <v>113</v>
      </c>
      <c r="E334" s="174">
        <v>25.32</v>
      </c>
      <c r="F334" s="174">
        <v>0</v>
      </c>
      <c r="G334" s="175">
        <f>E334*F334</f>
        <v>0</v>
      </c>
      <c r="O334" s="169">
        <v>2</v>
      </c>
      <c r="AA334" s="145">
        <v>1</v>
      </c>
      <c r="AB334" s="145">
        <v>7</v>
      </c>
      <c r="AC334" s="145">
        <v>7</v>
      </c>
      <c r="AZ334" s="145">
        <v>2</v>
      </c>
      <c r="BA334" s="145">
        <f>IF(AZ334=1,G334,0)</f>
        <v>0</v>
      </c>
      <c r="BB334" s="145">
        <f>IF(AZ334=2,G334,0)</f>
        <v>0</v>
      </c>
      <c r="BC334" s="145">
        <f>IF(AZ334=3,G334,0)</f>
        <v>0</v>
      </c>
      <c r="BD334" s="145">
        <f>IF(AZ334=4,G334,0)</f>
        <v>0</v>
      </c>
      <c r="BE334" s="145">
        <f>IF(AZ334=5,G334,0)</f>
        <v>0</v>
      </c>
      <c r="CA334" s="176">
        <v>1</v>
      </c>
      <c r="CB334" s="176">
        <v>7</v>
      </c>
      <c r="CZ334" s="145">
        <v>0</v>
      </c>
    </row>
    <row r="335" spans="1:104" ht="12.75">
      <c r="A335" s="170">
        <v>128</v>
      </c>
      <c r="B335" s="171" t="s">
        <v>530</v>
      </c>
      <c r="C335" s="172" t="s">
        <v>531</v>
      </c>
      <c r="D335" s="173" t="s">
        <v>113</v>
      </c>
      <c r="E335" s="174">
        <v>25.32</v>
      </c>
      <c r="F335" s="174">
        <v>0</v>
      </c>
      <c r="G335" s="175">
        <f>E335*F335</f>
        <v>0</v>
      </c>
      <c r="O335" s="169">
        <v>2</v>
      </c>
      <c r="AA335" s="145">
        <v>1</v>
      </c>
      <c r="AB335" s="145">
        <v>7</v>
      </c>
      <c r="AC335" s="145">
        <v>7</v>
      </c>
      <c r="AZ335" s="145">
        <v>2</v>
      </c>
      <c r="BA335" s="145">
        <f>IF(AZ335=1,G335,0)</f>
        <v>0</v>
      </c>
      <c r="BB335" s="145">
        <f>IF(AZ335=2,G335,0)</f>
        <v>0</v>
      </c>
      <c r="BC335" s="145">
        <f>IF(AZ335=3,G335,0)</f>
        <v>0</v>
      </c>
      <c r="BD335" s="145">
        <f>IF(AZ335=4,G335,0)</f>
        <v>0</v>
      </c>
      <c r="BE335" s="145">
        <f>IF(AZ335=5,G335,0)</f>
        <v>0</v>
      </c>
      <c r="CA335" s="176">
        <v>1</v>
      </c>
      <c r="CB335" s="176">
        <v>7</v>
      </c>
      <c r="CZ335" s="145">
        <v>0.0008</v>
      </c>
    </row>
    <row r="336" spans="1:104" ht="12.75">
      <c r="A336" s="170">
        <v>129</v>
      </c>
      <c r="B336" s="171" t="s">
        <v>532</v>
      </c>
      <c r="C336" s="172" t="s">
        <v>533</v>
      </c>
      <c r="D336" s="173" t="s">
        <v>304</v>
      </c>
      <c r="E336" s="174">
        <v>4.9</v>
      </c>
      <c r="F336" s="174">
        <v>0</v>
      </c>
      <c r="G336" s="175">
        <f>E336*F336</f>
        <v>0</v>
      </c>
      <c r="O336" s="169">
        <v>2</v>
      </c>
      <c r="AA336" s="145">
        <v>1</v>
      </c>
      <c r="AB336" s="145">
        <v>7</v>
      </c>
      <c r="AC336" s="145">
        <v>7</v>
      </c>
      <c r="AZ336" s="145">
        <v>2</v>
      </c>
      <c r="BA336" s="145">
        <f>IF(AZ336=1,G336,0)</f>
        <v>0</v>
      </c>
      <c r="BB336" s="145">
        <f>IF(AZ336=2,G336,0)</f>
        <v>0</v>
      </c>
      <c r="BC336" s="145">
        <f>IF(AZ336=3,G336,0)</f>
        <v>0</v>
      </c>
      <c r="BD336" s="145">
        <f>IF(AZ336=4,G336,0)</f>
        <v>0</v>
      </c>
      <c r="BE336" s="145">
        <f>IF(AZ336=5,G336,0)</f>
        <v>0</v>
      </c>
      <c r="CA336" s="176">
        <v>1</v>
      </c>
      <c r="CB336" s="176">
        <v>7</v>
      </c>
      <c r="CZ336" s="145">
        <v>0.00017</v>
      </c>
    </row>
    <row r="337" spans="1:15" ht="12.75">
      <c r="A337" s="177"/>
      <c r="B337" s="179"/>
      <c r="C337" s="221" t="s">
        <v>534</v>
      </c>
      <c r="D337" s="222"/>
      <c r="E337" s="180">
        <v>4.9</v>
      </c>
      <c r="F337" s="181"/>
      <c r="G337" s="182"/>
      <c r="M337" s="178" t="s">
        <v>534</v>
      </c>
      <c r="O337" s="169"/>
    </row>
    <row r="338" spans="1:104" ht="12.75">
      <c r="A338" s="170">
        <v>130</v>
      </c>
      <c r="B338" s="171" t="s">
        <v>535</v>
      </c>
      <c r="C338" s="172" t="s">
        <v>536</v>
      </c>
      <c r="D338" s="173" t="s">
        <v>113</v>
      </c>
      <c r="E338" s="174">
        <v>26.3384</v>
      </c>
      <c r="F338" s="174">
        <v>320.4</v>
      </c>
      <c r="G338" s="175">
        <f>E338*F338</f>
        <v>8438.82336</v>
      </c>
      <c r="O338" s="169">
        <v>2</v>
      </c>
      <c r="AA338" s="145">
        <v>3</v>
      </c>
      <c r="AB338" s="145">
        <v>7</v>
      </c>
      <c r="AC338" s="145">
        <v>59764000</v>
      </c>
      <c r="AZ338" s="145">
        <v>2</v>
      </c>
      <c r="BA338" s="145">
        <f>IF(AZ338=1,G338,0)</f>
        <v>0</v>
      </c>
      <c r="BB338" s="145">
        <f>IF(AZ338=2,G338,0)</f>
        <v>8438.82336</v>
      </c>
      <c r="BC338" s="145">
        <f>IF(AZ338=3,G338,0)</f>
        <v>0</v>
      </c>
      <c r="BD338" s="145">
        <f>IF(AZ338=4,G338,0)</f>
        <v>0</v>
      </c>
      <c r="BE338" s="145">
        <f>IF(AZ338=5,G338,0)</f>
        <v>0</v>
      </c>
      <c r="CA338" s="176">
        <v>3</v>
      </c>
      <c r="CB338" s="176">
        <v>7</v>
      </c>
      <c r="CZ338" s="145">
        <v>0.0192</v>
      </c>
    </row>
    <row r="339" spans="1:15" ht="12.75">
      <c r="A339" s="177"/>
      <c r="B339" s="179"/>
      <c r="C339" s="221" t="s">
        <v>537</v>
      </c>
      <c r="D339" s="222"/>
      <c r="E339" s="180">
        <v>26.3384</v>
      </c>
      <c r="F339" s="181"/>
      <c r="G339" s="182"/>
      <c r="M339" s="178" t="s">
        <v>537</v>
      </c>
      <c r="O339" s="169"/>
    </row>
    <row r="340" spans="1:104" ht="12.75">
      <c r="A340" s="170">
        <v>131</v>
      </c>
      <c r="B340" s="171" t="s">
        <v>538</v>
      </c>
      <c r="C340" s="172" t="s">
        <v>539</v>
      </c>
      <c r="D340" s="173" t="s">
        <v>106</v>
      </c>
      <c r="E340" s="174">
        <v>0.6637401</v>
      </c>
      <c r="F340" s="174">
        <v>0</v>
      </c>
      <c r="G340" s="175">
        <f>E340*F340</f>
        <v>0</v>
      </c>
      <c r="O340" s="169">
        <v>2</v>
      </c>
      <c r="AA340" s="145">
        <v>7</v>
      </c>
      <c r="AB340" s="145">
        <v>1001</v>
      </c>
      <c r="AC340" s="145">
        <v>5</v>
      </c>
      <c r="AZ340" s="145">
        <v>2</v>
      </c>
      <c r="BA340" s="145">
        <f>IF(AZ340=1,G340,0)</f>
        <v>0</v>
      </c>
      <c r="BB340" s="145">
        <f>IF(AZ340=2,G340,0)</f>
        <v>0</v>
      </c>
      <c r="BC340" s="145">
        <f>IF(AZ340=3,G340,0)</f>
        <v>0</v>
      </c>
      <c r="BD340" s="145">
        <f>IF(AZ340=4,G340,0)</f>
        <v>0</v>
      </c>
      <c r="BE340" s="145">
        <f>IF(AZ340=5,G340,0)</f>
        <v>0</v>
      </c>
      <c r="CA340" s="176">
        <v>7</v>
      </c>
      <c r="CB340" s="176">
        <v>1001</v>
      </c>
      <c r="CZ340" s="145">
        <v>0</v>
      </c>
    </row>
    <row r="341" spans="1:57" ht="12.75">
      <c r="A341" s="183"/>
      <c r="B341" s="184" t="s">
        <v>75</v>
      </c>
      <c r="C341" s="185" t="str">
        <f>CONCATENATE(B325," ",C325)</f>
        <v>771 Podlahy z dlaždic a obklady</v>
      </c>
      <c r="D341" s="186"/>
      <c r="E341" s="187"/>
      <c r="F341" s="188"/>
      <c r="G341" s="189">
        <f>SUM(G325:G340)</f>
        <v>8438.82336</v>
      </c>
      <c r="O341" s="169">
        <v>4</v>
      </c>
      <c r="BA341" s="190">
        <f>SUM(BA325:BA340)</f>
        <v>0</v>
      </c>
      <c r="BB341" s="190">
        <f>SUM(BB325:BB340)</f>
        <v>8438.82336</v>
      </c>
      <c r="BC341" s="190">
        <f>SUM(BC325:BC340)</f>
        <v>0</v>
      </c>
      <c r="BD341" s="190">
        <f>SUM(BD325:BD340)</f>
        <v>0</v>
      </c>
      <c r="BE341" s="190">
        <f>SUM(BE325:BE340)</f>
        <v>0</v>
      </c>
    </row>
    <row r="342" spans="1:15" ht="12.75">
      <c r="A342" s="162" t="s">
        <v>72</v>
      </c>
      <c r="B342" s="163" t="s">
        <v>540</v>
      </c>
      <c r="C342" s="164" t="s">
        <v>541</v>
      </c>
      <c r="D342" s="165"/>
      <c r="E342" s="166"/>
      <c r="F342" s="166"/>
      <c r="G342" s="167"/>
      <c r="H342" s="168"/>
      <c r="I342" s="168"/>
      <c r="O342" s="169">
        <v>1</v>
      </c>
    </row>
    <row r="343" spans="1:104" ht="12.75">
      <c r="A343" s="170">
        <v>132</v>
      </c>
      <c r="B343" s="171" t="s">
        <v>542</v>
      </c>
      <c r="C343" s="172" t="s">
        <v>543</v>
      </c>
      <c r="D343" s="173" t="s">
        <v>113</v>
      </c>
      <c r="E343" s="174">
        <v>84.12</v>
      </c>
      <c r="F343" s="174">
        <v>0</v>
      </c>
      <c r="G343" s="175">
        <f>E343*F343</f>
        <v>0</v>
      </c>
      <c r="O343" s="169">
        <v>2</v>
      </c>
      <c r="AA343" s="145">
        <v>1</v>
      </c>
      <c r="AB343" s="145">
        <v>7</v>
      </c>
      <c r="AC343" s="145">
        <v>7</v>
      </c>
      <c r="AZ343" s="145">
        <v>2</v>
      </c>
      <c r="BA343" s="145">
        <f>IF(AZ343=1,G343,0)</f>
        <v>0</v>
      </c>
      <c r="BB343" s="145">
        <f>IF(AZ343=2,G343,0)</f>
        <v>0</v>
      </c>
      <c r="BC343" s="145">
        <f>IF(AZ343=3,G343,0)</f>
        <v>0</v>
      </c>
      <c r="BD343" s="145">
        <f>IF(AZ343=4,G343,0)</f>
        <v>0</v>
      </c>
      <c r="BE343" s="145">
        <f>IF(AZ343=5,G343,0)</f>
        <v>0</v>
      </c>
      <c r="CA343" s="176">
        <v>1</v>
      </c>
      <c r="CB343" s="176">
        <v>7</v>
      </c>
      <c r="CZ343" s="145">
        <v>0.00021</v>
      </c>
    </row>
    <row r="344" spans="1:104" ht="12.75">
      <c r="A344" s="170">
        <v>133</v>
      </c>
      <c r="B344" s="171" t="s">
        <v>544</v>
      </c>
      <c r="C344" s="172" t="s">
        <v>545</v>
      </c>
      <c r="D344" s="173" t="s">
        <v>113</v>
      </c>
      <c r="E344" s="174">
        <v>84.12</v>
      </c>
      <c r="F344" s="174">
        <v>0</v>
      </c>
      <c r="G344" s="175">
        <f>E344*F344</f>
        <v>0</v>
      </c>
      <c r="O344" s="169">
        <v>2</v>
      </c>
      <c r="AA344" s="145">
        <v>1</v>
      </c>
      <c r="AB344" s="145">
        <v>7</v>
      </c>
      <c r="AC344" s="145">
        <v>7</v>
      </c>
      <c r="AZ344" s="145">
        <v>2</v>
      </c>
      <c r="BA344" s="145">
        <f>IF(AZ344=1,G344,0)</f>
        <v>0</v>
      </c>
      <c r="BB344" s="145">
        <f>IF(AZ344=2,G344,0)</f>
        <v>0</v>
      </c>
      <c r="BC344" s="145">
        <f>IF(AZ344=3,G344,0)</f>
        <v>0</v>
      </c>
      <c r="BD344" s="145">
        <f>IF(AZ344=4,G344,0)</f>
        <v>0</v>
      </c>
      <c r="BE344" s="145">
        <f>IF(AZ344=5,G344,0)</f>
        <v>0</v>
      </c>
      <c r="CA344" s="176">
        <v>1</v>
      </c>
      <c r="CB344" s="176">
        <v>7</v>
      </c>
      <c r="CZ344" s="145">
        <v>0.00495</v>
      </c>
    </row>
    <row r="345" spans="1:15" ht="12.75">
      <c r="A345" s="177"/>
      <c r="B345" s="179"/>
      <c r="C345" s="221" t="s">
        <v>546</v>
      </c>
      <c r="D345" s="222"/>
      <c r="E345" s="180">
        <v>10.44</v>
      </c>
      <c r="F345" s="181"/>
      <c r="G345" s="182"/>
      <c r="M345" s="178" t="s">
        <v>546</v>
      </c>
      <c r="O345" s="169"/>
    </row>
    <row r="346" spans="1:15" ht="12.75">
      <c r="A346" s="177"/>
      <c r="B346" s="179"/>
      <c r="C346" s="221" t="s">
        <v>547</v>
      </c>
      <c r="D346" s="222"/>
      <c r="E346" s="180">
        <v>17.62</v>
      </c>
      <c r="F346" s="181"/>
      <c r="G346" s="182"/>
      <c r="M346" s="178" t="s">
        <v>547</v>
      </c>
      <c r="O346" s="169"/>
    </row>
    <row r="347" spans="1:15" ht="12.75">
      <c r="A347" s="177"/>
      <c r="B347" s="179"/>
      <c r="C347" s="221" t="s">
        <v>548</v>
      </c>
      <c r="D347" s="222"/>
      <c r="E347" s="180">
        <v>14.42</v>
      </c>
      <c r="F347" s="181"/>
      <c r="G347" s="182"/>
      <c r="M347" s="178" t="s">
        <v>548</v>
      </c>
      <c r="O347" s="169"/>
    </row>
    <row r="348" spans="1:15" ht="12.75">
      <c r="A348" s="177"/>
      <c r="B348" s="179"/>
      <c r="C348" s="221" t="s">
        <v>549</v>
      </c>
      <c r="D348" s="222"/>
      <c r="E348" s="180">
        <v>18</v>
      </c>
      <c r="F348" s="181"/>
      <c r="G348" s="182"/>
      <c r="M348" s="178" t="s">
        <v>549</v>
      </c>
      <c r="O348" s="169"/>
    </row>
    <row r="349" spans="1:15" ht="12.75">
      <c r="A349" s="177"/>
      <c r="B349" s="179"/>
      <c r="C349" s="221" t="s">
        <v>550</v>
      </c>
      <c r="D349" s="222"/>
      <c r="E349" s="180">
        <v>14.04</v>
      </c>
      <c r="F349" s="181"/>
      <c r="G349" s="182"/>
      <c r="M349" s="178" t="s">
        <v>550</v>
      </c>
      <c r="O349" s="169"/>
    </row>
    <row r="350" spans="1:15" ht="12.75">
      <c r="A350" s="177"/>
      <c r="B350" s="179"/>
      <c r="C350" s="221" t="s">
        <v>551</v>
      </c>
      <c r="D350" s="222"/>
      <c r="E350" s="180">
        <v>9.6</v>
      </c>
      <c r="F350" s="181"/>
      <c r="G350" s="182"/>
      <c r="M350" s="178" t="s">
        <v>551</v>
      </c>
      <c r="O350" s="169"/>
    </row>
    <row r="351" spans="1:104" ht="12.75">
      <c r="A351" s="170">
        <v>134</v>
      </c>
      <c r="B351" s="171" t="s">
        <v>552</v>
      </c>
      <c r="C351" s="172" t="s">
        <v>553</v>
      </c>
      <c r="D351" s="173" t="s">
        <v>113</v>
      </c>
      <c r="E351" s="174">
        <v>84.12</v>
      </c>
      <c r="F351" s="174">
        <v>0</v>
      </c>
      <c r="G351" s="175">
        <f>E351*F351</f>
        <v>0</v>
      </c>
      <c r="O351" s="169">
        <v>2</v>
      </c>
      <c r="AA351" s="145">
        <v>1</v>
      </c>
      <c r="AB351" s="145">
        <v>7</v>
      </c>
      <c r="AC351" s="145">
        <v>7</v>
      </c>
      <c r="AZ351" s="145">
        <v>2</v>
      </c>
      <c r="BA351" s="145">
        <f>IF(AZ351=1,G351,0)</f>
        <v>0</v>
      </c>
      <c r="BB351" s="145">
        <f>IF(AZ351=2,G351,0)</f>
        <v>0</v>
      </c>
      <c r="BC351" s="145">
        <f>IF(AZ351=3,G351,0)</f>
        <v>0</v>
      </c>
      <c r="BD351" s="145">
        <f>IF(AZ351=4,G351,0)</f>
        <v>0</v>
      </c>
      <c r="BE351" s="145">
        <f>IF(AZ351=5,G351,0)</f>
        <v>0</v>
      </c>
      <c r="CA351" s="176">
        <v>1</v>
      </c>
      <c r="CB351" s="176">
        <v>7</v>
      </c>
      <c r="CZ351" s="145">
        <v>0.0009</v>
      </c>
    </row>
    <row r="352" spans="1:104" ht="12.75">
      <c r="A352" s="170">
        <v>135</v>
      </c>
      <c r="B352" s="171" t="s">
        <v>554</v>
      </c>
      <c r="C352" s="172" t="s">
        <v>555</v>
      </c>
      <c r="D352" s="173" t="s">
        <v>113</v>
      </c>
      <c r="E352" s="174">
        <v>84.12</v>
      </c>
      <c r="F352" s="174">
        <v>0</v>
      </c>
      <c r="G352" s="175">
        <f>E352*F352</f>
        <v>0</v>
      </c>
      <c r="O352" s="169">
        <v>2</v>
      </c>
      <c r="AA352" s="145">
        <v>1</v>
      </c>
      <c r="AB352" s="145">
        <v>7</v>
      </c>
      <c r="AC352" s="145">
        <v>7</v>
      </c>
      <c r="AZ352" s="145">
        <v>2</v>
      </c>
      <c r="BA352" s="145">
        <f>IF(AZ352=1,G352,0)</f>
        <v>0</v>
      </c>
      <c r="BB352" s="145">
        <f>IF(AZ352=2,G352,0)</f>
        <v>0</v>
      </c>
      <c r="BC352" s="145">
        <f>IF(AZ352=3,G352,0)</f>
        <v>0</v>
      </c>
      <c r="BD352" s="145">
        <f>IF(AZ352=4,G352,0)</f>
        <v>0</v>
      </c>
      <c r="BE352" s="145">
        <f>IF(AZ352=5,G352,0)</f>
        <v>0</v>
      </c>
      <c r="CA352" s="176">
        <v>1</v>
      </c>
      <c r="CB352" s="176">
        <v>7</v>
      </c>
      <c r="CZ352" s="145">
        <v>0</v>
      </c>
    </row>
    <row r="353" spans="1:104" ht="12.75">
      <c r="A353" s="170">
        <v>136</v>
      </c>
      <c r="B353" s="171" t="s">
        <v>556</v>
      </c>
      <c r="C353" s="172" t="s">
        <v>557</v>
      </c>
      <c r="D353" s="173" t="s">
        <v>113</v>
      </c>
      <c r="E353" s="174">
        <v>84.12</v>
      </c>
      <c r="F353" s="174">
        <v>0</v>
      </c>
      <c r="G353" s="175">
        <f>E353*F353</f>
        <v>0</v>
      </c>
      <c r="O353" s="169">
        <v>2</v>
      </c>
      <c r="AA353" s="145">
        <v>1</v>
      </c>
      <c r="AB353" s="145">
        <v>7</v>
      </c>
      <c r="AC353" s="145">
        <v>7</v>
      </c>
      <c r="AZ353" s="145">
        <v>2</v>
      </c>
      <c r="BA353" s="145">
        <f>IF(AZ353=1,G353,0)</f>
        <v>0</v>
      </c>
      <c r="BB353" s="145">
        <f>IF(AZ353=2,G353,0)</f>
        <v>0</v>
      </c>
      <c r="BC353" s="145">
        <f>IF(AZ353=3,G353,0)</f>
        <v>0</v>
      </c>
      <c r="BD353" s="145">
        <f>IF(AZ353=4,G353,0)</f>
        <v>0</v>
      </c>
      <c r="BE353" s="145">
        <f>IF(AZ353=5,G353,0)</f>
        <v>0</v>
      </c>
      <c r="CA353" s="176">
        <v>1</v>
      </c>
      <c r="CB353" s="176">
        <v>7</v>
      </c>
      <c r="CZ353" s="145">
        <v>0</v>
      </c>
    </row>
    <row r="354" spans="1:104" ht="12.75">
      <c r="A354" s="170">
        <v>137</v>
      </c>
      <c r="B354" s="171" t="s">
        <v>558</v>
      </c>
      <c r="C354" s="172" t="s">
        <v>559</v>
      </c>
      <c r="D354" s="173" t="s">
        <v>113</v>
      </c>
      <c r="E354" s="174">
        <v>85.8024</v>
      </c>
      <c r="F354" s="174">
        <v>320.4</v>
      </c>
      <c r="G354" s="175">
        <f>E354*F354</f>
        <v>27491.08896</v>
      </c>
      <c r="O354" s="169">
        <v>2</v>
      </c>
      <c r="AA354" s="145">
        <v>3</v>
      </c>
      <c r="AB354" s="145">
        <v>7</v>
      </c>
      <c r="AC354" s="145">
        <v>597642001</v>
      </c>
      <c r="AZ354" s="145">
        <v>2</v>
      </c>
      <c r="BA354" s="145">
        <f>IF(AZ354=1,G354,0)</f>
        <v>0</v>
      </c>
      <c r="BB354" s="145">
        <f>IF(AZ354=2,G354,0)</f>
        <v>27491.08896</v>
      </c>
      <c r="BC354" s="145">
        <f>IF(AZ354=3,G354,0)</f>
        <v>0</v>
      </c>
      <c r="BD354" s="145">
        <f>IF(AZ354=4,G354,0)</f>
        <v>0</v>
      </c>
      <c r="BE354" s="145">
        <f>IF(AZ354=5,G354,0)</f>
        <v>0</v>
      </c>
      <c r="CA354" s="176">
        <v>3</v>
      </c>
      <c r="CB354" s="176">
        <v>7</v>
      </c>
      <c r="CZ354" s="145">
        <v>0.0192</v>
      </c>
    </row>
    <row r="355" spans="1:15" ht="12.75">
      <c r="A355" s="177"/>
      <c r="B355" s="179"/>
      <c r="C355" s="221" t="s">
        <v>560</v>
      </c>
      <c r="D355" s="222"/>
      <c r="E355" s="180">
        <v>85.8024</v>
      </c>
      <c r="F355" s="181"/>
      <c r="G355" s="182"/>
      <c r="M355" s="178" t="s">
        <v>560</v>
      </c>
      <c r="O355" s="169"/>
    </row>
    <row r="356" spans="1:104" ht="12.75">
      <c r="A356" s="170">
        <v>138</v>
      </c>
      <c r="B356" s="171" t="s">
        <v>561</v>
      </c>
      <c r="C356" s="172" t="s">
        <v>562</v>
      </c>
      <c r="D356" s="173" t="s">
        <v>106</v>
      </c>
      <c r="E356" s="174">
        <v>2.15717328</v>
      </c>
      <c r="F356" s="174">
        <v>0</v>
      </c>
      <c r="G356" s="175">
        <f>E356*F356</f>
        <v>0</v>
      </c>
      <c r="O356" s="169">
        <v>2</v>
      </c>
      <c r="AA356" s="145">
        <v>7</v>
      </c>
      <c r="AB356" s="145">
        <v>1001</v>
      </c>
      <c r="AC356" s="145">
        <v>5</v>
      </c>
      <c r="AZ356" s="145">
        <v>2</v>
      </c>
      <c r="BA356" s="145">
        <f>IF(AZ356=1,G356,0)</f>
        <v>0</v>
      </c>
      <c r="BB356" s="145">
        <f>IF(AZ356=2,G356,0)</f>
        <v>0</v>
      </c>
      <c r="BC356" s="145">
        <f>IF(AZ356=3,G356,0)</f>
        <v>0</v>
      </c>
      <c r="BD356" s="145">
        <f>IF(AZ356=4,G356,0)</f>
        <v>0</v>
      </c>
      <c r="BE356" s="145">
        <f>IF(AZ356=5,G356,0)</f>
        <v>0</v>
      </c>
      <c r="CA356" s="176">
        <v>7</v>
      </c>
      <c r="CB356" s="176">
        <v>1001</v>
      </c>
      <c r="CZ356" s="145">
        <v>0</v>
      </c>
    </row>
    <row r="357" spans="1:57" ht="12.75">
      <c r="A357" s="183"/>
      <c r="B357" s="184" t="s">
        <v>75</v>
      </c>
      <c r="C357" s="185" t="str">
        <f>CONCATENATE(B342," ",C342)</f>
        <v>781 Obklady keramické</v>
      </c>
      <c r="D357" s="186"/>
      <c r="E357" s="187"/>
      <c r="F357" s="188"/>
      <c r="G357" s="189">
        <f>SUM(G342:G356)</f>
        <v>27491.08896</v>
      </c>
      <c r="O357" s="169">
        <v>4</v>
      </c>
      <c r="BA357" s="190">
        <f>SUM(BA342:BA356)</f>
        <v>0</v>
      </c>
      <c r="BB357" s="190">
        <f>SUM(BB342:BB356)</f>
        <v>27491.08896</v>
      </c>
      <c r="BC357" s="190">
        <f>SUM(BC342:BC356)</f>
        <v>0</v>
      </c>
      <c r="BD357" s="190">
        <f>SUM(BD342:BD356)</f>
        <v>0</v>
      </c>
      <c r="BE357" s="190">
        <f>SUM(BE342:BE356)</f>
        <v>0</v>
      </c>
    </row>
    <row r="358" spans="1:15" ht="12.75">
      <c r="A358" s="162" t="s">
        <v>72</v>
      </c>
      <c r="B358" s="163" t="s">
        <v>563</v>
      </c>
      <c r="C358" s="164" t="s">
        <v>564</v>
      </c>
      <c r="D358" s="165"/>
      <c r="E358" s="166"/>
      <c r="F358" s="166"/>
      <c r="G358" s="167"/>
      <c r="H358" s="168"/>
      <c r="I358" s="168"/>
      <c r="O358" s="169">
        <v>1</v>
      </c>
    </row>
    <row r="359" spans="1:104" ht="12.75">
      <c r="A359" s="170">
        <v>139</v>
      </c>
      <c r="B359" s="171" t="s">
        <v>565</v>
      </c>
      <c r="C359" s="172" t="s">
        <v>566</v>
      </c>
      <c r="D359" s="173" t="s">
        <v>113</v>
      </c>
      <c r="E359" s="174">
        <v>7.11</v>
      </c>
      <c r="F359" s="174">
        <v>0</v>
      </c>
      <c r="G359" s="175">
        <f>E359*F359</f>
        <v>0</v>
      </c>
      <c r="O359" s="169">
        <v>2</v>
      </c>
      <c r="AA359" s="145">
        <v>1</v>
      </c>
      <c r="AB359" s="145">
        <v>7</v>
      </c>
      <c r="AC359" s="145">
        <v>7</v>
      </c>
      <c r="AZ359" s="145">
        <v>2</v>
      </c>
      <c r="BA359" s="145">
        <f>IF(AZ359=1,G359,0)</f>
        <v>0</v>
      </c>
      <c r="BB359" s="145">
        <f>IF(AZ359=2,G359,0)</f>
        <v>0</v>
      </c>
      <c r="BC359" s="145">
        <f>IF(AZ359=3,G359,0)</f>
        <v>0</v>
      </c>
      <c r="BD359" s="145">
        <f>IF(AZ359=4,G359,0)</f>
        <v>0</v>
      </c>
      <c r="BE359" s="145">
        <f>IF(AZ359=5,G359,0)</f>
        <v>0</v>
      </c>
      <c r="CA359" s="176">
        <v>1</v>
      </c>
      <c r="CB359" s="176">
        <v>7</v>
      </c>
      <c r="CZ359" s="145">
        <v>0.00024</v>
      </c>
    </row>
    <row r="360" spans="1:15" ht="12.75">
      <c r="A360" s="177"/>
      <c r="B360" s="179"/>
      <c r="C360" s="221" t="s">
        <v>567</v>
      </c>
      <c r="D360" s="222"/>
      <c r="E360" s="180">
        <v>7.11</v>
      </c>
      <c r="F360" s="181"/>
      <c r="G360" s="182"/>
      <c r="M360" s="178" t="s">
        <v>567</v>
      </c>
      <c r="O360" s="169"/>
    </row>
    <row r="361" spans="1:104" ht="12.75">
      <c r="A361" s="170">
        <v>140</v>
      </c>
      <c r="B361" s="171" t="s">
        <v>568</v>
      </c>
      <c r="C361" s="172" t="s">
        <v>569</v>
      </c>
      <c r="D361" s="173" t="s">
        <v>113</v>
      </c>
      <c r="E361" s="174">
        <v>41.3888</v>
      </c>
      <c r="F361" s="174">
        <v>0</v>
      </c>
      <c r="G361" s="175">
        <f>E361*F361</f>
        <v>0</v>
      </c>
      <c r="O361" s="169">
        <v>2</v>
      </c>
      <c r="AA361" s="145">
        <v>1</v>
      </c>
      <c r="AB361" s="145">
        <v>7</v>
      </c>
      <c r="AC361" s="145">
        <v>7</v>
      </c>
      <c r="AZ361" s="145">
        <v>2</v>
      </c>
      <c r="BA361" s="145">
        <f>IF(AZ361=1,G361,0)</f>
        <v>0</v>
      </c>
      <c r="BB361" s="145">
        <f>IF(AZ361=2,G361,0)</f>
        <v>0</v>
      </c>
      <c r="BC361" s="145">
        <f>IF(AZ361=3,G361,0)</f>
        <v>0</v>
      </c>
      <c r="BD361" s="145">
        <f>IF(AZ361=4,G361,0)</f>
        <v>0</v>
      </c>
      <c r="BE361" s="145">
        <f>IF(AZ361=5,G361,0)</f>
        <v>0</v>
      </c>
      <c r="CA361" s="176">
        <v>1</v>
      </c>
      <c r="CB361" s="176">
        <v>7</v>
      </c>
      <c r="CZ361" s="145">
        <v>0.00053</v>
      </c>
    </row>
    <row r="362" spans="1:15" ht="12.75">
      <c r="A362" s="177"/>
      <c r="B362" s="179"/>
      <c r="C362" s="221" t="s">
        <v>570</v>
      </c>
      <c r="D362" s="222"/>
      <c r="E362" s="180">
        <v>41.3888</v>
      </c>
      <c r="F362" s="181"/>
      <c r="G362" s="182"/>
      <c r="M362" s="178" t="s">
        <v>570</v>
      </c>
      <c r="O362" s="169"/>
    </row>
    <row r="363" spans="1:57" ht="12.75">
      <c r="A363" s="183"/>
      <c r="B363" s="184" t="s">
        <v>75</v>
      </c>
      <c r="C363" s="185" t="str">
        <f>CONCATENATE(B358," ",C358)</f>
        <v>783 Nátěry</v>
      </c>
      <c r="D363" s="186"/>
      <c r="E363" s="187"/>
      <c r="F363" s="188"/>
      <c r="G363" s="189">
        <f>SUM(G358:G362)</f>
        <v>0</v>
      </c>
      <c r="O363" s="169">
        <v>4</v>
      </c>
      <c r="BA363" s="190">
        <f>SUM(BA358:BA362)</f>
        <v>0</v>
      </c>
      <c r="BB363" s="190">
        <f>SUM(BB358:BB362)</f>
        <v>0</v>
      </c>
      <c r="BC363" s="190">
        <f>SUM(BC358:BC362)</f>
        <v>0</v>
      </c>
      <c r="BD363" s="190">
        <f>SUM(BD358:BD362)</f>
        <v>0</v>
      </c>
      <c r="BE363" s="190">
        <f>SUM(BE358:BE362)</f>
        <v>0</v>
      </c>
    </row>
    <row r="364" spans="1:15" ht="12.75">
      <c r="A364" s="162" t="s">
        <v>72</v>
      </c>
      <c r="B364" s="163" t="s">
        <v>571</v>
      </c>
      <c r="C364" s="164" t="s">
        <v>572</v>
      </c>
      <c r="D364" s="165"/>
      <c r="E364" s="166"/>
      <c r="F364" s="166"/>
      <c r="G364" s="167"/>
      <c r="H364" s="168"/>
      <c r="I364" s="168"/>
      <c r="O364" s="169">
        <v>1</v>
      </c>
    </row>
    <row r="365" spans="1:104" ht="12.75">
      <c r="A365" s="170">
        <v>141</v>
      </c>
      <c r="B365" s="171" t="s">
        <v>573</v>
      </c>
      <c r="C365" s="172" t="s">
        <v>574</v>
      </c>
      <c r="D365" s="173" t="s">
        <v>113</v>
      </c>
      <c r="E365" s="174">
        <v>83.78</v>
      </c>
      <c r="F365" s="174">
        <v>0</v>
      </c>
      <c r="G365" s="175">
        <f>E365*F365</f>
        <v>0</v>
      </c>
      <c r="O365" s="169">
        <v>2</v>
      </c>
      <c r="AA365" s="145">
        <v>1</v>
      </c>
      <c r="AB365" s="145">
        <v>7</v>
      </c>
      <c r="AC365" s="145">
        <v>7</v>
      </c>
      <c r="AZ365" s="145">
        <v>2</v>
      </c>
      <c r="BA365" s="145">
        <f>IF(AZ365=1,G365,0)</f>
        <v>0</v>
      </c>
      <c r="BB365" s="145">
        <f>IF(AZ365=2,G365,0)</f>
        <v>0</v>
      </c>
      <c r="BC365" s="145">
        <f>IF(AZ365=3,G365,0)</f>
        <v>0</v>
      </c>
      <c r="BD365" s="145">
        <f>IF(AZ365=4,G365,0)</f>
        <v>0</v>
      </c>
      <c r="BE365" s="145">
        <f>IF(AZ365=5,G365,0)</f>
        <v>0</v>
      </c>
      <c r="CA365" s="176">
        <v>1</v>
      </c>
      <c r="CB365" s="176">
        <v>7</v>
      </c>
      <c r="CZ365" s="145">
        <v>0.0002</v>
      </c>
    </row>
    <row r="366" spans="1:104" ht="12.75">
      <c r="A366" s="170">
        <v>142</v>
      </c>
      <c r="B366" s="171" t="s">
        <v>575</v>
      </c>
      <c r="C366" s="172" t="s">
        <v>576</v>
      </c>
      <c r="D366" s="173" t="s">
        <v>113</v>
      </c>
      <c r="E366" s="174">
        <v>83.78</v>
      </c>
      <c r="F366" s="174">
        <v>0</v>
      </c>
      <c r="G366" s="175">
        <f>E366*F366</f>
        <v>0</v>
      </c>
      <c r="O366" s="169">
        <v>2</v>
      </c>
      <c r="AA366" s="145">
        <v>1</v>
      </c>
      <c r="AB366" s="145">
        <v>7</v>
      </c>
      <c r="AC366" s="145">
        <v>7</v>
      </c>
      <c r="AZ366" s="145">
        <v>2</v>
      </c>
      <c r="BA366" s="145">
        <f>IF(AZ366=1,G366,0)</f>
        <v>0</v>
      </c>
      <c r="BB366" s="145">
        <f>IF(AZ366=2,G366,0)</f>
        <v>0</v>
      </c>
      <c r="BC366" s="145">
        <f>IF(AZ366=3,G366,0)</f>
        <v>0</v>
      </c>
      <c r="BD366" s="145">
        <f>IF(AZ366=4,G366,0)</f>
        <v>0</v>
      </c>
      <c r="BE366" s="145">
        <f>IF(AZ366=5,G366,0)</f>
        <v>0</v>
      </c>
      <c r="CA366" s="176">
        <v>1</v>
      </c>
      <c r="CB366" s="176">
        <v>7</v>
      </c>
      <c r="CZ366" s="145">
        <v>0.00014</v>
      </c>
    </row>
    <row r="367" spans="1:15" ht="12.75">
      <c r="A367" s="177"/>
      <c r="B367" s="179"/>
      <c r="C367" s="221" t="s">
        <v>577</v>
      </c>
      <c r="D367" s="222"/>
      <c r="E367" s="180">
        <v>83.78</v>
      </c>
      <c r="F367" s="181"/>
      <c r="G367" s="182"/>
      <c r="M367" s="178" t="s">
        <v>577</v>
      </c>
      <c r="O367" s="169"/>
    </row>
    <row r="368" spans="1:57" ht="12.75">
      <c r="A368" s="183"/>
      <c r="B368" s="184" t="s">
        <v>75</v>
      </c>
      <c r="C368" s="185" t="str">
        <f>CONCATENATE(B364," ",C364)</f>
        <v>784 Malby</v>
      </c>
      <c r="D368" s="186"/>
      <c r="E368" s="187"/>
      <c r="F368" s="188"/>
      <c r="G368" s="189">
        <f>SUM(G364:G367)</f>
        <v>0</v>
      </c>
      <c r="O368" s="169">
        <v>4</v>
      </c>
      <c r="BA368" s="190">
        <f>SUM(BA364:BA367)</f>
        <v>0</v>
      </c>
      <c r="BB368" s="190">
        <f>SUM(BB364:BB367)</f>
        <v>0</v>
      </c>
      <c r="BC368" s="190">
        <f>SUM(BC364:BC367)</f>
        <v>0</v>
      </c>
      <c r="BD368" s="190">
        <f>SUM(BD364:BD367)</f>
        <v>0</v>
      </c>
      <c r="BE368" s="190">
        <f>SUM(BE364:BE367)</f>
        <v>0</v>
      </c>
    </row>
    <row r="369" spans="1:15" ht="12.75">
      <c r="A369" s="162" t="s">
        <v>72</v>
      </c>
      <c r="B369" s="163" t="s">
        <v>578</v>
      </c>
      <c r="C369" s="164" t="s">
        <v>579</v>
      </c>
      <c r="D369" s="165"/>
      <c r="E369" s="166"/>
      <c r="F369" s="166"/>
      <c r="G369" s="167"/>
      <c r="H369" s="168"/>
      <c r="I369" s="168"/>
      <c r="O369" s="169">
        <v>1</v>
      </c>
    </row>
    <row r="370" spans="1:104" ht="12.75">
      <c r="A370" s="170">
        <v>143</v>
      </c>
      <c r="B370" s="171" t="s">
        <v>580</v>
      </c>
      <c r="C370" s="172" t="s">
        <v>581</v>
      </c>
      <c r="D370" s="173" t="s">
        <v>118</v>
      </c>
      <c r="E370" s="174">
        <v>1</v>
      </c>
      <c r="F370" s="174">
        <v>0</v>
      </c>
      <c r="G370" s="175">
        <f>E370*F370</f>
        <v>0</v>
      </c>
      <c r="O370" s="169">
        <v>2</v>
      </c>
      <c r="AA370" s="145">
        <v>1</v>
      </c>
      <c r="AB370" s="145">
        <v>9</v>
      </c>
      <c r="AC370" s="145">
        <v>9</v>
      </c>
      <c r="AZ370" s="145">
        <v>4</v>
      </c>
      <c r="BA370" s="145">
        <f>IF(AZ370=1,G370,0)</f>
        <v>0</v>
      </c>
      <c r="BB370" s="145">
        <f>IF(AZ370=2,G370,0)</f>
        <v>0</v>
      </c>
      <c r="BC370" s="145">
        <f>IF(AZ370=3,G370,0)</f>
        <v>0</v>
      </c>
      <c r="BD370" s="145">
        <f>IF(AZ370=4,G370,0)</f>
        <v>0</v>
      </c>
      <c r="BE370" s="145">
        <f>IF(AZ370=5,G370,0)</f>
        <v>0</v>
      </c>
      <c r="CA370" s="176">
        <v>1</v>
      </c>
      <c r="CB370" s="176">
        <v>9</v>
      </c>
      <c r="CZ370" s="145">
        <v>0</v>
      </c>
    </row>
    <row r="371" spans="1:57" ht="12.75">
      <c r="A371" s="183"/>
      <c r="B371" s="184" t="s">
        <v>75</v>
      </c>
      <c r="C371" s="185" t="str">
        <f>CONCATENATE(B369," ",C369)</f>
        <v>M21 Elektromontáže silnoproud</v>
      </c>
      <c r="D371" s="186"/>
      <c r="E371" s="187"/>
      <c r="F371" s="188"/>
      <c r="G371" s="189">
        <f>SUM(G369:G370)</f>
        <v>0</v>
      </c>
      <c r="O371" s="169">
        <v>4</v>
      </c>
      <c r="BA371" s="190">
        <f>SUM(BA369:BA370)</f>
        <v>0</v>
      </c>
      <c r="BB371" s="190">
        <f>SUM(BB369:BB370)</f>
        <v>0</v>
      </c>
      <c r="BC371" s="190">
        <f>SUM(BC369:BC370)</f>
        <v>0</v>
      </c>
      <c r="BD371" s="190">
        <f>SUM(BD369:BD370)</f>
        <v>0</v>
      </c>
      <c r="BE371" s="190">
        <f>SUM(BE369:BE370)</f>
        <v>0</v>
      </c>
    </row>
    <row r="372" spans="1:15" ht="12.75">
      <c r="A372" s="162" t="s">
        <v>72</v>
      </c>
      <c r="B372" s="163" t="s">
        <v>582</v>
      </c>
      <c r="C372" s="164" t="s">
        <v>583</v>
      </c>
      <c r="D372" s="165"/>
      <c r="E372" s="166"/>
      <c r="F372" s="166"/>
      <c r="G372" s="167"/>
      <c r="H372" s="168"/>
      <c r="I372" s="168"/>
      <c r="O372" s="169">
        <v>1</v>
      </c>
    </row>
    <row r="373" spans="1:104" ht="12.75">
      <c r="A373" s="170">
        <v>144</v>
      </c>
      <c r="B373" s="171" t="s">
        <v>584</v>
      </c>
      <c r="C373" s="172" t="s">
        <v>585</v>
      </c>
      <c r="D373" s="173" t="s">
        <v>106</v>
      </c>
      <c r="E373" s="174">
        <v>31.5000402</v>
      </c>
      <c r="F373" s="174">
        <v>0</v>
      </c>
      <c r="G373" s="175">
        <f>E373*F373</f>
        <v>0</v>
      </c>
      <c r="O373" s="169">
        <v>2</v>
      </c>
      <c r="AA373" s="145">
        <v>8</v>
      </c>
      <c r="AB373" s="145">
        <v>0</v>
      </c>
      <c r="AC373" s="145">
        <v>3</v>
      </c>
      <c r="AZ373" s="145">
        <v>1</v>
      </c>
      <c r="BA373" s="145">
        <f>IF(AZ373=1,G373,0)</f>
        <v>0</v>
      </c>
      <c r="BB373" s="145">
        <f>IF(AZ373=2,G373,0)</f>
        <v>0</v>
      </c>
      <c r="BC373" s="145">
        <f>IF(AZ373=3,G373,0)</f>
        <v>0</v>
      </c>
      <c r="BD373" s="145">
        <f>IF(AZ373=4,G373,0)</f>
        <v>0</v>
      </c>
      <c r="BE373" s="145">
        <f>IF(AZ373=5,G373,0)</f>
        <v>0</v>
      </c>
      <c r="CA373" s="176">
        <v>8</v>
      </c>
      <c r="CB373" s="176">
        <v>0</v>
      </c>
      <c r="CZ373" s="145">
        <v>0</v>
      </c>
    </row>
    <row r="374" spans="1:104" ht="12.75">
      <c r="A374" s="170">
        <v>145</v>
      </c>
      <c r="B374" s="171" t="s">
        <v>586</v>
      </c>
      <c r="C374" s="172" t="s">
        <v>587</v>
      </c>
      <c r="D374" s="173" t="s">
        <v>106</v>
      </c>
      <c r="E374" s="174">
        <v>346.5004422</v>
      </c>
      <c r="F374" s="174">
        <v>0</v>
      </c>
      <c r="G374" s="175">
        <f>E374*F374</f>
        <v>0</v>
      </c>
      <c r="O374" s="169">
        <v>2</v>
      </c>
      <c r="AA374" s="145">
        <v>8</v>
      </c>
      <c r="AB374" s="145">
        <v>0</v>
      </c>
      <c r="AC374" s="145">
        <v>3</v>
      </c>
      <c r="AZ374" s="145">
        <v>1</v>
      </c>
      <c r="BA374" s="145">
        <f>IF(AZ374=1,G374,0)</f>
        <v>0</v>
      </c>
      <c r="BB374" s="145">
        <f>IF(AZ374=2,G374,0)</f>
        <v>0</v>
      </c>
      <c r="BC374" s="145">
        <f>IF(AZ374=3,G374,0)</f>
        <v>0</v>
      </c>
      <c r="BD374" s="145">
        <f>IF(AZ374=4,G374,0)</f>
        <v>0</v>
      </c>
      <c r="BE374" s="145">
        <f>IF(AZ374=5,G374,0)</f>
        <v>0</v>
      </c>
      <c r="CA374" s="176">
        <v>8</v>
      </c>
      <c r="CB374" s="176">
        <v>0</v>
      </c>
      <c r="CZ374" s="145">
        <v>0</v>
      </c>
    </row>
    <row r="375" spans="1:104" ht="12.75">
      <c r="A375" s="170">
        <v>146</v>
      </c>
      <c r="B375" s="171" t="s">
        <v>588</v>
      </c>
      <c r="C375" s="172" t="s">
        <v>589</v>
      </c>
      <c r="D375" s="173" t="s">
        <v>106</v>
      </c>
      <c r="E375" s="174">
        <v>31.5000402</v>
      </c>
      <c r="F375" s="174">
        <v>0</v>
      </c>
      <c r="G375" s="175">
        <f>E375*F375</f>
        <v>0</v>
      </c>
      <c r="O375" s="169">
        <v>2</v>
      </c>
      <c r="AA375" s="145">
        <v>8</v>
      </c>
      <c r="AB375" s="145">
        <v>0</v>
      </c>
      <c r="AC375" s="145">
        <v>3</v>
      </c>
      <c r="AZ375" s="145">
        <v>1</v>
      </c>
      <c r="BA375" s="145">
        <f>IF(AZ375=1,G375,0)</f>
        <v>0</v>
      </c>
      <c r="BB375" s="145">
        <f>IF(AZ375=2,G375,0)</f>
        <v>0</v>
      </c>
      <c r="BC375" s="145">
        <f>IF(AZ375=3,G375,0)</f>
        <v>0</v>
      </c>
      <c r="BD375" s="145">
        <f>IF(AZ375=4,G375,0)</f>
        <v>0</v>
      </c>
      <c r="BE375" s="145">
        <f>IF(AZ375=5,G375,0)</f>
        <v>0</v>
      </c>
      <c r="CA375" s="176">
        <v>8</v>
      </c>
      <c r="CB375" s="176">
        <v>0</v>
      </c>
      <c r="CZ375" s="145">
        <v>0</v>
      </c>
    </row>
    <row r="376" spans="1:104" ht="12.75">
      <c r="A376" s="170">
        <v>147</v>
      </c>
      <c r="B376" s="171" t="s">
        <v>590</v>
      </c>
      <c r="C376" s="172" t="s">
        <v>591</v>
      </c>
      <c r="D376" s="173" t="s">
        <v>106</v>
      </c>
      <c r="E376" s="174">
        <v>31.5000402</v>
      </c>
      <c r="F376" s="174">
        <v>0</v>
      </c>
      <c r="G376" s="175">
        <f>E376*F376</f>
        <v>0</v>
      </c>
      <c r="O376" s="169">
        <v>2</v>
      </c>
      <c r="AA376" s="145">
        <v>8</v>
      </c>
      <c r="AB376" s="145">
        <v>0</v>
      </c>
      <c r="AC376" s="145">
        <v>3</v>
      </c>
      <c r="AZ376" s="145">
        <v>1</v>
      </c>
      <c r="BA376" s="145">
        <f>IF(AZ376=1,G376,0)</f>
        <v>0</v>
      </c>
      <c r="BB376" s="145">
        <f>IF(AZ376=2,G376,0)</f>
        <v>0</v>
      </c>
      <c r="BC376" s="145">
        <f>IF(AZ376=3,G376,0)</f>
        <v>0</v>
      </c>
      <c r="BD376" s="145">
        <f>IF(AZ376=4,G376,0)</f>
        <v>0</v>
      </c>
      <c r="BE376" s="145">
        <f>IF(AZ376=5,G376,0)</f>
        <v>0</v>
      </c>
      <c r="CA376" s="176">
        <v>8</v>
      </c>
      <c r="CB376" s="176">
        <v>0</v>
      </c>
      <c r="CZ376" s="145">
        <v>0</v>
      </c>
    </row>
    <row r="377" spans="1:57" ht="12.75">
      <c r="A377" s="183"/>
      <c r="B377" s="184" t="s">
        <v>75</v>
      </c>
      <c r="C377" s="185" t="str">
        <f>CONCATENATE(B372," ",C372)</f>
        <v>D96 Přesuny suti a vybouraných hmot</v>
      </c>
      <c r="D377" s="186"/>
      <c r="E377" s="187"/>
      <c r="F377" s="188"/>
      <c r="G377" s="189">
        <f>SUM(G372:G376)</f>
        <v>0</v>
      </c>
      <c r="O377" s="169">
        <v>4</v>
      </c>
      <c r="BA377" s="190">
        <f>SUM(BA372:BA376)</f>
        <v>0</v>
      </c>
      <c r="BB377" s="190">
        <f>SUM(BB372:BB376)</f>
        <v>0</v>
      </c>
      <c r="BC377" s="190">
        <f>SUM(BC372:BC376)</f>
        <v>0</v>
      </c>
      <c r="BD377" s="190">
        <f>SUM(BD372:BD376)</f>
        <v>0</v>
      </c>
      <c r="BE377" s="190">
        <f>SUM(BE372:BE376)</f>
        <v>0</v>
      </c>
    </row>
    <row r="378" ht="12.75">
      <c r="E378" s="145"/>
    </row>
    <row r="379" ht="12.75">
      <c r="E379" s="145"/>
    </row>
    <row r="380" ht="12.75">
      <c r="E380" s="145"/>
    </row>
    <row r="381" ht="12.75">
      <c r="E381" s="145"/>
    </row>
    <row r="382" ht="12.75">
      <c r="E382" s="145"/>
    </row>
    <row r="383" ht="12.75">
      <c r="E383" s="145"/>
    </row>
    <row r="384" ht="12.75">
      <c r="E384" s="145"/>
    </row>
    <row r="385" ht="12.75">
      <c r="E385" s="145"/>
    </row>
    <row r="386" ht="12.75">
      <c r="E386" s="145"/>
    </row>
    <row r="387" ht="12.75">
      <c r="E387" s="145"/>
    </row>
    <row r="388" ht="12.75">
      <c r="E388" s="145"/>
    </row>
    <row r="389" ht="12.75">
      <c r="E389" s="145"/>
    </row>
    <row r="390" ht="12.75">
      <c r="E390" s="145"/>
    </row>
    <row r="391" ht="12.75">
      <c r="E391" s="145"/>
    </row>
    <row r="392" ht="12.75">
      <c r="E392" s="145"/>
    </row>
    <row r="393" ht="12.75">
      <c r="E393" s="145"/>
    </row>
    <row r="394" ht="12.75">
      <c r="E394" s="145"/>
    </row>
    <row r="395" ht="12.75">
      <c r="E395" s="145"/>
    </row>
    <row r="396" ht="12.75">
      <c r="E396" s="145"/>
    </row>
    <row r="397" ht="12.75">
      <c r="E397" s="145"/>
    </row>
    <row r="398" ht="12.75">
      <c r="E398" s="145"/>
    </row>
    <row r="399" ht="12.75">
      <c r="E399" s="145"/>
    </row>
    <row r="400" ht="12.75">
      <c r="E400" s="145"/>
    </row>
    <row r="401" spans="1:7" ht="12.75">
      <c r="A401" s="191"/>
      <c r="B401" s="191"/>
      <c r="C401" s="191"/>
      <c r="D401" s="191"/>
      <c r="E401" s="191"/>
      <c r="F401" s="191"/>
      <c r="G401" s="191"/>
    </row>
    <row r="402" spans="1:7" ht="12.75">
      <c r="A402" s="191"/>
      <c r="B402" s="191"/>
      <c r="C402" s="191"/>
      <c r="D402" s="191"/>
      <c r="E402" s="191"/>
      <c r="F402" s="191"/>
      <c r="G402" s="191"/>
    </row>
    <row r="403" spans="1:7" ht="12.75">
      <c r="A403" s="191"/>
      <c r="B403" s="191"/>
      <c r="C403" s="191"/>
      <c r="D403" s="191"/>
      <c r="E403" s="191"/>
      <c r="F403" s="191"/>
      <c r="G403" s="191"/>
    </row>
    <row r="404" spans="1:7" ht="12.75">
      <c r="A404" s="191"/>
      <c r="B404" s="191"/>
      <c r="C404" s="191"/>
      <c r="D404" s="191"/>
      <c r="E404" s="191"/>
      <c r="F404" s="191"/>
      <c r="G404" s="191"/>
    </row>
    <row r="405" ht="12.75">
      <c r="E405" s="145"/>
    </row>
    <row r="406" ht="12.75">
      <c r="E406" s="145"/>
    </row>
    <row r="407" ht="12.75">
      <c r="E407" s="145"/>
    </row>
    <row r="408" ht="12.75">
      <c r="E408" s="145"/>
    </row>
    <row r="409" ht="12.75">
      <c r="E409" s="145"/>
    </row>
    <row r="410" ht="12.75">
      <c r="E410" s="145"/>
    </row>
    <row r="411" ht="12.75">
      <c r="E411" s="145"/>
    </row>
    <row r="412" ht="12.75">
      <c r="E412" s="145"/>
    </row>
    <row r="413" ht="12.75">
      <c r="E413" s="145"/>
    </row>
    <row r="414" ht="12.75">
      <c r="E414" s="145"/>
    </row>
    <row r="415" ht="12.75">
      <c r="E415" s="145"/>
    </row>
    <row r="416" ht="12.75">
      <c r="E416" s="145"/>
    </row>
    <row r="417" ht="12.75">
      <c r="E417" s="145"/>
    </row>
    <row r="418" ht="12.75">
      <c r="E418" s="145"/>
    </row>
    <row r="419" ht="12.75">
      <c r="E419" s="145"/>
    </row>
    <row r="420" ht="12.75">
      <c r="E420" s="145"/>
    </row>
    <row r="421" ht="12.75">
      <c r="E421" s="145"/>
    </row>
    <row r="422" ht="12.75">
      <c r="E422" s="145"/>
    </row>
    <row r="423" ht="12.75">
      <c r="E423" s="145"/>
    </row>
    <row r="424" ht="12.75">
      <c r="E424" s="145"/>
    </row>
    <row r="425" ht="12.75">
      <c r="E425" s="145"/>
    </row>
    <row r="426" ht="12.75">
      <c r="E426" s="145"/>
    </row>
    <row r="427" ht="12.75">
      <c r="E427" s="145"/>
    </row>
    <row r="428" ht="12.75">
      <c r="E428" s="145"/>
    </row>
    <row r="429" ht="12.75">
      <c r="E429" s="145"/>
    </row>
    <row r="430" ht="12.75">
      <c r="E430" s="145"/>
    </row>
    <row r="431" ht="12.75">
      <c r="E431" s="145"/>
    </row>
    <row r="432" ht="12.75">
      <c r="E432" s="145"/>
    </row>
    <row r="433" ht="12.75">
      <c r="E433" s="145"/>
    </row>
    <row r="434" ht="12.75">
      <c r="E434" s="145"/>
    </row>
    <row r="435" ht="12.75">
      <c r="E435" s="145"/>
    </row>
    <row r="436" spans="1:2" ht="12.75">
      <c r="A436" s="192"/>
      <c r="B436" s="192"/>
    </row>
    <row r="437" spans="1:7" ht="12.75">
      <c r="A437" s="191"/>
      <c r="B437" s="191"/>
      <c r="C437" s="194"/>
      <c r="D437" s="194"/>
      <c r="E437" s="195"/>
      <c r="F437" s="194"/>
      <c r="G437" s="196"/>
    </row>
    <row r="438" spans="1:7" ht="12.75">
      <c r="A438" s="197"/>
      <c r="B438" s="197"/>
      <c r="C438" s="191"/>
      <c r="D438" s="191"/>
      <c r="E438" s="198"/>
      <c r="F438" s="191"/>
      <c r="G438" s="191"/>
    </row>
    <row r="439" spans="1:7" ht="12.75">
      <c r="A439" s="191"/>
      <c r="B439" s="191"/>
      <c r="C439" s="191"/>
      <c r="D439" s="191"/>
      <c r="E439" s="198"/>
      <c r="F439" s="191"/>
      <c r="G439" s="191"/>
    </row>
    <row r="440" spans="1:7" ht="12.75">
      <c r="A440" s="191"/>
      <c r="B440" s="191"/>
      <c r="C440" s="191"/>
      <c r="D440" s="191"/>
      <c r="E440" s="198"/>
      <c r="F440" s="191"/>
      <c r="G440" s="191"/>
    </row>
    <row r="441" spans="1:7" ht="12.75">
      <c r="A441" s="191"/>
      <c r="B441" s="191"/>
      <c r="C441" s="191"/>
      <c r="D441" s="191"/>
      <c r="E441" s="198"/>
      <c r="F441" s="191"/>
      <c r="G441" s="191"/>
    </row>
    <row r="442" spans="1:7" ht="12.75">
      <c r="A442" s="191"/>
      <c r="B442" s="191"/>
      <c r="C442" s="191"/>
      <c r="D442" s="191"/>
      <c r="E442" s="198"/>
      <c r="F442" s="191"/>
      <c r="G442" s="191"/>
    </row>
    <row r="443" spans="1:7" ht="12.75">
      <c r="A443" s="191"/>
      <c r="B443" s="191"/>
      <c r="C443" s="191"/>
      <c r="D443" s="191"/>
      <c r="E443" s="198"/>
      <c r="F443" s="191"/>
      <c r="G443" s="191"/>
    </row>
    <row r="444" spans="1:7" ht="12.75">
      <c r="A444" s="191"/>
      <c r="B444" s="191"/>
      <c r="C444" s="191"/>
      <c r="D444" s="191"/>
      <c r="E444" s="198"/>
      <c r="F444" s="191"/>
      <c r="G444" s="191"/>
    </row>
    <row r="445" spans="1:7" ht="12.75">
      <c r="A445" s="191"/>
      <c r="B445" s="191"/>
      <c r="C445" s="191"/>
      <c r="D445" s="191"/>
      <c r="E445" s="198"/>
      <c r="F445" s="191"/>
      <c r="G445" s="191"/>
    </row>
    <row r="446" spans="1:7" ht="12.75">
      <c r="A446" s="191"/>
      <c r="B446" s="191"/>
      <c r="C446" s="191"/>
      <c r="D446" s="191"/>
      <c r="E446" s="198"/>
      <c r="F446" s="191"/>
      <c r="G446" s="191"/>
    </row>
    <row r="447" spans="1:7" ht="12.75">
      <c r="A447" s="191"/>
      <c r="B447" s="191"/>
      <c r="C447" s="191"/>
      <c r="D447" s="191"/>
      <c r="E447" s="198"/>
      <c r="F447" s="191"/>
      <c r="G447" s="191"/>
    </row>
    <row r="448" spans="1:7" ht="12.75">
      <c r="A448" s="191"/>
      <c r="B448" s="191"/>
      <c r="C448" s="191"/>
      <c r="D448" s="191"/>
      <c r="E448" s="198"/>
      <c r="F448" s="191"/>
      <c r="G448" s="191"/>
    </row>
    <row r="449" spans="1:7" ht="12.75">
      <c r="A449" s="191"/>
      <c r="B449" s="191"/>
      <c r="C449" s="191"/>
      <c r="D449" s="191"/>
      <c r="E449" s="198"/>
      <c r="F449" s="191"/>
      <c r="G449" s="191"/>
    </row>
    <row r="450" spans="1:7" ht="12.75">
      <c r="A450" s="191"/>
      <c r="B450" s="191"/>
      <c r="C450" s="191"/>
      <c r="D450" s="191"/>
      <c r="E450" s="198"/>
      <c r="F450" s="191"/>
      <c r="G450" s="191"/>
    </row>
  </sheetData>
  <sheetProtection/>
  <mergeCells count="178">
    <mergeCell ref="C355:D355"/>
    <mergeCell ref="C332:D332"/>
    <mergeCell ref="C360:D360"/>
    <mergeCell ref="C362:D362"/>
    <mergeCell ref="C367:D367"/>
    <mergeCell ref="C345:D345"/>
    <mergeCell ref="C346:D346"/>
    <mergeCell ref="C347:D347"/>
    <mergeCell ref="C348:D348"/>
    <mergeCell ref="C349:D349"/>
    <mergeCell ref="C350:D350"/>
    <mergeCell ref="C298:D298"/>
    <mergeCell ref="C300:D300"/>
    <mergeCell ref="C337:D337"/>
    <mergeCell ref="C339:D339"/>
    <mergeCell ref="C312:D312"/>
    <mergeCell ref="C313:D313"/>
    <mergeCell ref="C314:D314"/>
    <mergeCell ref="C327:D327"/>
    <mergeCell ref="C329:D329"/>
    <mergeCell ref="C331:D331"/>
    <mergeCell ref="C278:D278"/>
    <mergeCell ref="C280:D280"/>
    <mergeCell ref="C290:D290"/>
    <mergeCell ref="C292:D292"/>
    <mergeCell ref="C253:D253"/>
    <mergeCell ref="C254:D254"/>
    <mergeCell ref="C302:D302"/>
    <mergeCell ref="C306:D306"/>
    <mergeCell ref="C262:D262"/>
    <mergeCell ref="C264:D264"/>
    <mergeCell ref="C269:D269"/>
    <mergeCell ref="C271:D271"/>
    <mergeCell ref="C274:D274"/>
    <mergeCell ref="C276:D276"/>
    <mergeCell ref="C256:D256"/>
    <mergeCell ref="C260:D260"/>
    <mergeCell ref="C236:D236"/>
    <mergeCell ref="C238:D238"/>
    <mergeCell ref="C239:D239"/>
    <mergeCell ref="C241:D241"/>
    <mergeCell ref="C242:D242"/>
    <mergeCell ref="C243:D243"/>
    <mergeCell ref="C244:D244"/>
    <mergeCell ref="C246:D246"/>
    <mergeCell ref="C232:D232"/>
    <mergeCell ref="C234:D234"/>
    <mergeCell ref="C226:D226"/>
    <mergeCell ref="C197:D197"/>
    <mergeCell ref="C200:D200"/>
    <mergeCell ref="C202:D202"/>
    <mergeCell ref="C206:D206"/>
    <mergeCell ref="C208:D208"/>
    <mergeCell ref="C218:D218"/>
    <mergeCell ref="C220:D220"/>
    <mergeCell ref="C189:D189"/>
    <mergeCell ref="C191:D191"/>
    <mergeCell ref="C228:D228"/>
    <mergeCell ref="C230:D230"/>
    <mergeCell ref="C222:D222"/>
    <mergeCell ref="C224:D224"/>
    <mergeCell ref="C212:D212"/>
    <mergeCell ref="C213:D213"/>
    <mergeCell ref="C215:D215"/>
    <mergeCell ref="C217:D217"/>
    <mergeCell ref="C193:D193"/>
    <mergeCell ref="C195:D195"/>
    <mergeCell ref="C173:D173"/>
    <mergeCell ref="C174:D174"/>
    <mergeCell ref="C178:D178"/>
    <mergeCell ref="C181:D181"/>
    <mergeCell ref="C183:D183"/>
    <mergeCell ref="C185:D185"/>
    <mergeCell ref="C186:D186"/>
    <mergeCell ref="C188:D188"/>
    <mergeCell ref="C165:D165"/>
    <mergeCell ref="C166:D166"/>
    <mergeCell ref="C167:D167"/>
    <mergeCell ref="C141:D141"/>
    <mergeCell ref="C143:D143"/>
    <mergeCell ref="C144:D144"/>
    <mergeCell ref="C145:D145"/>
    <mergeCell ref="C146:D146"/>
    <mergeCell ref="C147:D147"/>
    <mergeCell ref="C148:D148"/>
    <mergeCell ref="C150:D150"/>
    <mergeCell ref="C132:D132"/>
    <mergeCell ref="C133:D133"/>
    <mergeCell ref="C134:D134"/>
    <mergeCell ref="C135:D135"/>
    <mergeCell ref="C136:D136"/>
    <mergeCell ref="C151:D151"/>
    <mergeCell ref="C154:D154"/>
    <mergeCell ref="C156:D156"/>
    <mergeCell ref="C125:D125"/>
    <mergeCell ref="C126:D126"/>
    <mergeCell ref="C127:D127"/>
    <mergeCell ref="C129:D129"/>
    <mergeCell ref="C130:D130"/>
    <mergeCell ref="C131:D131"/>
    <mergeCell ref="C149:D149"/>
    <mergeCell ref="C113:D113"/>
    <mergeCell ref="C117:D117"/>
    <mergeCell ref="C118:D118"/>
    <mergeCell ref="C119:D119"/>
    <mergeCell ref="C120:D120"/>
    <mergeCell ref="C122:D122"/>
    <mergeCell ref="C123:D123"/>
    <mergeCell ref="C124:D124"/>
    <mergeCell ref="C106:D106"/>
    <mergeCell ref="C107:D107"/>
    <mergeCell ref="C108:D108"/>
    <mergeCell ref="C109:D109"/>
    <mergeCell ref="C95:D95"/>
    <mergeCell ref="C96:D96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7:D97"/>
    <mergeCell ref="C99:D99"/>
    <mergeCell ref="C86:D86"/>
    <mergeCell ref="C88:D88"/>
    <mergeCell ref="C89:D89"/>
    <mergeCell ref="C90:D90"/>
    <mergeCell ref="C91:D91"/>
    <mergeCell ref="C92:D92"/>
    <mergeCell ref="C93:D93"/>
    <mergeCell ref="C94:D94"/>
    <mergeCell ref="C80:D80"/>
    <mergeCell ref="C81:D81"/>
    <mergeCell ref="C82:D82"/>
    <mergeCell ref="C83:D83"/>
    <mergeCell ref="C84:D84"/>
    <mergeCell ref="C85:D85"/>
    <mergeCell ref="C62:D62"/>
    <mergeCell ref="C64:D64"/>
    <mergeCell ref="C66:D66"/>
    <mergeCell ref="C68:D68"/>
    <mergeCell ref="C72:D72"/>
    <mergeCell ref="C74:D74"/>
    <mergeCell ref="C77:D77"/>
    <mergeCell ref="C79:D79"/>
    <mergeCell ref="C56:D56"/>
    <mergeCell ref="C57:D57"/>
    <mergeCell ref="C58:D58"/>
    <mergeCell ref="C59:D59"/>
    <mergeCell ref="C60:D60"/>
    <mergeCell ref="C61:D61"/>
    <mergeCell ref="C43:D43"/>
    <mergeCell ref="C45:D45"/>
    <mergeCell ref="C46:D46"/>
    <mergeCell ref="C47:D47"/>
    <mergeCell ref="C48:D48"/>
    <mergeCell ref="C50:D50"/>
    <mergeCell ref="C52:D52"/>
    <mergeCell ref="C54:D54"/>
    <mergeCell ref="C39:D39"/>
    <mergeCell ref="C17:D17"/>
    <mergeCell ref="C19:D19"/>
    <mergeCell ref="C22:D22"/>
    <mergeCell ref="C24:D24"/>
    <mergeCell ref="C32:D32"/>
    <mergeCell ref="C34:D34"/>
    <mergeCell ref="C36:D36"/>
    <mergeCell ref="C38:D38"/>
    <mergeCell ref="A1:G1"/>
    <mergeCell ref="A3:B3"/>
    <mergeCell ref="A4:B4"/>
    <mergeCell ref="E4:G4"/>
    <mergeCell ref="C9:D9"/>
    <mergeCell ref="C12:D12"/>
    <mergeCell ref="C13:D13"/>
    <mergeCell ref="C14:D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our01</cp:lastModifiedBy>
  <dcterms:created xsi:type="dcterms:W3CDTF">2014-04-28T07:42:54Z</dcterms:created>
  <dcterms:modified xsi:type="dcterms:W3CDTF">2015-03-19T14:32:20Z</dcterms:modified>
  <cp:category/>
  <cp:version/>
  <cp:contentType/>
  <cp:contentStatus/>
</cp:coreProperties>
</file>