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I hrubé rozvody" sheetId="3" r:id="rId3"/>
    <sheet name="03 - EI kompletace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Stavební část'!$C$134:$K$301</definedName>
    <definedName name="_xlnm.Print_Area" localSheetId="1">'01 - Stavební část'!$C$4:$J$76,'01 - Stavební část'!$C$82:$J$116,'01 - Stavební část'!$C$122:$K$301</definedName>
    <definedName name="_xlnm.Print_Titles" localSheetId="1">'01 - Stavební část'!$134:$134</definedName>
    <definedName name="_xlnm._FilterDatabase" localSheetId="2" hidden="1">'02 - EI hrubé rozvody'!$C$117:$K$134</definedName>
    <definedName name="_xlnm.Print_Area" localSheetId="2">'02 - EI hrubé rozvody'!$C$4:$J$76,'02 - EI hrubé rozvody'!$C$82:$J$99,'02 - EI hrubé rozvody'!$C$105:$K$134</definedName>
    <definedName name="_xlnm.Print_Titles" localSheetId="2">'02 - EI hrubé rozvody'!$117:$117</definedName>
    <definedName name="_xlnm._FilterDatabase" localSheetId="3" hidden="1">'03 - EI kompletace'!$C$117:$K$156</definedName>
    <definedName name="_xlnm.Print_Area" localSheetId="3">'03 - EI kompletace'!$C$4:$J$76,'03 - EI kompletace'!$C$82:$J$99,'03 - EI kompletace'!$C$105:$K$156</definedName>
    <definedName name="_xlnm.Print_Titles" localSheetId="3">'03 - EI kompletace'!$117:$117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4"/>
  <c r="F112"/>
  <c r="E110"/>
  <c r="J92"/>
  <c r="F91"/>
  <c r="F89"/>
  <c r="E87"/>
  <c r="J21"/>
  <c r="E21"/>
  <c r="J114"/>
  <c r="J20"/>
  <c r="J18"/>
  <c r="E18"/>
  <c r="F115"/>
  <c r="J17"/>
  <c r="J12"/>
  <c r="J112"/>
  <c r="E7"/>
  <c r="E108"/>
  <c i="3" r="J37"/>
  <c r="J36"/>
  <c i="1" r="AY96"/>
  <c i="3" r="J35"/>
  <c i="1" r="AX96"/>
  <c i="3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4"/>
  <c r="F112"/>
  <c r="E110"/>
  <c r="J92"/>
  <c r="F91"/>
  <c r="F89"/>
  <c r="E87"/>
  <c r="J21"/>
  <c r="E21"/>
  <c r="J114"/>
  <c r="J20"/>
  <c r="J18"/>
  <c r="E18"/>
  <c r="F92"/>
  <c r="J17"/>
  <c r="J12"/>
  <c r="J112"/>
  <c r="E7"/>
  <c r="E108"/>
  <c i="2" r="J37"/>
  <c r="J36"/>
  <c i="1" r="AY95"/>
  <c i="2" r="J35"/>
  <c i="1" r="AX95"/>
  <c i="2"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77"/>
  <c r="BH277"/>
  <c r="BG277"/>
  <c r="BF277"/>
  <c r="T277"/>
  <c r="R277"/>
  <c r="P277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J132"/>
  <c r="F131"/>
  <c r="F129"/>
  <c r="E127"/>
  <c r="J92"/>
  <c r="F91"/>
  <c r="F89"/>
  <c r="E87"/>
  <c r="J21"/>
  <c r="E21"/>
  <c r="J91"/>
  <c r="J20"/>
  <c r="J18"/>
  <c r="E18"/>
  <c r="F132"/>
  <c r="J17"/>
  <c r="J12"/>
  <c r="J129"/>
  <c r="E7"/>
  <c r="E85"/>
  <c i="1" r="L90"/>
  <c r="AM90"/>
  <c r="AM89"/>
  <c r="L89"/>
  <c r="AM87"/>
  <c r="L87"/>
  <c r="L85"/>
  <c r="L84"/>
  <c i="2" r="BK270"/>
  <c r="BK258"/>
  <c r="BK244"/>
  <c r="BK216"/>
  <c r="BK203"/>
  <c r="BK197"/>
  <c r="J185"/>
  <c r="J175"/>
  <c r="BK153"/>
  <c r="J301"/>
  <c r="BK292"/>
  <c r="J277"/>
  <c r="BK264"/>
  <c r="BK254"/>
  <c r="J243"/>
  <c r="J223"/>
  <c r="J215"/>
  <c r="BK196"/>
  <c r="J167"/>
  <c r="J300"/>
  <c r="J292"/>
  <c r="BK267"/>
  <c r="BK259"/>
  <c r="J249"/>
  <c r="J240"/>
  <c r="J230"/>
  <c r="J213"/>
  <c r="J201"/>
  <c r="J188"/>
  <c r="J165"/>
  <c r="J153"/>
  <c r="J138"/>
  <c r="J242"/>
  <c r="BK230"/>
  <c r="BK213"/>
  <c r="J195"/>
  <c r="BK185"/>
  <c r="BK169"/>
  <c r="J157"/>
  <c r="J141"/>
  <c i="3" r="BK132"/>
  <c r="BK127"/>
  <c r="BK122"/>
  <c r="BK124"/>
  <c r="J132"/>
  <c r="J128"/>
  <c r="J124"/>
  <c i="4" r="J156"/>
  <c r="J142"/>
  <c r="BK139"/>
  <c r="J125"/>
  <c r="J152"/>
  <c r="BK147"/>
  <c r="BK142"/>
  <c r="J139"/>
  <c r="J135"/>
  <c r="BK122"/>
  <c r="BK154"/>
  <c r="J149"/>
  <c r="BK144"/>
  <c r="BK129"/>
  <c r="J123"/>
  <c r="J151"/>
  <c r="BK143"/>
  <c r="BK128"/>
  <c r="J122"/>
  <c i="2" r="BK286"/>
  <c r="J264"/>
  <c r="BK252"/>
  <c r="BK223"/>
  <c r="J202"/>
  <c r="J193"/>
  <c r="J180"/>
  <c r="J174"/>
  <c r="BK165"/>
  <c r="BK300"/>
  <c r="BK287"/>
  <c r="J260"/>
  <c r="J247"/>
  <c r="J234"/>
  <c r="J218"/>
  <c r="J200"/>
  <c r="BK192"/>
  <c r="BK301"/>
  <c r="BK296"/>
  <c r="J261"/>
  <c r="J255"/>
  <c r="BK243"/>
  <c r="BK233"/>
  <c r="J224"/>
  <c r="BK207"/>
  <c r="BK200"/>
  <c r="BK180"/>
  <c r="J144"/>
  <c r="J246"/>
  <c r="J237"/>
  <c r="BK219"/>
  <c r="J207"/>
  <c r="J194"/>
  <c r="BK174"/>
  <c r="BK166"/>
  <c r="BK144"/>
  <c i="3" r="BK134"/>
  <c r="BK129"/>
  <c r="J123"/>
  <c r="BK128"/>
  <c r="BK133"/>
  <c r="J131"/>
  <c r="J127"/>
  <c r="BK123"/>
  <c i="4" r="BK155"/>
  <c r="BK141"/>
  <c r="J134"/>
  <c r="BK121"/>
  <c r="J150"/>
  <c r="J146"/>
  <c r="J141"/>
  <c r="BK137"/>
  <c r="BK131"/>
  <c r="BK132"/>
  <c r="J127"/>
  <c r="J153"/>
  <c r="BK146"/>
  <c r="BK138"/>
  <c r="BK127"/>
  <c r="BK123"/>
  <c i="2" r="J287"/>
  <c r="BK261"/>
  <c r="BK249"/>
  <c r="BK215"/>
  <c r="BK199"/>
  <c r="J191"/>
  <c r="BK176"/>
  <c r="J169"/>
  <c r="J296"/>
  <c r="J286"/>
  <c r="J270"/>
  <c r="J259"/>
  <c r="BK237"/>
  <c r="J219"/>
  <c r="BK201"/>
  <c r="J198"/>
  <c r="BK193"/>
  <c r="J164"/>
  <c r="BK297"/>
  <c r="J289"/>
  <c r="BK260"/>
  <c r="J252"/>
  <c r="BK242"/>
  <c r="J231"/>
  <c r="BK214"/>
  <c r="BK202"/>
  <c r="BK194"/>
  <c r="J166"/>
  <c r="J156"/>
  <c r="J143"/>
  <c r="BK247"/>
  <c r="BK231"/>
  <c r="BK218"/>
  <c r="J205"/>
  <c r="J192"/>
  <c r="BK175"/>
  <c r="BK167"/>
  <c r="BK156"/>
  <c r="BK138"/>
  <c i="3" r="J130"/>
  <c r="J125"/>
  <c r="J121"/>
  <c r="BK121"/>
  <c r="BK130"/>
  <c r="BK125"/>
  <c r="J122"/>
  <c i="4" r="J143"/>
  <c r="BK136"/>
  <c r="BK130"/>
  <c r="J154"/>
  <c r="J148"/>
  <c r="J144"/>
  <c r="J138"/>
  <c r="J133"/>
  <c r="BK126"/>
  <c r="BK153"/>
  <c r="J147"/>
  <c r="BK134"/>
  <c r="J128"/>
  <c r="BK124"/>
  <c r="BK152"/>
  <c r="J145"/>
  <c r="J130"/>
  <c r="J126"/>
  <c i="2" r="BK277"/>
  <c r="J254"/>
  <c r="J233"/>
  <c r="BK205"/>
  <c r="BK198"/>
  <c r="BK188"/>
  <c r="J171"/>
  <c r="BK149"/>
  <c r="J297"/>
  <c r="BK289"/>
  <c r="J267"/>
  <c r="BK255"/>
  <c r="J244"/>
  <c r="BK224"/>
  <c r="J216"/>
  <c r="J199"/>
  <c r="BK195"/>
  <c i="1" r="AS94"/>
  <c i="2" r="J258"/>
  <c r="BK246"/>
  <c r="BK234"/>
  <c r="BK226"/>
  <c r="J203"/>
  <c r="J197"/>
  <c r="J176"/>
  <c r="BK157"/>
  <c r="J149"/>
  <c r="BK141"/>
  <c r="BK240"/>
  <c r="J226"/>
  <c r="J214"/>
  <c r="J196"/>
  <c r="BK191"/>
  <c r="BK171"/>
  <c r="BK164"/>
  <c r="BK143"/>
  <c i="3" r="BK131"/>
  <c r="BK126"/>
  <c r="J133"/>
  <c r="J134"/>
  <c r="J129"/>
  <c r="J126"/>
  <c i="4" r="BK151"/>
  <c r="J140"/>
  <c r="BK133"/>
  <c r="J155"/>
  <c r="BK149"/>
  <c r="BK145"/>
  <c r="BK140"/>
  <c r="J136"/>
  <c r="J132"/>
  <c r="J129"/>
  <c r="BK156"/>
  <c r="BK148"/>
  <c r="J137"/>
  <c r="J131"/>
  <c r="BK125"/>
  <c r="J121"/>
  <c r="BK150"/>
  <c r="BK135"/>
  <c r="J124"/>
  <c i="2" l="1" r="R137"/>
  <c r="BK152"/>
  <c r="J152"/>
  <c r="J99"/>
  <c r="R163"/>
  <c r="BK173"/>
  <c r="J173"/>
  <c r="J103"/>
  <c r="R187"/>
  <c r="P204"/>
  <c r="T212"/>
  <c r="R232"/>
  <c r="R245"/>
  <c r="R276"/>
  <c r="T288"/>
  <c r="R295"/>
  <c r="R299"/>
  <c r="R298"/>
  <c i="3" r="R120"/>
  <c r="R119"/>
  <c r="R118"/>
  <c i="2" r="T137"/>
  <c r="T152"/>
  <c r="T163"/>
  <c r="T173"/>
  <c r="P187"/>
  <c r="T204"/>
  <c r="P212"/>
  <c r="BK232"/>
  <c r="J232"/>
  <c r="J109"/>
  <c r="P245"/>
  <c r="P276"/>
  <c r="BK288"/>
  <c r="J288"/>
  <c r="J112"/>
  <c r="BK295"/>
  <c r="J295"/>
  <c r="J113"/>
  <c r="P299"/>
  <c r="P298"/>
  <c i="3" r="P120"/>
  <c r="P119"/>
  <c r="P118"/>
  <c i="1" r="AU96"/>
  <c i="2" r="BK137"/>
  <c r="J137"/>
  <c r="J98"/>
  <c r="R152"/>
  <c r="P163"/>
  <c r="R173"/>
  <c r="BK187"/>
  <c r="J187"/>
  <c r="J106"/>
  <c r="BK204"/>
  <c r="J204"/>
  <c r="J107"/>
  <c r="R212"/>
  <c r="P232"/>
  <c r="BK245"/>
  <c r="J245"/>
  <c r="J110"/>
  <c r="BK276"/>
  <c r="J276"/>
  <c r="J111"/>
  <c r="P288"/>
  <c r="P295"/>
  <c r="BK299"/>
  <c r="J299"/>
  <c r="J115"/>
  <c i="3" r="T120"/>
  <c r="T119"/>
  <c r="T118"/>
  <c i="4" r="P120"/>
  <c r="P119"/>
  <c r="P118"/>
  <c i="1" r="AU97"/>
  <c i="2" r="P137"/>
  <c r="P136"/>
  <c r="P152"/>
  <c r="BK163"/>
  <c r="J163"/>
  <c r="J100"/>
  <c r="P173"/>
  <c r="P172"/>
  <c r="T187"/>
  <c r="R204"/>
  <c r="BK212"/>
  <c r="J212"/>
  <c r="J108"/>
  <c r="T232"/>
  <c r="T245"/>
  <c r="T276"/>
  <c r="R288"/>
  <c r="T295"/>
  <c r="T299"/>
  <c r="T298"/>
  <c i="3" r="BK120"/>
  <c r="J120"/>
  <c r="J98"/>
  <c i="4" r="BK120"/>
  <c r="J120"/>
  <c r="J98"/>
  <c r="R120"/>
  <c r="R119"/>
  <c r="R118"/>
  <c r="T120"/>
  <c r="T119"/>
  <c r="T118"/>
  <c i="2" r="BK179"/>
  <c r="J179"/>
  <c r="J104"/>
  <c r="BK170"/>
  <c r="J170"/>
  <c r="J101"/>
  <c r="BK184"/>
  <c r="J184"/>
  <c r="J105"/>
  <c i="4" r="J89"/>
  <c r="J91"/>
  <c r="BE121"/>
  <c r="BE124"/>
  <c r="BE125"/>
  <c r="BE130"/>
  <c r="BE131"/>
  <c r="BE133"/>
  <c r="BE136"/>
  <c r="BE140"/>
  <c r="BE148"/>
  <c r="BE154"/>
  <c r="F92"/>
  <c r="BE129"/>
  <c r="BE135"/>
  <c r="BE138"/>
  <c r="BE141"/>
  <c r="BE142"/>
  <c r="BE143"/>
  <c r="BE145"/>
  <c r="BE146"/>
  <c r="BE150"/>
  <c r="BE151"/>
  <c r="BE155"/>
  <c r="BE134"/>
  <c r="BE139"/>
  <c r="E85"/>
  <c r="BE122"/>
  <c r="BE123"/>
  <c r="BE126"/>
  <c r="BE127"/>
  <c r="BE128"/>
  <c r="BE132"/>
  <c r="BE137"/>
  <c r="BE144"/>
  <c r="BE147"/>
  <c r="BE149"/>
  <c r="BE152"/>
  <c r="BE153"/>
  <c r="BE156"/>
  <c i="3" r="E85"/>
  <c r="J89"/>
  <c r="F115"/>
  <c r="BE121"/>
  <c r="BE122"/>
  <c r="BE123"/>
  <c r="BE127"/>
  <c r="BE130"/>
  <c r="BE132"/>
  <c r="BE133"/>
  <c r="BE125"/>
  <c r="BE126"/>
  <c r="BE131"/>
  <c r="BE134"/>
  <c r="J91"/>
  <c r="BE124"/>
  <c r="BE128"/>
  <c r="BE129"/>
  <c i="2" r="J89"/>
  <c r="E125"/>
  <c r="J131"/>
  <c r="BE149"/>
  <c r="BE197"/>
  <c r="BE198"/>
  <c r="BE199"/>
  <c r="BE214"/>
  <c r="BE215"/>
  <c r="BE223"/>
  <c r="BE233"/>
  <c r="BE242"/>
  <c r="BE243"/>
  <c r="BE164"/>
  <c r="BE169"/>
  <c r="BE171"/>
  <c r="BE192"/>
  <c r="BE193"/>
  <c r="BE196"/>
  <c r="BE216"/>
  <c r="BE219"/>
  <c r="BE237"/>
  <c r="BE244"/>
  <c r="BE247"/>
  <c r="BE249"/>
  <c r="BE254"/>
  <c r="BE255"/>
  <c r="BE259"/>
  <c r="BE264"/>
  <c r="BE270"/>
  <c r="BE277"/>
  <c r="BE286"/>
  <c r="BE287"/>
  <c r="BE292"/>
  <c r="BE297"/>
  <c r="F92"/>
  <c r="BE138"/>
  <c r="BE141"/>
  <c r="BE144"/>
  <c r="BE153"/>
  <c r="BE156"/>
  <c r="BE165"/>
  <c r="BE167"/>
  <c r="BE174"/>
  <c r="BE176"/>
  <c r="BE180"/>
  <c r="BE185"/>
  <c r="BE188"/>
  <c r="BE195"/>
  <c r="BE202"/>
  <c r="BE203"/>
  <c r="BE205"/>
  <c r="BE207"/>
  <c r="BE226"/>
  <c r="BE231"/>
  <c r="BE240"/>
  <c r="BE252"/>
  <c r="BE258"/>
  <c r="BE261"/>
  <c r="BE289"/>
  <c r="BE296"/>
  <c r="BE300"/>
  <c r="BE301"/>
  <c r="BE143"/>
  <c r="BE157"/>
  <c r="BE166"/>
  <c r="BE175"/>
  <c r="BE191"/>
  <c r="BE194"/>
  <c r="BE200"/>
  <c r="BE201"/>
  <c r="BE213"/>
  <c r="BE218"/>
  <c r="BE224"/>
  <c r="BE230"/>
  <c r="BE234"/>
  <c r="BE246"/>
  <c r="BE260"/>
  <c r="BE267"/>
  <c r="F37"/>
  <c i="1" r="BD95"/>
  <c i="3" r="F37"/>
  <c i="1" r="BD96"/>
  <c i="3" r="J34"/>
  <c i="1" r="AW96"/>
  <c i="4" r="F34"/>
  <c i="1" r="BA97"/>
  <c i="4" r="F37"/>
  <c i="1" r="BD97"/>
  <c i="2" r="J34"/>
  <c i="1" r="AW95"/>
  <c i="2" r="F36"/>
  <c i="1" r="BC95"/>
  <c i="2" r="F34"/>
  <c i="1" r="BA95"/>
  <c i="3" r="F36"/>
  <c i="1" r="BC96"/>
  <c i="3" r="F35"/>
  <c i="1" r="BB96"/>
  <c i="4" r="F36"/>
  <c i="1" r="BC97"/>
  <c i="2" r="F35"/>
  <c i="1" r="BB95"/>
  <c i="3" r="F34"/>
  <c i="1" r="BA96"/>
  <c i="4" r="J34"/>
  <c i="1" r="AW97"/>
  <c i="4" r="F35"/>
  <c i="1" r="BB97"/>
  <c i="2" l="1" r="T136"/>
  <c r="T172"/>
  <c r="P135"/>
  <c i="1" r="AU95"/>
  <c i="2" r="R172"/>
  <c r="R136"/>
  <c r="R135"/>
  <c r="BK136"/>
  <c r="J136"/>
  <c r="J97"/>
  <c r="BK172"/>
  <c r="J172"/>
  <c r="J102"/>
  <c r="BK298"/>
  <c r="J298"/>
  <c r="J114"/>
  <c i="3" r="BK119"/>
  <c r="J119"/>
  <c r="J97"/>
  <c i="4" r="BK119"/>
  <c r="BK118"/>
  <c r="J118"/>
  <c r="J96"/>
  <c i="1" r="AU94"/>
  <c i="2" r="J33"/>
  <c i="1" r="AV95"/>
  <c r="AT95"/>
  <c i="2" r="F33"/>
  <c i="1" r="AZ95"/>
  <c i="3" r="J33"/>
  <c i="1" r="AV96"/>
  <c r="AT96"/>
  <c i="4" r="F33"/>
  <c i="1" r="AZ97"/>
  <c r="BB94"/>
  <c r="W31"/>
  <c r="BD94"/>
  <c r="W33"/>
  <c i="3" r="F33"/>
  <c i="1" r="AZ96"/>
  <c r="BA94"/>
  <c r="W30"/>
  <c i="4" r="J33"/>
  <c i="1" r="AV97"/>
  <c r="AT97"/>
  <c r="BC94"/>
  <c r="AY94"/>
  <c i="2" l="1" r="T135"/>
  <c i="3" r="BK118"/>
  <c r="J118"/>
  <c r="J96"/>
  <c i="2" r="BK135"/>
  <c r="J135"/>
  <c r="J96"/>
  <c i="4" r="J119"/>
  <c r="J97"/>
  <c r="J30"/>
  <c i="1" r="AG97"/>
  <c r="AZ94"/>
  <c r="AV94"/>
  <c r="AK29"/>
  <c r="AX94"/>
  <c r="W32"/>
  <c r="AW94"/>
  <c r="AK30"/>
  <c i="4" l="1" r="J39"/>
  <c i="1" r="AN97"/>
  <c i="3" r="J30"/>
  <c i="1" r="AG96"/>
  <c i="2" r="J30"/>
  <c i="1" r="AG95"/>
  <c r="AT94"/>
  <c r="W29"/>
  <c i="3" l="1" r="J39"/>
  <c i="2" r="J39"/>
  <c i="1" r="AN95"/>
  <c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<sst xmlns="http://schemas.openxmlformats.org/spreadsheetml/2006/main">
  <si>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</si>
  <si>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</si>
  <si>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</si>
  <si>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</si>
  <si>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</si>
  <si>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{290d241b-fa9d-443e-93a0-66adc5a1b66d}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</si>
  <si>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</si>
  <si>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</si>
  <si>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</si>
  <si>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</si>
  <si>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</si>
  <si>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</si>
  <si>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</si>
  <si>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</si>
  <si>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20231128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</si>
  <si>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</si>
  <si>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</si>
  <si>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Za Nádražím, oprava odborné učebny - cvičná kuchyňka</t>
  </si>
  <si>
    <t>KSO:</t>
  </si>
  <si>
    <t>CC-CZ:</t>
  </si>
  <si>
    <t>Místo:</t>
  </si>
  <si>
    <t>ZŠ Za Nádražím</t>
  </si>
  <si>
    <t>Datum:</t>
  </si>
  <si>
    <t>5. 4. 2024</t>
  </si>
  <si>
    <t>Zadavatel:</t>
  </si>
  <si>
    <t>IČ: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</si>
  <si>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</si>
  <si>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</si>
  <si>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</si>
  <si>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</si>
  <si>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</si>
  <si>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</si>
  <si>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</si>
  <si>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75454084</t>
  </si>
  <si>
    <t>Filip Šimek www.rozp.cz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</si>
  <si>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</si>
  <si>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</si>
  <si>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</si>
  <si>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</si>
  <si>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</si>
  <si>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</si>
  <si>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</si>
  <si>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</si>
  <si>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</si>
  <si>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</si>
  <si>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</si>
  <si>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</si>
  <si>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</si>
  <si>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</si>
  <si>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</si>
  <si>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</si>
  <si>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</si>
  <si>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</si>
  <si>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</si>
  <si>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</si>
  <si>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</si>
  <si>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</si>
  <si>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</si>
  <si>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</si>
  <si>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</si>
  <si>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</si>
  <si>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</si>
  <si>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</si>
  <si>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</si>
  <si>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</si>
  <si>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</si>
  <si>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</si>
  <si>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</si>
  <si>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</si>
  <si>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</si>
  <si>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</si>
  <si>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</si>
  <si>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</si>
  <si>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</si>
  <si>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</si>
  <si>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</si>
  <si>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</si>
  <si>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</si>
  <si>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</si>
  <si>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</si>
  <si>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</si>
  <si>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</si>
  <si>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</si>
  <si>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</si>
  <si>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</si>
  <si>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{44f682ed-e7c7-4ae4-93ff-70865f9d9ff1}</t>
  </si>
  <si>
    <t>2</t>
  </si>
  <si>
    <t>02</t>
  </si>
  <si>
    <t>EI hrubé rozvody</t>
  </si>
  <si>
    <t>{6fdf332a-f08c-4cf3-ac6f-0e03e51e6438}</t>
  </si>
  <si>
    <t>03</t>
  </si>
  <si>
    <t>EI kompletace</t>
  </si>
  <si>
    <t>{b7e0b0a5-693e-4bd2-a105-4d7ac2795c0b}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</si>
  <si>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</si>
  <si>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</si>
  <si>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</si>
  <si>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</si>
  <si>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</si>
  <si>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</si>
  <si>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</si>
  <si>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</si>
  <si>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</si>
  <si>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</si>
  <si>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</si>
  <si>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</si>
  <si>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</si>
  <si>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</si>
  <si>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</si>
  <si>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731 - Ústřední vytápění 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</si>
  <si>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</si>
  <si>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</si>
  <si>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</si>
  <si>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</si>
  <si>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</si>
  <si>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</si>
  <si>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</si>
  <si>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</si>
  <si>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</si>
  <si>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</si>
  <si>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</si>
  <si>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</si>
  <si>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</si>
  <si>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</si>
  <si>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</si>
  <si>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</si>
  <si>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</si>
  <si>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</si>
  <si>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</si>
  <si>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</si>
  <si>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</si>
  <si>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</si>
  <si>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</si>
  <si>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</si>
  <si>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</si>
  <si>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</si>
  <si>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</si>
  <si>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</si>
  <si>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</si>
  <si>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</si>
  <si>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611325416</t>
  </si>
  <si>
    <t>Oprava vnitřní vápenocementové hladké omítky stropů v rozsahu plochy do 10 % s celoplošným přeštukováním</t>
  </si>
  <si>
    <t>m2</t>
  </si>
  <si>
    <t>CS ÚRS 2024 01</t>
  </si>
  <si>
    <t>4</t>
  </si>
  <si>
    <t>-740852004</t>
  </si>
  <si>
    <t>VV</t>
  </si>
  <si>
    <t>strop</t>
  </si>
  <si>
    <t>5,4*9+1,5*9</t>
  </si>
  <si>
    <t>612321121</t>
  </si>
  <si>
    <t>Vápenocementová omítka hladká jednovrstvá vnitřních stěn nanášená ručně</t>
  </si>
  <si>
    <t>-1366036453</t>
  </si>
  <si>
    <t>26,24</t>
  </si>
  <si>
    <t>3</t>
  </si>
  <si>
    <t>612321141</t>
  </si>
  <si>
    <t>Vápenocementová omítka štuková dvouvrstvá vnitřních stěn nanášená ručně</t>
  </si>
  <si>
    <t>-1871013707</t>
  </si>
  <si>
    <t>612325416</t>
  </si>
  <si>
    <t>Oprava vnitřní vápenocementové hladké omítky stěn v rozsahu plochy do 10 % s celoplošným přeštukováním</t>
  </si>
  <si>
    <t>593333225</t>
  </si>
  <si>
    <t>stěny</t>
  </si>
  <si>
    <t>3,5*(5,4*2+9*4+1,5*4)</t>
  </si>
  <si>
    <t>-70,08</t>
  </si>
  <si>
    <t>Součet</t>
  </si>
  <si>
    <t>5</t>
  </si>
  <si>
    <t>619996137</t>
  </si>
  <si>
    <t>Ochrana samostatných konstrukcí a prvků obedněním z OSB desek</t>
  </si>
  <si>
    <t>1019471482</t>
  </si>
  <si>
    <t>ochrana okna - přesu suti</t>
  </si>
  <si>
    <t>9</t>
  </si>
  <si>
    <t>Ostatní konstrukce a práce, bourání</t>
  </si>
  <si>
    <t>949101112</t>
  </si>
  <si>
    <t>Lešení pomocné pro objekty pozemních staveb s lešeňovou podlahou v přes 1,9 do 3,5 m zatížení do 150 kg/m2</t>
  </si>
  <si>
    <t>-1631967049</t>
  </si>
  <si>
    <t>lešení pro transport materiálu a suti oknem</t>
  </si>
  <si>
    <t>20</t>
  </si>
  <si>
    <t>7</t>
  </si>
  <si>
    <t>952901111</t>
  </si>
  <si>
    <t>Vyčištění budov bytové a občanské výstavby při výšce podlaží do 4 m</t>
  </si>
  <si>
    <t>1737058616</t>
  </si>
  <si>
    <t>8</t>
  </si>
  <si>
    <t>978013191</t>
  </si>
  <si>
    <t>Otlučení (osekání) vnitřní vápenné nebo vápenocementové omítky stěn v rozsahu přes 50 do 100 %</t>
  </si>
  <si>
    <t>-1637258205</t>
  </si>
  <si>
    <t>po obkladech</t>
  </si>
  <si>
    <t>1,6*(9+5,4*2)</t>
  </si>
  <si>
    <t>olejový nátěr předsíň</t>
  </si>
  <si>
    <t>1,6*(9*2+1,5*4)</t>
  </si>
  <si>
    <t>997</t>
  </si>
  <si>
    <t>Přesun sutě</t>
  </si>
  <si>
    <t>997013211</t>
  </si>
  <si>
    <t>Vnitrostaveništní doprava suti a vybouraných hmot pro budovy v do 6 m ručně</t>
  </si>
  <si>
    <t>t</t>
  </si>
  <si>
    <t>381028954</t>
  </si>
  <si>
    <t>10</t>
  </si>
  <si>
    <t>997013219</t>
  </si>
  <si>
    <t>Příplatek k vnitrostaveništní dopravě suti a vybouraných hmot za zvětšenou dopravu suti ZKD 10 m</t>
  </si>
  <si>
    <t>-917009521</t>
  </si>
  <si>
    <t>11</t>
  </si>
  <si>
    <t>997013501</t>
  </si>
  <si>
    <t>Odvoz suti a vybouraných hmot na skládku nebo meziskládku do 1 km se složením</t>
  </si>
  <si>
    <t>-1990282495</t>
  </si>
  <si>
    <t>997013509</t>
  </si>
  <si>
    <t>Příplatek k odvozu suti a vybouraných hmot na skládku ZKD 1 km přes 1 km</t>
  </si>
  <si>
    <t>487109590</t>
  </si>
  <si>
    <t>9,127*25 'Přepočtené koeficientem množství</t>
  </si>
  <si>
    <t>13</t>
  </si>
  <si>
    <t>997013631</t>
  </si>
  <si>
    <t>Poplatek za uložení na skládce (skládkovné) stavebního odpadu směsného kód odpadu 17 09 04</t>
  </si>
  <si>
    <t>-1437907082</t>
  </si>
  <si>
    <t>998</t>
  </si>
  <si>
    <t>Přesun hmot</t>
  </si>
  <si>
    <t>14</t>
  </si>
  <si>
    <t>998018001</t>
  </si>
  <si>
    <t>Přesun hmot ruční pro budovy v do 6 m</t>
  </si>
  <si>
    <t>-65738028</t>
  </si>
  <si>
    <t>PSV</t>
  </si>
  <si>
    <t>Práce a dodávky PSV</t>
  </si>
  <si>
    <t>725</t>
  </si>
  <si>
    <t>Zdravotechnika - zařizovací předměty</t>
  </si>
  <si>
    <t>15</t>
  </si>
  <si>
    <t>725330820</t>
  </si>
  <si>
    <t>Demontáž výlevka vč. likvidace</t>
  </si>
  <si>
    <t>soubor</t>
  </si>
  <si>
    <t>16</t>
  </si>
  <si>
    <t>1829270369</t>
  </si>
  <si>
    <t>725551501</t>
  </si>
  <si>
    <t>Zaslepení vody u výlevky</t>
  </si>
  <si>
    <t>kus</t>
  </si>
  <si>
    <t>-903348401</t>
  </si>
  <si>
    <t>17</t>
  </si>
  <si>
    <t>725551502</t>
  </si>
  <si>
    <t xml:space="preserve">Úprava rozvodů vody a kanalizace </t>
  </si>
  <si>
    <t>kpl</t>
  </si>
  <si>
    <t>-966361659</t>
  </si>
  <si>
    <t>stávající baterie se demontují a přívody vody a kanalizace se polohově upraví pro nové dřezy a baterie</t>
  </si>
  <si>
    <t>731</t>
  </si>
  <si>
    <t xml:space="preserve">Ústřední vytápění </t>
  </si>
  <si>
    <t>18</t>
  </si>
  <si>
    <t>731501101</t>
  </si>
  <si>
    <t>Demontáž a zpětná montáž radiátorů</t>
  </si>
  <si>
    <t>2124354510</t>
  </si>
  <si>
    <t>3 otopná tělesa budou demontována, po provedení povrchové úpravy (olejový nátěr) parapetního zdiva pod okny, budou radiátory namontovány zpět</t>
  </si>
  <si>
    <t>pro demontáž nutno zmrazit rozvod topné vody, osadit uzávěry na potrubí a poté vrátit do původního stavu</t>
  </si>
  <si>
    <t>763</t>
  </si>
  <si>
    <t>Konstrukce suché výstavby</t>
  </si>
  <si>
    <t>19</t>
  </si>
  <si>
    <t>763111821</t>
  </si>
  <si>
    <t>Demontáž SDK příčky se zdvojenou ocelovou nosnou konstrukcí opláštění dvojité</t>
  </si>
  <si>
    <t>-825398230</t>
  </si>
  <si>
    <t>5*3</t>
  </si>
  <si>
    <t>766</t>
  </si>
  <si>
    <t>Konstrukce truhlářské</t>
  </si>
  <si>
    <t>766501101</t>
  </si>
  <si>
    <t>Demontáž, uskladnění a zpětná montáž plastového okna vč, ochrany rámu</t>
  </si>
  <si>
    <t>1465273213</t>
  </si>
  <si>
    <t>suť a materiál bude do stavby transportován skrze okno do dvora</t>
  </si>
  <si>
    <t>766660002</t>
  </si>
  <si>
    <t>Montáž dveřních křídel otvíravých jednokřídlových š přes 0,8 m do ocelové zárubně</t>
  </si>
  <si>
    <t>-1221816785</t>
  </si>
  <si>
    <t>22</t>
  </si>
  <si>
    <t>M</t>
  </si>
  <si>
    <t>MSN.0027432.URS</t>
  </si>
  <si>
    <t>dveře interiérové jednokřídlé plné, voština, CPL deluxe, 100x197</t>
  </si>
  <si>
    <t>32</t>
  </si>
  <si>
    <t>-1402672578</t>
  </si>
  <si>
    <t>23</t>
  </si>
  <si>
    <t>766660713</t>
  </si>
  <si>
    <t>Montáž okopového plechu dveřních křídel</t>
  </si>
  <si>
    <t>2117886678</t>
  </si>
  <si>
    <t>24</t>
  </si>
  <si>
    <t>766660714</t>
  </si>
  <si>
    <t>Montáž krycího plechu dveřních křídel - 1/2 plochy dveří</t>
  </si>
  <si>
    <t>2009864349</t>
  </si>
  <si>
    <t>25</t>
  </si>
  <si>
    <t>54915213R</t>
  </si>
  <si>
    <t>plech okopový nerez 915x900x0,6mm</t>
  </si>
  <si>
    <t>-18370406</t>
  </si>
  <si>
    <t>26</t>
  </si>
  <si>
    <t>766660728</t>
  </si>
  <si>
    <t>Montáž dveřního interiérového kování - zámku</t>
  </si>
  <si>
    <t>1510092469</t>
  </si>
  <si>
    <t>27</t>
  </si>
  <si>
    <t>54924002</t>
  </si>
  <si>
    <t>zámek zadlabací mezipokojový levý s dozickým klíčem rozteč 72x55mm</t>
  </si>
  <si>
    <t>-845894314</t>
  </si>
  <si>
    <t>28</t>
  </si>
  <si>
    <t>766660729</t>
  </si>
  <si>
    <t>Montáž dveřního interiérového kování - štítku s klikou</t>
  </si>
  <si>
    <t>-2097448780</t>
  </si>
  <si>
    <t>29</t>
  </si>
  <si>
    <t>54914123</t>
  </si>
  <si>
    <t>kování rozetové klika/klika</t>
  </si>
  <si>
    <t>1999149350</t>
  </si>
  <si>
    <t>30</t>
  </si>
  <si>
    <t>766660741</t>
  </si>
  <si>
    <t>Montáž držadla kyvných dveří</t>
  </si>
  <si>
    <t>1623376522</t>
  </si>
  <si>
    <t>31</t>
  </si>
  <si>
    <t>54934107</t>
  </si>
  <si>
    <t>madlo na dveře dl 1m</t>
  </si>
  <si>
    <t>1119847363</t>
  </si>
  <si>
    <t>766812840</t>
  </si>
  <si>
    <t>Demontáž kuchyňských linek dřevěných nebo kovových dl přes 1,8 do 2,1 m</t>
  </si>
  <si>
    <t>1986279055</t>
  </si>
  <si>
    <t>33</t>
  </si>
  <si>
    <t>998766101</t>
  </si>
  <si>
    <t>Přesun hmot tonážní pro kce truhlářské v objektech v do 6 m</t>
  </si>
  <si>
    <t>-1723591031</t>
  </si>
  <si>
    <t>771</t>
  </si>
  <si>
    <t>Podlahy z dlaždic</t>
  </si>
  <si>
    <t>34</t>
  </si>
  <si>
    <t>771471810</t>
  </si>
  <si>
    <t>Demontáž soklíků z dlaždic keramických kladených do malty rovných</t>
  </si>
  <si>
    <t>m</t>
  </si>
  <si>
    <t>-940013737</t>
  </si>
  <si>
    <t>3,1*2+5,4+1,5*2+3*2</t>
  </si>
  <si>
    <t>35</t>
  </si>
  <si>
    <t>771573810</t>
  </si>
  <si>
    <t>Demontáž podlah z dlaždic keramických lepených</t>
  </si>
  <si>
    <t>-215560995</t>
  </si>
  <si>
    <t>5,4*3,1</t>
  </si>
  <si>
    <t>1,5*3</t>
  </si>
  <si>
    <t>40,86</t>
  </si>
  <si>
    <t>776</t>
  </si>
  <si>
    <t>Podlahy povlakové</t>
  </si>
  <si>
    <t>36</t>
  </si>
  <si>
    <t>776111116</t>
  </si>
  <si>
    <t>Odstranění zbytků lepidla z podkladu povlakových podlah broušením</t>
  </si>
  <si>
    <t>-1951946592</t>
  </si>
  <si>
    <t>37</t>
  </si>
  <si>
    <t>776111311</t>
  </si>
  <si>
    <t>Vysátí podkladu povlakových podlah</t>
  </si>
  <si>
    <t>1498096912</t>
  </si>
  <si>
    <t>38</t>
  </si>
  <si>
    <t>776121321</t>
  </si>
  <si>
    <t>Neředěná penetrace savého podkladu povlakových podlah</t>
  </si>
  <si>
    <t>1958513000</t>
  </si>
  <si>
    <t>39</t>
  </si>
  <si>
    <t>776141122</t>
  </si>
  <si>
    <t>Stěrka podlahová nivelační pro vyrovnání podkladu povlakových podlah pevnosti 30 MPa tl přes 3 do 5 mm</t>
  </si>
  <si>
    <t>175670285</t>
  </si>
  <si>
    <t>62,1-21,24</t>
  </si>
  <si>
    <t>40</t>
  </si>
  <si>
    <t>776141124</t>
  </si>
  <si>
    <t>Stěrka podlahová nivelační pro vyrovnání podkladu povlakových podlah pevnosti 30 MPa tl přes 8 do 10 mm</t>
  </si>
  <si>
    <t>-1610503069</t>
  </si>
  <si>
    <t>41</t>
  </si>
  <si>
    <t>776201812</t>
  </si>
  <si>
    <t>Demontáž lepených povlakových podlah s podložkou ručně</t>
  </si>
  <si>
    <t>1714391451</t>
  </si>
  <si>
    <t>9*5,4+9*1,5</t>
  </si>
  <si>
    <t>-21,24</t>
  </si>
  <si>
    <t>42</t>
  </si>
  <si>
    <t>776221111</t>
  </si>
  <si>
    <t>Lepení pásů z PVC standardním lepidlem</t>
  </si>
  <si>
    <t>1389645592</t>
  </si>
  <si>
    <t>43</t>
  </si>
  <si>
    <t>28411143</t>
  </si>
  <si>
    <t>PVC vinyl homogenní protiskluzná se vsypem a výztuž. vrstvou, s nopy tl 2.00mm nášlapná vrstva 2.00mm, hořlavost Bfl-s1, třída zátěže 34/43, útlum 7dB, bodová zátěž ≤ 0.10mm, protiskluznost R10</t>
  </si>
  <si>
    <t>-1914934387</t>
  </si>
  <si>
    <t>62,1*1,1 'Přepočtené koeficientem množství</t>
  </si>
  <si>
    <t>44</t>
  </si>
  <si>
    <t>776410811</t>
  </si>
  <si>
    <t>Odstranění soklíků a lišt pryžových nebo plastových</t>
  </si>
  <si>
    <t>-843756171</t>
  </si>
  <si>
    <t>9*4+5,4*2+1,5*4</t>
  </si>
  <si>
    <t>-20,6</t>
  </si>
  <si>
    <t>45</t>
  </si>
  <si>
    <t>776411212R</t>
  </si>
  <si>
    <t>D+M tahaných obvodových soklíků z PVC výšky do 100 mm - fabion</t>
  </si>
  <si>
    <t>-553990117</t>
  </si>
  <si>
    <t>46</t>
  </si>
  <si>
    <t>998776101</t>
  </si>
  <si>
    <t>Přesun hmot tonážní pro podlahy povlakové v objektech v do 6 m</t>
  </si>
  <si>
    <t>-588768403</t>
  </si>
  <si>
    <t>781</t>
  </si>
  <si>
    <t>Dokončovací práce - obklady</t>
  </si>
  <si>
    <t>47</t>
  </si>
  <si>
    <t>781121011</t>
  </si>
  <si>
    <t>Nátěr penetrační na stěnu</t>
  </si>
  <si>
    <t>109740764</t>
  </si>
  <si>
    <t>48</t>
  </si>
  <si>
    <t>781473810</t>
  </si>
  <si>
    <t>Demontáž obkladů z obkladaček keramických lepených</t>
  </si>
  <si>
    <t>1591824326</t>
  </si>
  <si>
    <t>odstranění obkladů stěn</t>
  </si>
  <si>
    <t>49</t>
  </si>
  <si>
    <t>781474112</t>
  </si>
  <si>
    <t>Montáž obkladů vnitřních keramických hladkých přes 9 do 12 ks/m2 lepených flexibilním lepidlem</t>
  </si>
  <si>
    <t>-856387625</t>
  </si>
  <si>
    <t>v. 1,6</t>
  </si>
  <si>
    <t>1,6*(5,4+8+1)</t>
  </si>
  <si>
    <t>50</t>
  </si>
  <si>
    <t>59761026</t>
  </si>
  <si>
    <t>obklad keramický hladký do 12ks/m2</t>
  </si>
  <si>
    <t>CS ÚRS 2023 01</t>
  </si>
  <si>
    <t>-779738645</t>
  </si>
  <si>
    <t>23,04*1,1 'Přepočtené koeficientem množství</t>
  </si>
  <si>
    <t>51</t>
  </si>
  <si>
    <t>781495115</t>
  </si>
  <si>
    <t>Spárování vnitřních obkladů silikonem</t>
  </si>
  <si>
    <t>1243561366</t>
  </si>
  <si>
    <t>52</t>
  </si>
  <si>
    <t>781495117</t>
  </si>
  <si>
    <t>Spárování vnitřních obkladů akrylem</t>
  </si>
  <si>
    <t>-821420131</t>
  </si>
  <si>
    <t>53</t>
  </si>
  <si>
    <t>998781101</t>
  </si>
  <si>
    <t>Přesun hmot tonážní pro obklady keramické v objektech v do 6 m</t>
  </si>
  <si>
    <t>56822406</t>
  </si>
  <si>
    <t>783</t>
  </si>
  <si>
    <t>Dokončovací práce - nátěry</t>
  </si>
  <si>
    <t>54</t>
  </si>
  <si>
    <t>783000103</t>
  </si>
  <si>
    <t>Ochrana podlah nebo vodorovných ploch při provádění nátěrů položením fólie</t>
  </si>
  <si>
    <t>594659165</t>
  </si>
  <si>
    <t>55</t>
  </si>
  <si>
    <t>58124842</t>
  </si>
  <si>
    <t>fólie pro malířské potřeby zakrývací tl 7µ 4x5m</t>
  </si>
  <si>
    <t>1074171544</t>
  </si>
  <si>
    <t>65*1,05 'Přepočtené koeficientem množství</t>
  </si>
  <si>
    <t>56</t>
  </si>
  <si>
    <t>783000125</t>
  </si>
  <si>
    <t>Ochrana konstrukcí nebo prvků při provádění nátěrů obalením fólií</t>
  </si>
  <si>
    <t>-502629331</t>
  </si>
  <si>
    <t>okna</t>
  </si>
  <si>
    <t>8*2,5</t>
  </si>
  <si>
    <t>57</t>
  </si>
  <si>
    <t>1529217200</t>
  </si>
  <si>
    <t>20*1,05 'Přepočtené koeficientem množství</t>
  </si>
  <si>
    <t>58</t>
  </si>
  <si>
    <t>783301313</t>
  </si>
  <si>
    <t>Odmaštění zámečnických konstrukcí ředidlovým odmašťovačem</t>
  </si>
  <si>
    <t>2070770956</t>
  </si>
  <si>
    <t>59</t>
  </si>
  <si>
    <t>783306801</t>
  </si>
  <si>
    <t>Odstranění nátěru ze zámečnických konstrukcí obroušením</t>
  </si>
  <si>
    <t>1459327496</t>
  </si>
  <si>
    <t>zárubně 2ks</t>
  </si>
  <si>
    <t>0,5*(1+2*2)*2</t>
  </si>
  <si>
    <t>60</t>
  </si>
  <si>
    <t>783314101</t>
  </si>
  <si>
    <t>Základní jednonásobný syntetický nátěr zámečnických konstrukcí</t>
  </si>
  <si>
    <t>83141262</t>
  </si>
  <si>
    <t>61</t>
  </si>
  <si>
    <t>783315101</t>
  </si>
  <si>
    <t>Mezinátěr jednonásobný syntetický standardní zámečnických konstrukcí</t>
  </si>
  <si>
    <t>1297374287</t>
  </si>
  <si>
    <t>62</t>
  </si>
  <si>
    <t>783317101</t>
  </si>
  <si>
    <t>Krycí jednonásobný syntetický standardní nátěr zámečnických konstrukcí</t>
  </si>
  <si>
    <t>1918632272</t>
  </si>
  <si>
    <t>63</t>
  </si>
  <si>
    <t>783501101</t>
  </si>
  <si>
    <t>Nátěr otopných těles</t>
  </si>
  <si>
    <t>1305629757</t>
  </si>
  <si>
    <t xml:space="preserve">stávající tělesa budou očištěna a zbavena nátěru a opatřena novým dvojnásobným nátěrem </t>
  </si>
  <si>
    <t>64</t>
  </si>
  <si>
    <t>783501102</t>
  </si>
  <si>
    <t>Nátěr potrubí</t>
  </si>
  <si>
    <t>-984855938</t>
  </si>
  <si>
    <t xml:space="preserve">stávající potrubí bude očištěno a zbaveno nátěru a opatřeno novým dvojnásobným nátěrem </t>
  </si>
  <si>
    <t>3,5*3+5</t>
  </si>
  <si>
    <t>65</t>
  </si>
  <si>
    <t>783806811</t>
  </si>
  <si>
    <t>Odstranění nátěrů z omítek oškrábáním</t>
  </si>
  <si>
    <t>-1219865819</t>
  </si>
  <si>
    <t>66</t>
  </si>
  <si>
    <t>783836401</t>
  </si>
  <si>
    <t>Olejový nátěr omítek</t>
  </si>
  <si>
    <t>-1832211162</t>
  </si>
  <si>
    <t>olejový nátěr parapetního zdiva v 95cm a sloupů v 2m</t>
  </si>
  <si>
    <t>olejový nátěr předsíně</t>
  </si>
  <si>
    <t>784</t>
  </si>
  <si>
    <t>Dokončovací práce - malby a tapety</t>
  </si>
  <si>
    <t>67</t>
  </si>
  <si>
    <t>784121001</t>
  </si>
  <si>
    <t>Oškrabání malby v mísnostech v do 3,80 m</t>
  </si>
  <si>
    <t>-950465666</t>
  </si>
  <si>
    <t>Mezisoučet</t>
  </si>
  <si>
    <t>68</t>
  </si>
  <si>
    <t>784181101</t>
  </si>
  <si>
    <t>Základní akrylátová jednonásobná bezbarvá penetrace podkladu v místnostech v do 3,80 m</t>
  </si>
  <si>
    <t>-1566852285</t>
  </si>
  <si>
    <t>69</t>
  </si>
  <si>
    <t>784211101</t>
  </si>
  <si>
    <t>Dvojnásobné bílé malby ze směsí za mokra výborně oděruvzdorných v místnostech v do 3,80 m</t>
  </si>
  <si>
    <t>1019935814</t>
  </si>
  <si>
    <t>HZS</t>
  </si>
  <si>
    <t>Hodinové zúčtovací sazby</t>
  </si>
  <si>
    <t>70</t>
  </si>
  <si>
    <t>HZS1301</t>
  </si>
  <si>
    <t>Hodinová zúčtovací sazba zedník</t>
  </si>
  <si>
    <t>hod</t>
  </si>
  <si>
    <t>512</t>
  </si>
  <si>
    <t>-832027728</t>
  </si>
  <si>
    <t>nezměřitelné práce rekonstrukce</t>
  </si>
  <si>
    <t>71</t>
  </si>
  <si>
    <t>HZS2211</t>
  </si>
  <si>
    <t>Hodinová zúčtovací sazba instalatér</t>
  </si>
  <si>
    <t>1758812508</t>
  </si>
  <si>
    <t>úprava napojení pro kuchyně</t>
  </si>
  <si>
    <t>OST</t>
  </si>
  <si>
    <t>Ostatní</t>
  </si>
  <si>
    <t>72</t>
  </si>
  <si>
    <t>OST1</t>
  </si>
  <si>
    <t>Šatní lavice s věšáky délka 2000 mm jednostranná</t>
  </si>
  <si>
    <t>1121812592</t>
  </si>
  <si>
    <t>73</t>
  </si>
  <si>
    <t>OST2</t>
  </si>
  <si>
    <t xml:space="preserve">Kovový regál BIEDRAX 50 x 120 x 180 cm 5 polic lamino x 175 kg, bílý </t>
  </si>
  <si>
    <t>-997620707</t>
  </si>
  <si>
    <t>VRN</t>
  </si>
  <si>
    <t>Vedlejší rozpočtové náklady</t>
  </si>
  <si>
    <t>VRN3</t>
  </si>
  <si>
    <t>Zařízení staveniště</t>
  </si>
  <si>
    <t>74</t>
  </si>
  <si>
    <t>030001000</t>
  </si>
  <si>
    <t>…</t>
  </si>
  <si>
    <t>1024</t>
  </si>
  <si>
    <t>2099261567</t>
  </si>
  <si>
    <t>75</t>
  </si>
  <si>
    <t>030001001</t>
  </si>
  <si>
    <t>Koordinace profesí</t>
  </si>
  <si>
    <t>-2119694856</t>
  </si>
  <si>
    <t>02 - EI hrubé rozvody</t>
  </si>
  <si>
    <t xml:space="preserve">    741 - Elektroinstalace - silnoproud</t>
  </si>
  <si>
    <t>741</t>
  </si>
  <si>
    <t>Elektroinstalace - silnoproud</t>
  </si>
  <si>
    <t>Pol1</t>
  </si>
  <si>
    <t>KPR 68 KA</t>
  </si>
  <si>
    <t>ks</t>
  </si>
  <si>
    <t>Pol2</t>
  </si>
  <si>
    <t>KP 68 KA KRABICE PŘÍSTROJOVÁ</t>
  </si>
  <si>
    <t>Pol3</t>
  </si>
  <si>
    <t>KUL 68-45</t>
  </si>
  <si>
    <t>Pol4</t>
  </si>
  <si>
    <t>KPRL 68-70</t>
  </si>
  <si>
    <t>Pol5</t>
  </si>
  <si>
    <t>KLV 36 UPS-F rozvodnice pod omítku</t>
  </si>
  <si>
    <t>Pol6</t>
  </si>
  <si>
    <t>Cyky J3x1,5</t>
  </si>
  <si>
    <t>Pol7</t>
  </si>
  <si>
    <t>Cyky O3x1,5</t>
  </si>
  <si>
    <t>Pol8</t>
  </si>
  <si>
    <t>Cyky J3x2,5</t>
  </si>
  <si>
    <t>Pol9</t>
  </si>
  <si>
    <t>Cyky J5x2,5</t>
  </si>
  <si>
    <t>Pol10</t>
  </si>
  <si>
    <t>Sádra</t>
  </si>
  <si>
    <t>Pol11</t>
  </si>
  <si>
    <t xml:space="preserve">Materiál podružný 3%  (z pol. materiál mezisoučet)</t>
  </si>
  <si>
    <t>%</t>
  </si>
  <si>
    <t>Pol12</t>
  </si>
  <si>
    <t xml:space="preserve">GPP 6%                     (z položek celkem)</t>
  </si>
  <si>
    <t>Pol13</t>
  </si>
  <si>
    <t>Pomocné bourací práce</t>
  </si>
  <si>
    <t>724417812</t>
  </si>
  <si>
    <t>Pol14</t>
  </si>
  <si>
    <t>Frézování</t>
  </si>
  <si>
    <t>838525551</t>
  </si>
  <si>
    <t>03 - EI kompletace</t>
  </si>
  <si>
    <t>Zásuvka jednonásobná Tango</t>
  </si>
  <si>
    <t>Kryt spínače jednoduchý</t>
  </si>
  <si>
    <t>Kryt spínače dělený</t>
  </si>
  <si>
    <t>Přístroj spínače č. 1</t>
  </si>
  <si>
    <t>Přístroj spínače č. 5</t>
  </si>
  <si>
    <t>Přístroj spínače č. 6</t>
  </si>
  <si>
    <t>Rámeček jednonásobný</t>
  </si>
  <si>
    <t>Rámeček dvojnásobný vod.</t>
  </si>
  <si>
    <t>Rámeček trojnásobný vod.</t>
  </si>
  <si>
    <t>Rámeček čtyřnásobný vod.</t>
  </si>
  <si>
    <t>Přístroj spínače trojpólového</t>
  </si>
  <si>
    <t>PF7-40/4/003-A</t>
  </si>
  <si>
    <t>PFL7-10/1N/B/003-A</t>
  </si>
  <si>
    <t>PL7-B16/1</t>
  </si>
  <si>
    <t>PL7-B16/3</t>
  </si>
  <si>
    <t>Doutnavka signalizační pro 3f. Spínač</t>
  </si>
  <si>
    <t>Kryt jednoduchý pro 3f. Spínač</t>
  </si>
  <si>
    <t>Napájecí zdroj 60W 24V</t>
  </si>
  <si>
    <t>LED pásek studená bílá 24V</t>
  </si>
  <si>
    <t xml:space="preserve">Svítidlo kulaté nástěnné LED ROUND 10W </t>
  </si>
  <si>
    <t>Napájecí zdroj 40W 24V</t>
  </si>
  <si>
    <t>Svítidlo stropní š. 1200 mm LED INDUSTRY 34W</t>
  </si>
  <si>
    <t>Kovový úchyt k profilu RN</t>
  </si>
  <si>
    <t>Koncovka profilu RN L</t>
  </si>
  <si>
    <t>Koncovka profilu RN P</t>
  </si>
  <si>
    <t>Mléčný difuzor 2m</t>
  </si>
  <si>
    <t>Mléčný difuzor 1m</t>
  </si>
  <si>
    <t>Rohový profil RN 2m</t>
  </si>
  <si>
    <t>Rohový profil RN 1m</t>
  </si>
  <si>
    <t>Ukončení vodičů v rozvaděči</t>
  </si>
  <si>
    <t>Popisný štítek</t>
  </si>
  <si>
    <t>IS 40/3 hlavní vypínač</t>
  </si>
  <si>
    <t>Pol15</t>
  </si>
  <si>
    <t>Pol16</t>
  </si>
  <si>
    <t>Pol17</t>
  </si>
  <si>
    <t xml:space="preserve">POMOCNÉ PRÁCE 10% z  ELEKTROINSTALACE</t>
  </si>
  <si>
    <t>-1552341727</t>
  </si>
  <si>
    <t>Pol18</t>
  </si>
  <si>
    <t xml:space="preserve">REVIZE  4 hod á 771,-/hod</t>
  </si>
  <si>
    <t>657662377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</si>
</sst>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20231128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ZŠ Za Nádražím, oprava odborné učebny - cvičná kuchyňka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ZŠ Za Nádražím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5. 4. 2024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ZŠ Za Nádražím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>Filip Šimek www.rozp.cz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Stavební část'!P135</f>
        <v>0</v>
      </c>
      <c r="AV95" s="129">
        <f>'01 - Stavební část'!J33</f>
        <v>0</v>
      </c>
      <c r="AW95" s="129">
        <f>'01 - Stavební část'!J34</f>
        <v>0</v>
      </c>
      <c r="AX95" s="129">
        <f>'01 - Stavební část'!J35</f>
        <v>0</v>
      </c>
      <c r="AY95" s="129">
        <f>'01 - Stavební část'!J36</f>
        <v>0</v>
      </c>
      <c r="AZ95" s="129">
        <f>'01 - Stavební část'!F33</f>
        <v>0</v>
      </c>
      <c r="BA95" s="129">
        <f>'01 - Stavební část'!F34</f>
        <v>0</v>
      </c>
      <c r="BB95" s="129">
        <f>'01 - Stavební část'!F35</f>
        <v>0</v>
      </c>
      <c r="BC95" s="129">
        <f>'01 - Stavební část'!F36</f>
        <v>0</v>
      </c>
      <c r="BD95" s="131">
        <f>'01 - Stavební část'!F37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EI hrubé rozvody'!J30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'02 - EI hrubé rozvody'!P118</f>
        <v>0</v>
      </c>
      <c r="AV96" s="129">
        <f>'02 - EI hrubé rozvody'!J33</f>
        <v>0</v>
      </c>
      <c r="AW96" s="129">
        <f>'02 - EI hrubé rozvody'!J34</f>
        <v>0</v>
      </c>
      <c r="AX96" s="129">
        <f>'02 - EI hrubé rozvody'!J35</f>
        <v>0</v>
      </c>
      <c r="AY96" s="129">
        <f>'02 - EI hrubé rozvody'!J36</f>
        <v>0</v>
      </c>
      <c r="AZ96" s="129">
        <f>'02 - EI hrubé rozvody'!F33</f>
        <v>0</v>
      </c>
      <c r="BA96" s="129">
        <f>'02 - EI hrubé rozvody'!F34</f>
        <v>0</v>
      </c>
      <c r="BB96" s="129">
        <f>'02 - EI hrubé rozvody'!F35</f>
        <v>0</v>
      </c>
      <c r="BC96" s="129">
        <f>'02 - EI hrubé rozvody'!F36</f>
        <v>0</v>
      </c>
      <c r="BD96" s="131">
        <f>'02 - EI hrubé rozvody'!F37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EI kompletace'!J30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'03 - EI kompletace'!P118</f>
        <v>0</v>
      </c>
      <c r="AV97" s="134">
        <f>'03 - EI kompletace'!J33</f>
        <v>0</v>
      </c>
      <c r="AW97" s="134">
        <f>'03 - EI kompletace'!J34</f>
        <v>0</v>
      </c>
      <c r="AX97" s="134">
        <f>'03 - EI kompletace'!J35</f>
        <v>0</v>
      </c>
      <c r="AY97" s="134">
        <f>'03 - EI kompletace'!J36</f>
        <v>0</v>
      </c>
      <c r="AZ97" s="134">
        <f>'03 - EI kompletace'!F33</f>
        <v>0</v>
      </c>
      <c r="BA97" s="134">
        <f>'03 - EI kompletace'!F34</f>
        <v>0</v>
      </c>
      <c r="BB97" s="134">
        <f>'03 - EI kompletace'!F35</f>
        <v>0</v>
      </c>
      <c r="BC97" s="134">
        <f>'03 - EI kompletace'!F36</f>
        <v>0</v>
      </c>
      <c r="BD97" s="136">
        <f>'03 - EI kompletace'!F37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aH75H/C8u1pije/qdHzSvydOm0D1wnP2cMlroFb9e/MtYlWnvdevbjVGT55BpPQYgLgfoaDbhZDNrCIVeH2NqQ==" hashValue="17VatgDQKEyshXmn6V7MzrWYAQQzIdB7BA3w2FfMlc9RnqbnbPBYZxfVGeC+QkSutyoUs2ASzQWMeh/CPcGbYg==" algorithmName="SHA-512" password="9690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tavební část'!C2" display="/"/>
    <hyperlink ref="A96" location="'02 - EI hrubé rozvody'!C2" display="/"/>
    <hyperlink ref="A97" location="'03 - EI komplet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Za Nádražím, oprava odborné učebny - cvičná kuchyňka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ROUND((SUM(BE135:BE301)),  2)</f>
        <v>0</v>
      </c>
      <c r="G33" s="39"/>
      <c r="H33" s="39"/>
      <c r="I33" s="156">
        <v>0.20999999999999999</v>
      </c>
      <c r="J33" s="155">
        <f>ROUND(((SUM(BE135:BE301))*I33),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ROUND((SUM(BF135:BF301)),  2)</f>
        <v>0</v>
      </c>
      <c r="G34" s="39"/>
      <c r="H34" s="39"/>
      <c r="I34" s="156">
        <v>0.12</v>
      </c>
      <c r="J34" s="155">
        <f>ROUND(((SUM(BF135:BF301))*I34),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ROUND((SUM(BG135:BG301)),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ROUND((SUM(BH135:BH301)),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ROUND((SUM(BI135:BI301)),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Za Nádražím, oprava odborné učebny - cvičná kuchyňka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ZŠ Za Nádražím</v>
      </c>
      <c r="G89" s="41"/>
      <c r="H89" s="41"/>
      <c r="I89" s="33" t="s">
        <v>22</v>
      </c>
      <c r="J89" s="80" t="str">
        <f>IF(J12="","",J12)</f>
        <v>5. 4. 2024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ZŠ Za Nádražím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Filip Šimek www.rozp.cz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J152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J170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106</v>
      </c>
      <c r="E102" s="183"/>
      <c r="F102" s="183"/>
      <c r="G102" s="183"/>
      <c r="H102" s="183"/>
      <c r="I102" s="183"/>
      <c r="J102" s="184">
        <f>J172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107</v>
      </c>
      <c r="E103" s="189"/>
      <c r="F103" s="189"/>
      <c r="G103" s="189"/>
      <c r="H103" s="189"/>
      <c r="I103" s="189"/>
      <c r="J103" s="190">
        <f>J173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J179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109</v>
      </c>
      <c r="E105" s="189"/>
      <c r="F105" s="189"/>
      <c r="G105" s="189"/>
      <c r="H105" s="189"/>
      <c r="I105" s="189"/>
      <c r="J105" s="190">
        <f>J184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J187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J204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112</v>
      </c>
      <c r="E108" s="189"/>
      <c r="F108" s="189"/>
      <c r="G108" s="189"/>
      <c r="H108" s="189"/>
      <c r="I108" s="189"/>
      <c r="J108" s="190">
        <f>J212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113</v>
      </c>
      <c r="E109" s="189"/>
      <c r="F109" s="189"/>
      <c r="G109" s="189"/>
      <c r="H109" s="189"/>
      <c r="I109" s="189"/>
      <c r="J109" s="190">
        <f>J232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114</v>
      </c>
      <c r="E110" s="189"/>
      <c r="F110" s="189"/>
      <c r="G110" s="189"/>
      <c r="H110" s="189"/>
      <c r="I110" s="189"/>
      <c r="J110" s="190">
        <f>J245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115</v>
      </c>
      <c r="E111" s="189"/>
      <c r="F111" s="189"/>
      <c r="G111" s="189"/>
      <c r="H111" s="189"/>
      <c r="I111" s="189"/>
      <c r="J111" s="190">
        <f>J276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0"/>
      <c r="C112" s="181"/>
      <c r="D112" s="182" t="s">
        <v>116</v>
      </c>
      <c r="E112" s="183"/>
      <c r="F112" s="183"/>
      <c r="G112" s="183"/>
      <c r="H112" s="183"/>
      <c r="I112" s="183"/>
      <c r="J112" s="184">
        <f>J288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0"/>
      <c r="C113" s="181"/>
      <c r="D113" s="182" t="s">
        <v>117</v>
      </c>
      <c r="E113" s="183"/>
      <c r="F113" s="183"/>
      <c r="G113" s="183"/>
      <c r="H113" s="183"/>
      <c r="I113" s="183"/>
      <c r="J113" s="184">
        <f>J295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0"/>
      <c r="C114" s="181"/>
      <c r="D114" s="182" t="s">
        <v>118</v>
      </c>
      <c r="E114" s="183"/>
      <c r="F114" s="183"/>
      <c r="G114" s="183"/>
      <c r="H114" s="183"/>
      <c r="I114" s="183"/>
      <c r="J114" s="184">
        <f>J298</f>
        <v>0</v>
      </c>
      <c r="K114" s="181"/>
      <c r="L114" s="18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6"/>
      <c r="C115" s="187"/>
      <c r="D115" s="188" t="s">
        <v>119</v>
      </c>
      <c r="E115" s="189"/>
      <c r="F115" s="189"/>
      <c r="G115" s="189"/>
      <c r="H115" s="189"/>
      <c r="I115" s="189"/>
      <c r="J115" s="190">
        <f>J299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120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ZŠ Za Nádražím, oprava odborné učebny - cvičná kuchyňka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94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01 - Stavební část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ZŠ Za Nádražím</v>
      </c>
      <c r="G129" s="41"/>
      <c r="H129" s="41"/>
      <c r="I129" s="33" t="s">
        <v>22</v>
      </c>
      <c r="J129" s="80" t="str">
        <f>IF(J12="","",J12)</f>
        <v>5. 4. 2024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>ZŠ Za Nádražím</v>
      </c>
      <c r="G131" s="41"/>
      <c r="H131" s="41"/>
      <c r="I131" s="33" t="s">
        <v>29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27</v>
      </c>
      <c r="D132" s="41"/>
      <c r="E132" s="41"/>
      <c r="F132" s="28" t="str">
        <f>IF(E18="","",E18)</f>
        <v>Vyplň údaj</v>
      </c>
      <c r="G132" s="41"/>
      <c r="H132" s="41"/>
      <c r="I132" s="33" t="s">
        <v>32</v>
      </c>
      <c r="J132" s="37" t="str">
        <f>E24</f>
        <v>Filip Šimek www.rozp.cz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121</v>
      </c>
      <c r="D134" s="195" t="s">
        <v>61</v>
      </c>
      <c r="E134" s="195" t="s">
        <v>57</v>
      </c>
      <c r="F134" s="195" t="s">
        <v>58</v>
      </c>
      <c r="G134" s="195" t="s">
        <v>122</v>
      </c>
      <c r="H134" s="195" t="s">
        <v>123</v>
      </c>
      <c r="I134" s="195" t="s">
        <v>124</v>
      </c>
      <c r="J134" s="195" t="s">
        <v>98</v>
      </c>
      <c r="K134" s="196" t="s">
        <v>125</v>
      </c>
      <c r="L134" s="197"/>
      <c r="M134" s="101" t="s">
        <v>1</v>
      </c>
      <c r="N134" s="102" t="s">
        <v>40</v>
      </c>
      <c r="O134" s="102" t="s">
        <v>126</v>
      </c>
      <c r="P134" s="102" t="s">
        <v>127</v>
      </c>
      <c r="Q134" s="102" t="s">
        <v>128</v>
      </c>
      <c r="R134" s="102" t="s">
        <v>129</v>
      </c>
      <c r="S134" s="102" t="s">
        <v>130</v>
      </c>
      <c r="T134" s="103" t="s">
        <v>131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132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P136+P172+P288+P295+P298</f>
        <v>0</v>
      </c>
      <c r="Q135" s="105"/>
      <c r="R135" s="200">
        <f>R136+R172+R288+R295+R298</f>
        <v>4.7643243999999996</v>
      </c>
      <c r="S135" s="105"/>
      <c r="T135" s="201">
        <f>T136+T172+T288+T295+T298</f>
        <v>9.1267291999999998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100</v>
      </c>
      <c r="BK135" s="202">
        <f>BK136+BK172+BK288+BK295+BK298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133</v>
      </c>
      <c r="F136" s="206" t="s">
        <v>134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P137+P152+P163+P170</f>
        <v>0</v>
      </c>
      <c r="Q136" s="211"/>
      <c r="R136" s="212">
        <f>R137+R152+R163+R170</f>
        <v>3.14812</v>
      </c>
      <c r="S136" s="211"/>
      <c r="T136" s="213">
        <f>T137+T152+T163+T170</f>
        <v>3.32368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135</v>
      </c>
      <c r="BK136" s="216">
        <f>BK137+BK152+BK163+BK170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136</v>
      </c>
      <c r="F137" s="217" t="s">
        <v>137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SUM(P138:P151)</f>
        <v>0</v>
      </c>
      <c r="Q137" s="211"/>
      <c r="R137" s="212">
        <f>SUM(R138:R151)</f>
        <v>3.1413199999999999</v>
      </c>
      <c r="S137" s="211"/>
      <c r="T137" s="213">
        <f>SUM(T138:T151)</f>
        <v>0.10000000000000001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135</v>
      </c>
      <c r="BK137" s="216">
        <f>SUM(BK138:BK151)</f>
        <v>0</v>
      </c>
    </row>
    <row r="138" s="2" customFormat="1" ht="37.8" customHeight="1">
      <c r="A138" s="39"/>
      <c r="B138" s="40"/>
      <c r="C138" s="219" t="s">
        <v>84</v>
      </c>
      <c r="D138" s="219" t="s">
        <v>138</v>
      </c>
      <c r="E138" s="220" t="s">
        <v>139</v>
      </c>
      <c r="F138" s="221" t="s">
        <v>140</v>
      </c>
      <c r="G138" s="222" t="s">
        <v>141</v>
      </c>
      <c r="H138" s="223">
        <v>62.100000000000001</v>
      </c>
      <c r="I138" s="224"/>
      <c r="J138" s="225">
        <f>ROUND(I138*H138,2)</f>
        <v>0</v>
      </c>
      <c r="K138" s="221" t="s">
        <v>142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0.0091999999999999998</v>
      </c>
      <c r="R138" s="228">
        <f>Q138*H138</f>
        <v>0.57132000000000005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143</v>
      </c>
      <c r="AT138" s="230" t="s">
        <v>138</v>
      </c>
      <c r="AU138" s="230" t="s">
        <v>86</v>
      </c>
      <c r="AY138" s="18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143</v>
      </c>
      <c r="BM138" s="230" t="s">
        <v>144</v>
      </c>
    </row>
    <row r="139" s="13" customFormat="1">
      <c r="A139" s="13"/>
      <c r="B139" s="232"/>
      <c r="C139" s="233"/>
      <c r="D139" s="234" t="s">
        <v>145</v>
      </c>
      <c r="E139" s="235" t="s">
        <v>1</v>
      </c>
      <c r="F139" s="236" t="s">
        <v>146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145</v>
      </c>
      <c r="AU139" s="242" t="s">
        <v>86</v>
      </c>
      <c r="AV139" s="13" t="s">
        <v>84</v>
      </c>
      <c r="AW139" s="13" t="s">
        <v>31</v>
      </c>
      <c r="AX139" s="13" t="s">
        <v>76</v>
      </c>
      <c r="AY139" s="242" t="s">
        <v>135</v>
      </c>
    </row>
    <row r="140" s="14" customFormat="1">
      <c r="A140" s="14"/>
      <c r="B140" s="243"/>
      <c r="C140" s="244"/>
      <c r="D140" s="234" t="s">
        <v>145</v>
      </c>
      <c r="E140" s="245" t="s">
        <v>1</v>
      </c>
      <c r="F140" s="246" t="s">
        <v>147</v>
      </c>
      <c r="G140" s="244"/>
      <c r="H140" s="247">
        <v>62.100000000000001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145</v>
      </c>
      <c r="AU140" s="253" t="s">
        <v>86</v>
      </c>
      <c r="AV140" s="14" t="s">
        <v>86</v>
      </c>
      <c r="AW140" s="14" t="s">
        <v>31</v>
      </c>
      <c r="AX140" s="14" t="s">
        <v>84</v>
      </c>
      <c r="AY140" s="253" t="s">
        <v>135</v>
      </c>
    </row>
    <row r="141" s="2" customFormat="1" ht="24.15" customHeight="1">
      <c r="A141" s="39"/>
      <c r="B141" s="40"/>
      <c r="C141" s="219" t="s">
        <v>86</v>
      </c>
      <c r="D141" s="219" t="s">
        <v>138</v>
      </c>
      <c r="E141" s="220" t="s">
        <v>148</v>
      </c>
      <c r="F141" s="221" t="s">
        <v>149</v>
      </c>
      <c r="G141" s="222" t="s">
        <v>141</v>
      </c>
      <c r="H141" s="223">
        <v>26.239999999999998</v>
      </c>
      <c r="I141" s="224"/>
      <c r="J141" s="225">
        <f>ROUND(I141*H141,2)</f>
        <v>0</v>
      </c>
      <c r="K141" s="221" t="s">
        <v>142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0.015400000000000001</v>
      </c>
      <c r="R141" s="228">
        <f>Q141*H141</f>
        <v>0.40409600000000001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143</v>
      </c>
      <c r="AT141" s="230" t="s">
        <v>138</v>
      </c>
      <c r="AU141" s="230" t="s">
        <v>86</v>
      </c>
      <c r="AY141" s="18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143</v>
      </c>
      <c r="BM141" s="230" t="s">
        <v>150</v>
      </c>
    </row>
    <row r="142" s="14" customFormat="1">
      <c r="A142" s="14"/>
      <c r="B142" s="243"/>
      <c r="C142" s="244"/>
      <c r="D142" s="234" t="s">
        <v>145</v>
      </c>
      <c r="E142" s="245" t="s">
        <v>1</v>
      </c>
      <c r="F142" s="246" t="s">
        <v>151</v>
      </c>
      <c r="G142" s="244"/>
      <c r="H142" s="247">
        <v>26.239999999999998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145</v>
      </c>
      <c r="AU142" s="253" t="s">
        <v>86</v>
      </c>
      <c r="AV142" s="14" t="s">
        <v>86</v>
      </c>
      <c r="AW142" s="14" t="s">
        <v>31</v>
      </c>
      <c r="AX142" s="14" t="s">
        <v>84</v>
      </c>
      <c r="AY142" s="253" t="s">
        <v>135</v>
      </c>
    </row>
    <row r="143" s="2" customFormat="1" ht="24.15" customHeight="1">
      <c r="A143" s="39"/>
      <c r="B143" s="40"/>
      <c r="C143" s="219" t="s">
        <v>152</v>
      </c>
      <c r="D143" s="219" t="s">
        <v>138</v>
      </c>
      <c r="E143" s="220" t="s">
        <v>153</v>
      </c>
      <c r="F143" s="221" t="s">
        <v>154</v>
      </c>
      <c r="G143" s="222" t="s">
        <v>141</v>
      </c>
      <c r="H143" s="223">
        <v>54.100000000000001</v>
      </c>
      <c r="I143" s="224"/>
      <c r="J143" s="225">
        <f>ROUND(I143*H143,2)</f>
        <v>0</v>
      </c>
      <c r="K143" s="221" t="s">
        <v>142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0.018380000000000001</v>
      </c>
      <c r="R143" s="228">
        <f>Q143*H143</f>
        <v>0.99435800000000008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143</v>
      </c>
      <c r="AT143" s="230" t="s">
        <v>138</v>
      </c>
      <c r="AU143" s="230" t="s">
        <v>86</v>
      </c>
      <c r="AY143" s="18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143</v>
      </c>
      <c r="BM143" s="230" t="s">
        <v>155</v>
      </c>
    </row>
    <row r="144" s="2" customFormat="1" ht="33" customHeight="1">
      <c r="A144" s="39"/>
      <c r="B144" s="40"/>
      <c r="C144" s="219" t="s">
        <v>143</v>
      </c>
      <c r="D144" s="219" t="s">
        <v>138</v>
      </c>
      <c r="E144" s="220" t="s">
        <v>156</v>
      </c>
      <c r="F144" s="221" t="s">
        <v>157</v>
      </c>
      <c r="G144" s="222" t="s">
        <v>141</v>
      </c>
      <c r="H144" s="223">
        <v>114.72</v>
      </c>
      <c r="I144" s="224"/>
      <c r="J144" s="225">
        <f>ROUND(I144*H144,2)</f>
        <v>0</v>
      </c>
      <c r="K144" s="221" t="s">
        <v>142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0.0092999999999999992</v>
      </c>
      <c r="R144" s="228">
        <f>Q144*H144</f>
        <v>1.0668959999999998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143</v>
      </c>
      <c r="AT144" s="230" t="s">
        <v>138</v>
      </c>
      <c r="AU144" s="230" t="s">
        <v>86</v>
      </c>
      <c r="AY144" s="18" t="s">
        <v>135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143</v>
      </c>
      <c r="BM144" s="230" t="s">
        <v>158</v>
      </c>
    </row>
    <row r="145" s="13" customFormat="1">
      <c r="A145" s="13"/>
      <c r="B145" s="232"/>
      <c r="C145" s="233"/>
      <c r="D145" s="234" t="s">
        <v>145</v>
      </c>
      <c r="E145" s="235" t="s">
        <v>1</v>
      </c>
      <c r="F145" s="236" t="s">
        <v>159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145</v>
      </c>
      <c r="AU145" s="242" t="s">
        <v>86</v>
      </c>
      <c r="AV145" s="13" t="s">
        <v>84</v>
      </c>
      <c r="AW145" s="13" t="s">
        <v>31</v>
      </c>
      <c r="AX145" s="13" t="s">
        <v>76</v>
      </c>
      <c r="AY145" s="242" t="s">
        <v>135</v>
      </c>
    </row>
    <row r="146" s="14" customFormat="1">
      <c r="A146" s="14"/>
      <c r="B146" s="243"/>
      <c r="C146" s="244"/>
      <c r="D146" s="234" t="s">
        <v>145</v>
      </c>
      <c r="E146" s="245" t="s">
        <v>1</v>
      </c>
      <c r="F146" s="246" t="s">
        <v>160</v>
      </c>
      <c r="G146" s="244"/>
      <c r="H146" s="247">
        <v>184.80000000000001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145</v>
      </c>
      <c r="AU146" s="253" t="s">
        <v>86</v>
      </c>
      <c r="AV146" s="14" t="s">
        <v>86</v>
      </c>
      <c r="AW146" s="14" t="s">
        <v>31</v>
      </c>
      <c r="AX146" s="14" t="s">
        <v>76</v>
      </c>
      <c r="AY146" s="253" t="s">
        <v>135</v>
      </c>
    </row>
    <row r="147" s="14" customFormat="1">
      <c r="A147" s="14"/>
      <c r="B147" s="243"/>
      <c r="C147" s="244"/>
      <c r="D147" s="234" t="s">
        <v>145</v>
      </c>
      <c r="E147" s="245" t="s">
        <v>1</v>
      </c>
      <c r="F147" s="246" t="s">
        <v>161</v>
      </c>
      <c r="G147" s="244"/>
      <c r="H147" s="247">
        <v>-70.079999999999998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145</v>
      </c>
      <c r="AU147" s="253" t="s">
        <v>86</v>
      </c>
      <c r="AV147" s="14" t="s">
        <v>86</v>
      </c>
      <c r="AW147" s="14" t="s">
        <v>31</v>
      </c>
      <c r="AX147" s="14" t="s">
        <v>76</v>
      </c>
      <c r="AY147" s="253" t="s">
        <v>135</v>
      </c>
    </row>
    <row r="148" s="15" customFormat="1">
      <c r="A148" s="15"/>
      <c r="B148" s="254"/>
      <c r="C148" s="255"/>
      <c r="D148" s="234" t="s">
        <v>145</v>
      </c>
      <c r="E148" s="256" t="s">
        <v>1</v>
      </c>
      <c r="F148" s="257" t="s">
        <v>162</v>
      </c>
      <c r="G148" s="255"/>
      <c r="H148" s="258">
        <v>114.72000000000001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145</v>
      </c>
      <c r="AU148" s="264" t="s">
        <v>86</v>
      </c>
      <c r="AV148" s="15" t="s">
        <v>143</v>
      </c>
      <c r="AW148" s="15" t="s">
        <v>31</v>
      </c>
      <c r="AX148" s="15" t="s">
        <v>84</v>
      </c>
      <c r="AY148" s="264" t="s">
        <v>135</v>
      </c>
    </row>
    <row r="149" s="2" customFormat="1" ht="24.15" customHeight="1">
      <c r="A149" s="39"/>
      <c r="B149" s="40"/>
      <c r="C149" s="219" t="s">
        <v>163</v>
      </c>
      <c r="D149" s="219" t="s">
        <v>138</v>
      </c>
      <c r="E149" s="220" t="s">
        <v>164</v>
      </c>
      <c r="F149" s="221" t="s">
        <v>165</v>
      </c>
      <c r="G149" s="222" t="s">
        <v>141</v>
      </c>
      <c r="H149" s="223">
        <v>5</v>
      </c>
      <c r="I149" s="224"/>
      <c r="J149" s="225">
        <f>ROUND(I149*H149,2)</f>
        <v>0</v>
      </c>
      <c r="K149" s="221" t="s">
        <v>142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0.020930000000000001</v>
      </c>
      <c r="R149" s="228">
        <f>Q149*H149</f>
        <v>0.10465000000000001</v>
      </c>
      <c r="S149" s="228">
        <v>0.02</v>
      </c>
      <c r="T149" s="229">
        <f>S149*H149</f>
        <v>0.10000000000000001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143</v>
      </c>
      <c r="AT149" s="230" t="s">
        <v>138</v>
      </c>
      <c r="AU149" s="230" t="s">
        <v>86</v>
      </c>
      <c r="AY149" s="18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143</v>
      </c>
      <c r="BM149" s="230" t="s">
        <v>166</v>
      </c>
    </row>
    <row r="150" s="13" customFormat="1">
      <c r="A150" s="13"/>
      <c r="B150" s="232"/>
      <c r="C150" s="233"/>
      <c r="D150" s="234" t="s">
        <v>145</v>
      </c>
      <c r="E150" s="235" t="s">
        <v>1</v>
      </c>
      <c r="F150" s="236" t="s">
        <v>167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145</v>
      </c>
      <c r="AU150" s="242" t="s">
        <v>86</v>
      </c>
      <c r="AV150" s="13" t="s">
        <v>84</v>
      </c>
      <c r="AW150" s="13" t="s">
        <v>31</v>
      </c>
      <c r="AX150" s="13" t="s">
        <v>76</v>
      </c>
      <c r="AY150" s="242" t="s">
        <v>135</v>
      </c>
    </row>
    <row r="151" s="14" customFormat="1">
      <c r="A151" s="14"/>
      <c r="B151" s="243"/>
      <c r="C151" s="244"/>
      <c r="D151" s="234" t="s">
        <v>145</v>
      </c>
      <c r="E151" s="245" t="s">
        <v>1</v>
      </c>
      <c r="F151" s="246" t="s">
        <v>163</v>
      </c>
      <c r="G151" s="244"/>
      <c r="H151" s="247">
        <v>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145</v>
      </c>
      <c r="AU151" s="253" t="s">
        <v>86</v>
      </c>
      <c r="AV151" s="14" t="s">
        <v>86</v>
      </c>
      <c r="AW151" s="14" t="s">
        <v>31</v>
      </c>
      <c r="AX151" s="14" t="s">
        <v>84</v>
      </c>
      <c r="AY151" s="253" t="s">
        <v>135</v>
      </c>
    </row>
    <row r="152" s="12" customFormat="1" ht="22.8" customHeight="1">
      <c r="A152" s="12"/>
      <c r="B152" s="203"/>
      <c r="C152" s="204"/>
      <c r="D152" s="205" t="s">
        <v>75</v>
      </c>
      <c r="E152" s="217" t="s">
        <v>168</v>
      </c>
      <c r="F152" s="217" t="s">
        <v>169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SUM(P153:P162)</f>
        <v>0</v>
      </c>
      <c r="Q152" s="211"/>
      <c r="R152" s="212">
        <f>SUM(R153:R162)</f>
        <v>0.0068000000000000005</v>
      </c>
      <c r="S152" s="211"/>
      <c r="T152" s="213">
        <f>SUM(T153:T162)</f>
        <v>3.2236799999999999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84</v>
      </c>
      <c r="AT152" s="215" t="s">
        <v>75</v>
      </c>
      <c r="AU152" s="215" t="s">
        <v>84</v>
      </c>
      <c r="AY152" s="214" t="s">
        <v>135</v>
      </c>
      <c r="BK152" s="216">
        <f>SUM(BK153:BK162)</f>
        <v>0</v>
      </c>
    </row>
    <row r="153" s="2" customFormat="1" ht="37.8" customHeight="1">
      <c r="A153" s="39"/>
      <c r="B153" s="40"/>
      <c r="C153" s="219" t="s">
        <v>136</v>
      </c>
      <c r="D153" s="219" t="s">
        <v>138</v>
      </c>
      <c r="E153" s="220" t="s">
        <v>170</v>
      </c>
      <c r="F153" s="221" t="s">
        <v>171</v>
      </c>
      <c r="G153" s="222" t="s">
        <v>141</v>
      </c>
      <c r="H153" s="223">
        <v>20</v>
      </c>
      <c r="I153" s="224"/>
      <c r="J153" s="225">
        <f>ROUND(I153*H153,2)</f>
        <v>0</v>
      </c>
      <c r="K153" s="221" t="s">
        <v>142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0.00021000000000000001</v>
      </c>
      <c r="R153" s="228">
        <f>Q153*H153</f>
        <v>0.0042000000000000006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143</v>
      </c>
      <c r="AT153" s="230" t="s">
        <v>138</v>
      </c>
      <c r="AU153" s="230" t="s">
        <v>86</v>
      </c>
      <c r="AY153" s="18" t="s">
        <v>135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143</v>
      </c>
      <c r="BM153" s="230" t="s">
        <v>172</v>
      </c>
    </row>
    <row r="154" s="13" customFormat="1">
      <c r="A154" s="13"/>
      <c r="B154" s="232"/>
      <c r="C154" s="233"/>
      <c r="D154" s="234" t="s">
        <v>145</v>
      </c>
      <c r="E154" s="235" t="s">
        <v>1</v>
      </c>
      <c r="F154" s="236" t="s">
        <v>173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145</v>
      </c>
      <c r="AU154" s="242" t="s">
        <v>86</v>
      </c>
      <c r="AV154" s="13" t="s">
        <v>84</v>
      </c>
      <c r="AW154" s="13" t="s">
        <v>31</v>
      </c>
      <c r="AX154" s="13" t="s">
        <v>76</v>
      </c>
      <c r="AY154" s="242" t="s">
        <v>135</v>
      </c>
    </row>
    <row r="155" s="14" customFormat="1">
      <c r="A155" s="14"/>
      <c r="B155" s="243"/>
      <c r="C155" s="244"/>
      <c r="D155" s="234" t="s">
        <v>145</v>
      </c>
      <c r="E155" s="245" t="s">
        <v>1</v>
      </c>
      <c r="F155" s="246" t="s">
        <v>174</v>
      </c>
      <c r="G155" s="244"/>
      <c r="H155" s="247">
        <v>20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145</v>
      </c>
      <c r="AU155" s="253" t="s">
        <v>86</v>
      </c>
      <c r="AV155" s="14" t="s">
        <v>86</v>
      </c>
      <c r="AW155" s="14" t="s">
        <v>31</v>
      </c>
      <c r="AX155" s="14" t="s">
        <v>84</v>
      </c>
      <c r="AY155" s="253" t="s">
        <v>135</v>
      </c>
    </row>
    <row r="156" s="2" customFormat="1" ht="24.15" customHeight="1">
      <c r="A156" s="39"/>
      <c r="B156" s="40"/>
      <c r="C156" s="219" t="s">
        <v>175</v>
      </c>
      <c r="D156" s="219" t="s">
        <v>138</v>
      </c>
      <c r="E156" s="220" t="s">
        <v>176</v>
      </c>
      <c r="F156" s="221" t="s">
        <v>177</v>
      </c>
      <c r="G156" s="222" t="s">
        <v>141</v>
      </c>
      <c r="H156" s="223">
        <v>65</v>
      </c>
      <c r="I156" s="224"/>
      <c r="J156" s="225">
        <f>ROUND(I156*H156,2)</f>
        <v>0</v>
      </c>
      <c r="K156" s="221" t="s">
        <v>142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4.0000000000000003E-05</v>
      </c>
      <c r="R156" s="228">
        <f>Q156*H156</f>
        <v>0.0026000000000000003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143</v>
      </c>
      <c r="AT156" s="230" t="s">
        <v>138</v>
      </c>
      <c r="AU156" s="230" t="s">
        <v>86</v>
      </c>
      <c r="AY156" s="18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143</v>
      </c>
      <c r="BM156" s="230" t="s">
        <v>178</v>
      </c>
    </row>
    <row r="157" s="2" customFormat="1" ht="37.8" customHeight="1">
      <c r="A157" s="39"/>
      <c r="B157" s="40"/>
      <c r="C157" s="219" t="s">
        <v>179</v>
      </c>
      <c r="D157" s="219" t="s">
        <v>138</v>
      </c>
      <c r="E157" s="220" t="s">
        <v>180</v>
      </c>
      <c r="F157" s="221" t="s">
        <v>181</v>
      </c>
      <c r="G157" s="222" t="s">
        <v>141</v>
      </c>
      <c r="H157" s="223">
        <v>70.079999999999998</v>
      </c>
      <c r="I157" s="224"/>
      <c r="J157" s="225">
        <f>ROUND(I157*H157,2)</f>
        <v>0</v>
      </c>
      <c r="K157" s="221" t="s">
        <v>142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0.045999999999999999</v>
      </c>
      <c r="T157" s="229">
        <f>S157*H157</f>
        <v>3.2236799999999999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143</v>
      </c>
      <c r="AT157" s="230" t="s">
        <v>138</v>
      </c>
      <c r="AU157" s="230" t="s">
        <v>86</v>
      </c>
      <c r="AY157" s="18" t="s">
        <v>135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143</v>
      </c>
      <c r="BM157" s="230" t="s">
        <v>182</v>
      </c>
    </row>
    <row r="158" s="13" customFormat="1">
      <c r="A158" s="13"/>
      <c r="B158" s="232"/>
      <c r="C158" s="233"/>
      <c r="D158" s="234" t="s">
        <v>145</v>
      </c>
      <c r="E158" s="235" t="s">
        <v>1</v>
      </c>
      <c r="F158" s="236" t="s">
        <v>183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145</v>
      </c>
      <c r="AU158" s="242" t="s">
        <v>86</v>
      </c>
      <c r="AV158" s="13" t="s">
        <v>84</v>
      </c>
      <c r="AW158" s="13" t="s">
        <v>31</v>
      </c>
      <c r="AX158" s="13" t="s">
        <v>76</v>
      </c>
      <c r="AY158" s="242" t="s">
        <v>135</v>
      </c>
    </row>
    <row r="159" s="14" customFormat="1">
      <c r="A159" s="14"/>
      <c r="B159" s="243"/>
      <c r="C159" s="244"/>
      <c r="D159" s="234" t="s">
        <v>145</v>
      </c>
      <c r="E159" s="245" t="s">
        <v>1</v>
      </c>
      <c r="F159" s="246" t="s">
        <v>184</v>
      </c>
      <c r="G159" s="244"/>
      <c r="H159" s="247">
        <v>31.68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145</v>
      </c>
      <c r="AU159" s="253" t="s">
        <v>86</v>
      </c>
      <c r="AV159" s="14" t="s">
        <v>86</v>
      </c>
      <c r="AW159" s="14" t="s">
        <v>31</v>
      </c>
      <c r="AX159" s="14" t="s">
        <v>76</v>
      </c>
      <c r="AY159" s="253" t="s">
        <v>135</v>
      </c>
    </row>
    <row r="160" s="13" customFormat="1">
      <c r="A160" s="13"/>
      <c r="B160" s="232"/>
      <c r="C160" s="233"/>
      <c r="D160" s="234" t="s">
        <v>145</v>
      </c>
      <c r="E160" s="235" t="s">
        <v>1</v>
      </c>
      <c r="F160" s="236" t="s">
        <v>185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145</v>
      </c>
      <c r="AU160" s="242" t="s">
        <v>86</v>
      </c>
      <c r="AV160" s="13" t="s">
        <v>84</v>
      </c>
      <c r="AW160" s="13" t="s">
        <v>31</v>
      </c>
      <c r="AX160" s="13" t="s">
        <v>76</v>
      </c>
      <c r="AY160" s="242" t="s">
        <v>135</v>
      </c>
    </row>
    <row r="161" s="14" customFormat="1">
      <c r="A161" s="14"/>
      <c r="B161" s="243"/>
      <c r="C161" s="244"/>
      <c r="D161" s="234" t="s">
        <v>145</v>
      </c>
      <c r="E161" s="245" t="s">
        <v>1</v>
      </c>
      <c r="F161" s="246" t="s">
        <v>186</v>
      </c>
      <c r="G161" s="244"/>
      <c r="H161" s="247">
        <v>38.399999999999999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145</v>
      </c>
      <c r="AU161" s="253" t="s">
        <v>86</v>
      </c>
      <c r="AV161" s="14" t="s">
        <v>86</v>
      </c>
      <c r="AW161" s="14" t="s">
        <v>31</v>
      </c>
      <c r="AX161" s="14" t="s">
        <v>76</v>
      </c>
      <c r="AY161" s="253" t="s">
        <v>135</v>
      </c>
    </row>
    <row r="162" s="15" customFormat="1">
      <c r="A162" s="15"/>
      <c r="B162" s="254"/>
      <c r="C162" s="255"/>
      <c r="D162" s="234" t="s">
        <v>145</v>
      </c>
      <c r="E162" s="256" t="s">
        <v>1</v>
      </c>
      <c r="F162" s="257" t="s">
        <v>162</v>
      </c>
      <c r="G162" s="255"/>
      <c r="H162" s="258">
        <v>70.079999999999998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145</v>
      </c>
      <c r="AU162" s="264" t="s">
        <v>86</v>
      </c>
      <c r="AV162" s="15" t="s">
        <v>143</v>
      </c>
      <c r="AW162" s="15" t="s">
        <v>31</v>
      </c>
      <c r="AX162" s="15" t="s">
        <v>84</v>
      </c>
      <c r="AY162" s="264" t="s">
        <v>135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187</v>
      </c>
      <c r="F163" s="217" t="s">
        <v>188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SUM(P164:P169)</f>
        <v>0</v>
      </c>
      <c r="Q163" s="211"/>
      <c r="R163" s="212">
        <f>SUM(R164:R169)</f>
        <v>0</v>
      </c>
      <c r="S163" s="211"/>
      <c r="T163" s="213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135</v>
      </c>
      <c r="BK163" s="216">
        <f>SUM(BK164:BK169)</f>
        <v>0</v>
      </c>
    </row>
    <row r="164" s="2" customFormat="1" ht="24.15" customHeight="1">
      <c r="A164" s="39"/>
      <c r="B164" s="40"/>
      <c r="C164" s="219" t="s">
        <v>168</v>
      </c>
      <c r="D164" s="219" t="s">
        <v>138</v>
      </c>
      <c r="E164" s="220" t="s">
        <v>189</v>
      </c>
      <c r="F164" s="221" t="s">
        <v>190</v>
      </c>
      <c r="G164" s="222" t="s">
        <v>191</v>
      </c>
      <c r="H164" s="223">
        <v>9.1270000000000007</v>
      </c>
      <c r="I164" s="224"/>
      <c r="J164" s="225">
        <f>ROUND(I164*H164,2)</f>
        <v>0</v>
      </c>
      <c r="K164" s="221" t="s">
        <v>142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143</v>
      </c>
      <c r="AT164" s="230" t="s">
        <v>138</v>
      </c>
      <c r="AU164" s="230" t="s">
        <v>86</v>
      </c>
      <c r="AY164" s="18" t="s">
        <v>135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143</v>
      </c>
      <c r="BM164" s="230" t="s">
        <v>192</v>
      </c>
    </row>
    <row r="165" s="2" customFormat="1" ht="33" customHeight="1">
      <c r="A165" s="39"/>
      <c r="B165" s="40"/>
      <c r="C165" s="219" t="s">
        <v>193</v>
      </c>
      <c r="D165" s="219" t="s">
        <v>138</v>
      </c>
      <c r="E165" s="220" t="s">
        <v>194</v>
      </c>
      <c r="F165" s="221" t="s">
        <v>195</v>
      </c>
      <c r="G165" s="222" t="s">
        <v>191</v>
      </c>
      <c r="H165" s="223">
        <v>9.1270000000000007</v>
      </c>
      <c r="I165" s="224"/>
      <c r="J165" s="225">
        <f>ROUND(I165*H165,2)</f>
        <v>0</v>
      </c>
      <c r="K165" s="221" t="s">
        <v>142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143</v>
      </c>
      <c r="AT165" s="230" t="s">
        <v>138</v>
      </c>
      <c r="AU165" s="230" t="s">
        <v>86</v>
      </c>
      <c r="AY165" s="18" t="s">
        <v>135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143</v>
      </c>
      <c r="BM165" s="230" t="s">
        <v>196</v>
      </c>
    </row>
    <row r="166" s="2" customFormat="1" ht="24.15" customHeight="1">
      <c r="A166" s="39"/>
      <c r="B166" s="40"/>
      <c r="C166" s="219" t="s">
        <v>197</v>
      </c>
      <c r="D166" s="219" t="s">
        <v>138</v>
      </c>
      <c r="E166" s="220" t="s">
        <v>198</v>
      </c>
      <c r="F166" s="221" t="s">
        <v>199</v>
      </c>
      <c r="G166" s="222" t="s">
        <v>191</v>
      </c>
      <c r="H166" s="223">
        <v>9.1270000000000007</v>
      </c>
      <c r="I166" s="224"/>
      <c r="J166" s="225">
        <f>ROUND(I166*H166,2)</f>
        <v>0</v>
      </c>
      <c r="K166" s="221" t="s">
        <v>142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143</v>
      </c>
      <c r="AT166" s="230" t="s">
        <v>138</v>
      </c>
      <c r="AU166" s="230" t="s">
        <v>86</v>
      </c>
      <c r="AY166" s="18" t="s">
        <v>135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143</v>
      </c>
      <c r="BM166" s="230" t="s">
        <v>200</v>
      </c>
    </row>
    <row r="167" s="2" customFormat="1" ht="24.15" customHeight="1">
      <c r="A167" s="39"/>
      <c r="B167" s="40"/>
      <c r="C167" s="219" t="s">
        <v>8</v>
      </c>
      <c r="D167" s="219" t="s">
        <v>138</v>
      </c>
      <c r="E167" s="220" t="s">
        <v>201</v>
      </c>
      <c r="F167" s="221" t="s">
        <v>202</v>
      </c>
      <c r="G167" s="222" t="s">
        <v>191</v>
      </c>
      <c r="H167" s="223">
        <v>228.17500000000001</v>
      </c>
      <c r="I167" s="224"/>
      <c r="J167" s="225">
        <f>ROUND(I167*H167,2)</f>
        <v>0</v>
      </c>
      <c r="K167" s="221" t="s">
        <v>142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143</v>
      </c>
      <c r="AT167" s="230" t="s">
        <v>138</v>
      </c>
      <c r="AU167" s="230" t="s">
        <v>86</v>
      </c>
      <c r="AY167" s="18" t="s">
        <v>135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143</v>
      </c>
      <c r="BM167" s="230" t="s">
        <v>203</v>
      </c>
    </row>
    <row r="168" s="14" customFormat="1">
      <c r="A168" s="14"/>
      <c r="B168" s="243"/>
      <c r="C168" s="244"/>
      <c r="D168" s="234" t="s">
        <v>145</v>
      </c>
      <c r="E168" s="244"/>
      <c r="F168" s="246" t="s">
        <v>204</v>
      </c>
      <c r="G168" s="244"/>
      <c r="H168" s="247">
        <v>228.17500000000001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145</v>
      </c>
      <c r="AU168" s="253" t="s">
        <v>86</v>
      </c>
      <c r="AV168" s="14" t="s">
        <v>86</v>
      </c>
      <c r="AW168" s="14" t="s">
        <v>4</v>
      </c>
      <c r="AX168" s="14" t="s">
        <v>84</v>
      </c>
      <c r="AY168" s="253" t="s">
        <v>135</v>
      </c>
    </row>
    <row r="169" s="2" customFormat="1" ht="33" customHeight="1">
      <c r="A169" s="39"/>
      <c r="B169" s="40"/>
      <c r="C169" s="219" t="s">
        <v>205</v>
      </c>
      <c r="D169" s="219" t="s">
        <v>138</v>
      </c>
      <c r="E169" s="220" t="s">
        <v>206</v>
      </c>
      <c r="F169" s="221" t="s">
        <v>207</v>
      </c>
      <c r="G169" s="222" t="s">
        <v>191</v>
      </c>
      <c r="H169" s="223">
        <v>9.1270000000000007</v>
      </c>
      <c r="I169" s="224"/>
      <c r="J169" s="225">
        <f>ROUND(I169*H169,2)</f>
        <v>0</v>
      </c>
      <c r="K169" s="221" t="s">
        <v>142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143</v>
      </c>
      <c r="AT169" s="230" t="s">
        <v>138</v>
      </c>
      <c r="AU169" s="230" t="s">
        <v>86</v>
      </c>
      <c r="AY169" s="18" t="s">
        <v>135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143</v>
      </c>
      <c r="BM169" s="230" t="s">
        <v>208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209</v>
      </c>
      <c r="F170" s="217" t="s">
        <v>210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P171</f>
        <v>0</v>
      </c>
      <c r="Q170" s="211"/>
      <c r="R170" s="212">
        <f>R171</f>
        <v>0</v>
      </c>
      <c r="S170" s="211"/>
      <c r="T170" s="213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135</v>
      </c>
      <c r="BK170" s="216">
        <f>BK171</f>
        <v>0</v>
      </c>
    </row>
    <row r="171" s="2" customFormat="1" ht="16.5" customHeight="1">
      <c r="A171" s="39"/>
      <c r="B171" s="40"/>
      <c r="C171" s="219" t="s">
        <v>211</v>
      </c>
      <c r="D171" s="219" t="s">
        <v>138</v>
      </c>
      <c r="E171" s="220" t="s">
        <v>212</v>
      </c>
      <c r="F171" s="221" t="s">
        <v>213</v>
      </c>
      <c r="G171" s="222" t="s">
        <v>191</v>
      </c>
      <c r="H171" s="223">
        <v>3.1480000000000001</v>
      </c>
      <c r="I171" s="224"/>
      <c r="J171" s="225">
        <f>ROUND(I171*H171,2)</f>
        <v>0</v>
      </c>
      <c r="K171" s="221" t="s">
        <v>142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143</v>
      </c>
      <c r="AT171" s="230" t="s">
        <v>138</v>
      </c>
      <c r="AU171" s="230" t="s">
        <v>86</v>
      </c>
      <c r="AY171" s="18" t="s">
        <v>135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143</v>
      </c>
      <c r="BM171" s="230" t="s">
        <v>214</v>
      </c>
    </row>
    <row r="172" s="12" customFormat="1" ht="25.92" customHeight="1">
      <c r="A172" s="12"/>
      <c r="B172" s="203"/>
      <c r="C172" s="204"/>
      <c r="D172" s="205" t="s">
        <v>75</v>
      </c>
      <c r="E172" s="206" t="s">
        <v>215</v>
      </c>
      <c r="F172" s="206" t="s">
        <v>216</v>
      </c>
      <c r="G172" s="204"/>
      <c r="H172" s="204"/>
      <c r="I172" s="207"/>
      <c r="J172" s="208">
        <f>BK172</f>
        <v>0</v>
      </c>
      <c r="K172" s="204"/>
      <c r="L172" s="209"/>
      <c r="M172" s="210"/>
      <c r="N172" s="211"/>
      <c r="O172" s="211"/>
      <c r="P172" s="212">
        <f>P173+P179+P184+P187+P204+P212+P232+P245+P276</f>
        <v>0</v>
      </c>
      <c r="Q172" s="211"/>
      <c r="R172" s="212">
        <f>R173+R179+R184+R187+R204+R212+R232+R245+R276</f>
        <v>1.6162043999999995</v>
      </c>
      <c r="S172" s="211"/>
      <c r="T172" s="213">
        <f>T173+T179+T184+T187+T204+T212+T232+T245+T276</f>
        <v>5.8030492000000002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86</v>
      </c>
      <c r="AT172" s="215" t="s">
        <v>75</v>
      </c>
      <c r="AU172" s="215" t="s">
        <v>76</v>
      </c>
      <c r="AY172" s="214" t="s">
        <v>135</v>
      </c>
      <c r="BK172" s="216">
        <f>BK173+BK179+BK184+BK187+BK204+BK212+BK232+BK245+BK276</f>
        <v>0</v>
      </c>
    </row>
    <row r="173" s="12" customFormat="1" ht="22.8" customHeight="1">
      <c r="A173" s="12"/>
      <c r="B173" s="203"/>
      <c r="C173" s="204"/>
      <c r="D173" s="205" t="s">
        <v>75</v>
      </c>
      <c r="E173" s="217" t="s">
        <v>217</v>
      </c>
      <c r="F173" s="217" t="s">
        <v>218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SUM(P174:P178)</f>
        <v>0</v>
      </c>
      <c r="Q173" s="211"/>
      <c r="R173" s="212">
        <f>SUM(R174:R178)</f>
        <v>0</v>
      </c>
      <c r="S173" s="211"/>
      <c r="T173" s="213">
        <f>SUM(T174:T178)</f>
        <v>0.034700000000000002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86</v>
      </c>
      <c r="AT173" s="215" t="s">
        <v>75</v>
      </c>
      <c r="AU173" s="215" t="s">
        <v>84</v>
      </c>
      <c r="AY173" s="214" t="s">
        <v>135</v>
      </c>
      <c r="BK173" s="216">
        <f>SUM(BK174:BK178)</f>
        <v>0</v>
      </c>
    </row>
    <row r="174" s="2" customFormat="1" ht="16.5" customHeight="1">
      <c r="A174" s="39"/>
      <c r="B174" s="40"/>
      <c r="C174" s="219" t="s">
        <v>219</v>
      </c>
      <c r="D174" s="219" t="s">
        <v>138</v>
      </c>
      <c r="E174" s="220" t="s">
        <v>220</v>
      </c>
      <c r="F174" s="221" t="s">
        <v>221</v>
      </c>
      <c r="G174" s="222" t="s">
        <v>222</v>
      </c>
      <c r="H174" s="223">
        <v>1</v>
      </c>
      <c r="I174" s="224"/>
      <c r="J174" s="225">
        <f>ROUND(I174*H174,2)</f>
        <v>0</v>
      </c>
      <c r="K174" s="221" t="s">
        <v>142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0.034700000000000002</v>
      </c>
      <c r="T174" s="229">
        <f>S174*H174</f>
        <v>0.034700000000000002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223</v>
      </c>
      <c r="AT174" s="230" t="s">
        <v>138</v>
      </c>
      <c r="AU174" s="230" t="s">
        <v>86</v>
      </c>
      <c r="AY174" s="18" t="s">
        <v>135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223</v>
      </c>
      <c r="BM174" s="230" t="s">
        <v>224</v>
      </c>
    </row>
    <row r="175" s="2" customFormat="1" ht="16.5" customHeight="1">
      <c r="A175" s="39"/>
      <c r="B175" s="40"/>
      <c r="C175" s="219" t="s">
        <v>223</v>
      </c>
      <c r="D175" s="219" t="s">
        <v>138</v>
      </c>
      <c r="E175" s="220" t="s">
        <v>225</v>
      </c>
      <c r="F175" s="221" t="s">
        <v>226</v>
      </c>
      <c r="G175" s="222" t="s">
        <v>227</v>
      </c>
      <c r="H175" s="223">
        <v>1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223</v>
      </c>
      <c r="AT175" s="230" t="s">
        <v>138</v>
      </c>
      <c r="AU175" s="230" t="s">
        <v>86</v>
      </c>
      <c r="AY175" s="18" t="s">
        <v>135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223</v>
      </c>
      <c r="BM175" s="230" t="s">
        <v>228</v>
      </c>
    </row>
    <row r="176" s="2" customFormat="1" ht="16.5" customHeight="1">
      <c r="A176" s="39"/>
      <c r="B176" s="40"/>
      <c r="C176" s="219" t="s">
        <v>229</v>
      </c>
      <c r="D176" s="219" t="s">
        <v>138</v>
      </c>
      <c r="E176" s="220" t="s">
        <v>230</v>
      </c>
      <c r="F176" s="221" t="s">
        <v>231</v>
      </c>
      <c r="G176" s="222" t="s">
        <v>232</v>
      </c>
      <c r="H176" s="223">
        <v>1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223</v>
      </c>
      <c r="AT176" s="230" t="s">
        <v>138</v>
      </c>
      <c r="AU176" s="230" t="s">
        <v>86</v>
      </c>
      <c r="AY176" s="18" t="s">
        <v>135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223</v>
      </c>
      <c r="BM176" s="230" t="s">
        <v>233</v>
      </c>
    </row>
    <row r="177" s="13" customFormat="1">
      <c r="A177" s="13"/>
      <c r="B177" s="232"/>
      <c r="C177" s="233"/>
      <c r="D177" s="234" t="s">
        <v>145</v>
      </c>
      <c r="E177" s="235" t="s">
        <v>1</v>
      </c>
      <c r="F177" s="236" t="s">
        <v>234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145</v>
      </c>
      <c r="AU177" s="242" t="s">
        <v>86</v>
      </c>
      <c r="AV177" s="13" t="s">
        <v>84</v>
      </c>
      <c r="AW177" s="13" t="s">
        <v>31</v>
      </c>
      <c r="AX177" s="13" t="s">
        <v>76</v>
      </c>
      <c r="AY177" s="242" t="s">
        <v>135</v>
      </c>
    </row>
    <row r="178" s="14" customFormat="1">
      <c r="A178" s="14"/>
      <c r="B178" s="243"/>
      <c r="C178" s="244"/>
      <c r="D178" s="234" t="s">
        <v>145</v>
      </c>
      <c r="E178" s="245" t="s">
        <v>1</v>
      </c>
      <c r="F178" s="246" t="s">
        <v>84</v>
      </c>
      <c r="G178" s="244"/>
      <c r="H178" s="247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145</v>
      </c>
      <c r="AU178" s="253" t="s">
        <v>86</v>
      </c>
      <c r="AV178" s="14" t="s">
        <v>86</v>
      </c>
      <c r="AW178" s="14" t="s">
        <v>31</v>
      </c>
      <c r="AX178" s="14" t="s">
        <v>84</v>
      </c>
      <c r="AY178" s="253" t="s">
        <v>135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235</v>
      </c>
      <c r="F179" s="217" t="s">
        <v>236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SUM(P180:P183)</f>
        <v>0</v>
      </c>
      <c r="Q179" s="211"/>
      <c r="R179" s="212">
        <f>SUM(R180:R183)</f>
        <v>0</v>
      </c>
      <c r="S179" s="211"/>
      <c r="T179" s="213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86</v>
      </c>
      <c r="AT179" s="215" t="s">
        <v>75</v>
      </c>
      <c r="AU179" s="215" t="s">
        <v>84</v>
      </c>
      <c r="AY179" s="214" t="s">
        <v>135</v>
      </c>
      <c r="BK179" s="216">
        <f>SUM(BK180:BK183)</f>
        <v>0</v>
      </c>
    </row>
    <row r="180" s="2" customFormat="1" ht="16.5" customHeight="1">
      <c r="A180" s="39"/>
      <c r="B180" s="40"/>
      <c r="C180" s="219" t="s">
        <v>237</v>
      </c>
      <c r="D180" s="219" t="s">
        <v>138</v>
      </c>
      <c r="E180" s="220" t="s">
        <v>238</v>
      </c>
      <c r="F180" s="221" t="s">
        <v>239</v>
      </c>
      <c r="G180" s="222" t="s">
        <v>232</v>
      </c>
      <c r="H180" s="223">
        <v>1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223</v>
      </c>
      <c r="AT180" s="230" t="s">
        <v>138</v>
      </c>
      <c r="AU180" s="230" t="s">
        <v>86</v>
      </c>
      <c r="AY180" s="18" t="s">
        <v>135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223</v>
      </c>
      <c r="BM180" s="230" t="s">
        <v>240</v>
      </c>
    </row>
    <row r="181" s="13" customFormat="1">
      <c r="A181" s="13"/>
      <c r="B181" s="232"/>
      <c r="C181" s="233"/>
      <c r="D181" s="234" t="s">
        <v>145</v>
      </c>
      <c r="E181" s="235" t="s">
        <v>1</v>
      </c>
      <c r="F181" s="236" t="s">
        <v>241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145</v>
      </c>
      <c r="AU181" s="242" t="s">
        <v>86</v>
      </c>
      <c r="AV181" s="13" t="s">
        <v>84</v>
      </c>
      <c r="AW181" s="13" t="s">
        <v>31</v>
      </c>
      <c r="AX181" s="13" t="s">
        <v>76</v>
      </c>
      <c r="AY181" s="242" t="s">
        <v>135</v>
      </c>
    </row>
    <row r="182" s="13" customFormat="1">
      <c r="A182" s="13"/>
      <c r="B182" s="232"/>
      <c r="C182" s="233"/>
      <c r="D182" s="234" t="s">
        <v>145</v>
      </c>
      <c r="E182" s="235" t="s">
        <v>1</v>
      </c>
      <c r="F182" s="236" t="s">
        <v>242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145</v>
      </c>
      <c r="AU182" s="242" t="s">
        <v>86</v>
      </c>
      <c r="AV182" s="13" t="s">
        <v>84</v>
      </c>
      <c r="AW182" s="13" t="s">
        <v>31</v>
      </c>
      <c r="AX182" s="13" t="s">
        <v>76</v>
      </c>
      <c r="AY182" s="242" t="s">
        <v>135</v>
      </c>
    </row>
    <row r="183" s="14" customFormat="1">
      <c r="A183" s="14"/>
      <c r="B183" s="243"/>
      <c r="C183" s="244"/>
      <c r="D183" s="234" t="s">
        <v>145</v>
      </c>
      <c r="E183" s="245" t="s">
        <v>1</v>
      </c>
      <c r="F183" s="246" t="s">
        <v>84</v>
      </c>
      <c r="G183" s="244"/>
      <c r="H183" s="247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145</v>
      </c>
      <c r="AU183" s="253" t="s">
        <v>86</v>
      </c>
      <c r="AV183" s="14" t="s">
        <v>86</v>
      </c>
      <c r="AW183" s="14" t="s">
        <v>31</v>
      </c>
      <c r="AX183" s="14" t="s">
        <v>84</v>
      </c>
      <c r="AY183" s="253" t="s">
        <v>135</v>
      </c>
    </row>
    <row r="184" s="12" customFormat="1" ht="22.8" customHeight="1">
      <c r="A184" s="12"/>
      <c r="B184" s="203"/>
      <c r="C184" s="204"/>
      <c r="D184" s="205" t="s">
        <v>75</v>
      </c>
      <c r="E184" s="217" t="s">
        <v>243</v>
      </c>
      <c r="F184" s="217" t="s">
        <v>244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SUM(P185:P186)</f>
        <v>0</v>
      </c>
      <c r="Q184" s="211"/>
      <c r="R184" s="212">
        <f>SUM(R185:R186)</f>
        <v>0</v>
      </c>
      <c r="S184" s="211"/>
      <c r="T184" s="213">
        <f>SUM(T185:T186)</f>
        <v>0.89115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86</v>
      </c>
      <c r="AT184" s="215" t="s">
        <v>75</v>
      </c>
      <c r="AU184" s="215" t="s">
        <v>84</v>
      </c>
      <c r="AY184" s="214" t="s">
        <v>135</v>
      </c>
      <c r="BK184" s="216">
        <f>SUM(BK185:BK186)</f>
        <v>0</v>
      </c>
    </row>
    <row r="185" s="2" customFormat="1" ht="24.15" customHeight="1">
      <c r="A185" s="39"/>
      <c r="B185" s="40"/>
      <c r="C185" s="219" t="s">
        <v>245</v>
      </c>
      <c r="D185" s="219" t="s">
        <v>138</v>
      </c>
      <c r="E185" s="220" t="s">
        <v>246</v>
      </c>
      <c r="F185" s="221" t="s">
        <v>247</v>
      </c>
      <c r="G185" s="222" t="s">
        <v>141</v>
      </c>
      <c r="H185" s="223">
        <v>15</v>
      </c>
      <c r="I185" s="224"/>
      <c r="J185" s="225">
        <f>ROUND(I185*H185,2)</f>
        <v>0</v>
      </c>
      <c r="K185" s="221" t="s">
        <v>142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0.059409999999999998</v>
      </c>
      <c r="T185" s="229">
        <f>S185*H185</f>
        <v>0.89115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223</v>
      </c>
      <c r="AT185" s="230" t="s">
        <v>138</v>
      </c>
      <c r="AU185" s="230" t="s">
        <v>86</v>
      </c>
      <c r="AY185" s="18" t="s">
        <v>135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223</v>
      </c>
      <c r="BM185" s="230" t="s">
        <v>248</v>
      </c>
    </row>
    <row r="186" s="14" customFormat="1">
      <c r="A186" s="14"/>
      <c r="B186" s="243"/>
      <c r="C186" s="244"/>
      <c r="D186" s="234" t="s">
        <v>145</v>
      </c>
      <c r="E186" s="245" t="s">
        <v>1</v>
      </c>
      <c r="F186" s="246" t="s">
        <v>249</v>
      </c>
      <c r="G186" s="244"/>
      <c r="H186" s="247">
        <v>15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145</v>
      </c>
      <c r="AU186" s="253" t="s">
        <v>86</v>
      </c>
      <c r="AV186" s="14" t="s">
        <v>86</v>
      </c>
      <c r="AW186" s="14" t="s">
        <v>31</v>
      </c>
      <c r="AX186" s="14" t="s">
        <v>84</v>
      </c>
      <c r="AY186" s="253" t="s">
        <v>135</v>
      </c>
    </row>
    <row r="187" s="12" customFormat="1" ht="22.8" customHeight="1">
      <c r="A187" s="12"/>
      <c r="B187" s="203"/>
      <c r="C187" s="204"/>
      <c r="D187" s="205" t="s">
        <v>75</v>
      </c>
      <c r="E187" s="217" t="s">
        <v>250</v>
      </c>
      <c r="F187" s="217" t="s">
        <v>251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SUM(P188:P203)</f>
        <v>0</v>
      </c>
      <c r="Q187" s="211"/>
      <c r="R187" s="212">
        <f>SUM(R188:R203)</f>
        <v>0.0453</v>
      </c>
      <c r="S187" s="211"/>
      <c r="T187" s="213">
        <f>SUM(T188:T203)</f>
        <v>1.3919999999999999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86</v>
      </c>
      <c r="AT187" s="215" t="s">
        <v>75</v>
      </c>
      <c r="AU187" s="215" t="s">
        <v>84</v>
      </c>
      <c r="AY187" s="214" t="s">
        <v>135</v>
      </c>
      <c r="BK187" s="216">
        <f>SUM(BK188:BK203)</f>
        <v>0</v>
      </c>
    </row>
    <row r="188" s="2" customFormat="1" ht="24.15" customHeight="1">
      <c r="A188" s="39"/>
      <c r="B188" s="40"/>
      <c r="C188" s="219" t="s">
        <v>174</v>
      </c>
      <c r="D188" s="219" t="s">
        <v>138</v>
      </c>
      <c r="E188" s="220" t="s">
        <v>252</v>
      </c>
      <c r="F188" s="221" t="s">
        <v>253</v>
      </c>
      <c r="G188" s="222" t="s">
        <v>227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223</v>
      </c>
      <c r="AT188" s="230" t="s">
        <v>138</v>
      </c>
      <c r="AU188" s="230" t="s">
        <v>86</v>
      </c>
      <c r="AY188" s="18" t="s">
        <v>135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223</v>
      </c>
      <c r="BM188" s="230" t="s">
        <v>254</v>
      </c>
    </row>
    <row r="189" s="13" customFormat="1">
      <c r="A189" s="13"/>
      <c r="B189" s="232"/>
      <c r="C189" s="233"/>
      <c r="D189" s="234" t="s">
        <v>145</v>
      </c>
      <c r="E189" s="235" t="s">
        <v>1</v>
      </c>
      <c r="F189" s="236" t="s">
        <v>255</v>
      </c>
      <c r="G189" s="233"/>
      <c r="H189" s="235" t="s">
        <v>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145</v>
      </c>
      <c r="AU189" s="242" t="s">
        <v>86</v>
      </c>
      <c r="AV189" s="13" t="s">
        <v>84</v>
      </c>
      <c r="AW189" s="13" t="s">
        <v>31</v>
      </c>
      <c r="AX189" s="13" t="s">
        <v>76</v>
      </c>
      <c r="AY189" s="242" t="s">
        <v>135</v>
      </c>
    </row>
    <row r="190" s="14" customFormat="1">
      <c r="A190" s="14"/>
      <c r="B190" s="243"/>
      <c r="C190" s="244"/>
      <c r="D190" s="234" t="s">
        <v>145</v>
      </c>
      <c r="E190" s="245" t="s">
        <v>1</v>
      </c>
      <c r="F190" s="246" t="s">
        <v>84</v>
      </c>
      <c r="G190" s="244"/>
      <c r="H190" s="247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145</v>
      </c>
      <c r="AU190" s="253" t="s">
        <v>86</v>
      </c>
      <c r="AV190" s="14" t="s">
        <v>86</v>
      </c>
      <c r="AW190" s="14" t="s">
        <v>31</v>
      </c>
      <c r="AX190" s="14" t="s">
        <v>84</v>
      </c>
      <c r="AY190" s="253" t="s">
        <v>135</v>
      </c>
    </row>
    <row r="191" s="2" customFormat="1" ht="24.15" customHeight="1">
      <c r="A191" s="39"/>
      <c r="B191" s="40"/>
      <c r="C191" s="219" t="s">
        <v>7</v>
      </c>
      <c r="D191" s="219" t="s">
        <v>138</v>
      </c>
      <c r="E191" s="220" t="s">
        <v>256</v>
      </c>
      <c r="F191" s="221" t="s">
        <v>257</v>
      </c>
      <c r="G191" s="222" t="s">
        <v>227</v>
      </c>
      <c r="H191" s="223">
        <v>2</v>
      </c>
      <c r="I191" s="224"/>
      <c r="J191" s="225">
        <f>ROUND(I191*H191,2)</f>
        <v>0</v>
      </c>
      <c r="K191" s="221" t="s">
        <v>142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223</v>
      </c>
      <c r="AT191" s="230" t="s">
        <v>138</v>
      </c>
      <c r="AU191" s="230" t="s">
        <v>86</v>
      </c>
      <c r="AY191" s="18" t="s">
        <v>135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223</v>
      </c>
      <c r="BM191" s="230" t="s">
        <v>258</v>
      </c>
    </row>
    <row r="192" s="2" customFormat="1" ht="24.15" customHeight="1">
      <c r="A192" s="39"/>
      <c r="B192" s="40"/>
      <c r="C192" s="265" t="s">
        <v>259</v>
      </c>
      <c r="D192" s="265" t="s">
        <v>260</v>
      </c>
      <c r="E192" s="266" t="s">
        <v>261</v>
      </c>
      <c r="F192" s="267" t="s">
        <v>262</v>
      </c>
      <c r="G192" s="268" t="s">
        <v>227</v>
      </c>
      <c r="H192" s="269">
        <v>2</v>
      </c>
      <c r="I192" s="270"/>
      <c r="J192" s="271">
        <f>ROUND(I192*H192,2)</f>
        <v>0</v>
      </c>
      <c r="K192" s="267" t="s">
        <v>1</v>
      </c>
      <c r="L192" s="272"/>
      <c r="M192" s="273" t="s">
        <v>1</v>
      </c>
      <c r="N192" s="274" t="s">
        <v>41</v>
      </c>
      <c r="O192" s="92"/>
      <c r="P192" s="228">
        <f>O192*H192</f>
        <v>0</v>
      </c>
      <c r="Q192" s="228">
        <v>0.018499999999999999</v>
      </c>
      <c r="R192" s="228">
        <f>Q192*H192</f>
        <v>0.036999999999999998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263</v>
      </c>
      <c r="AT192" s="230" t="s">
        <v>260</v>
      </c>
      <c r="AU192" s="230" t="s">
        <v>86</v>
      </c>
      <c r="AY192" s="18" t="s">
        <v>135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223</v>
      </c>
      <c r="BM192" s="230" t="s">
        <v>264</v>
      </c>
    </row>
    <row r="193" s="2" customFormat="1" ht="16.5" customHeight="1">
      <c r="A193" s="39"/>
      <c r="B193" s="40"/>
      <c r="C193" s="219" t="s">
        <v>265</v>
      </c>
      <c r="D193" s="219" t="s">
        <v>138</v>
      </c>
      <c r="E193" s="220" t="s">
        <v>266</v>
      </c>
      <c r="F193" s="221" t="s">
        <v>267</v>
      </c>
      <c r="G193" s="222" t="s">
        <v>227</v>
      </c>
      <c r="H193" s="223">
        <v>4</v>
      </c>
      <c r="I193" s="224"/>
      <c r="J193" s="225">
        <f>ROUND(I193*H193,2)</f>
        <v>0</v>
      </c>
      <c r="K193" s="221" t="s">
        <v>142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223</v>
      </c>
      <c r="AT193" s="230" t="s">
        <v>138</v>
      </c>
      <c r="AU193" s="230" t="s">
        <v>86</v>
      </c>
      <c r="AY193" s="18" t="s">
        <v>135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223</v>
      </c>
      <c r="BM193" s="230" t="s">
        <v>268</v>
      </c>
    </row>
    <row r="194" s="2" customFormat="1" ht="21.75" customHeight="1">
      <c r="A194" s="39"/>
      <c r="B194" s="40"/>
      <c r="C194" s="219" t="s">
        <v>269</v>
      </c>
      <c r="D194" s="219" t="s">
        <v>138</v>
      </c>
      <c r="E194" s="220" t="s">
        <v>270</v>
      </c>
      <c r="F194" s="221" t="s">
        <v>271</v>
      </c>
      <c r="G194" s="222" t="s">
        <v>227</v>
      </c>
      <c r="H194" s="223">
        <v>4</v>
      </c>
      <c r="I194" s="224"/>
      <c r="J194" s="225">
        <f>ROUND(I194*H194,2)</f>
        <v>0</v>
      </c>
      <c r="K194" s="221" t="s">
        <v>142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223</v>
      </c>
      <c r="AT194" s="230" t="s">
        <v>138</v>
      </c>
      <c r="AU194" s="230" t="s">
        <v>86</v>
      </c>
      <c r="AY194" s="18" t="s">
        <v>135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223</v>
      </c>
      <c r="BM194" s="230" t="s">
        <v>272</v>
      </c>
    </row>
    <row r="195" s="2" customFormat="1" ht="16.5" customHeight="1">
      <c r="A195" s="39"/>
      <c r="B195" s="40"/>
      <c r="C195" s="265" t="s">
        <v>273</v>
      </c>
      <c r="D195" s="265" t="s">
        <v>260</v>
      </c>
      <c r="E195" s="266" t="s">
        <v>274</v>
      </c>
      <c r="F195" s="267" t="s">
        <v>275</v>
      </c>
      <c r="G195" s="268" t="s">
        <v>227</v>
      </c>
      <c r="H195" s="269">
        <v>4</v>
      </c>
      <c r="I195" s="270"/>
      <c r="J195" s="271">
        <f>ROUND(I195*H195,2)</f>
        <v>0</v>
      </c>
      <c r="K195" s="267" t="s">
        <v>1</v>
      </c>
      <c r="L195" s="272"/>
      <c r="M195" s="273" t="s">
        <v>1</v>
      </c>
      <c r="N195" s="274" t="s">
        <v>41</v>
      </c>
      <c r="O195" s="92"/>
      <c r="P195" s="228">
        <f>O195*H195</f>
        <v>0</v>
      </c>
      <c r="Q195" s="228">
        <v>0.00059999999999999995</v>
      </c>
      <c r="R195" s="228">
        <f>Q195*H195</f>
        <v>0.0023999999999999998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263</v>
      </c>
      <c r="AT195" s="230" t="s">
        <v>260</v>
      </c>
      <c r="AU195" s="230" t="s">
        <v>86</v>
      </c>
      <c r="AY195" s="18" t="s">
        <v>135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223</v>
      </c>
      <c r="BM195" s="230" t="s">
        <v>276</v>
      </c>
    </row>
    <row r="196" s="2" customFormat="1" ht="16.5" customHeight="1">
      <c r="A196" s="39"/>
      <c r="B196" s="40"/>
      <c r="C196" s="219" t="s">
        <v>277</v>
      </c>
      <c r="D196" s="219" t="s">
        <v>138</v>
      </c>
      <c r="E196" s="220" t="s">
        <v>278</v>
      </c>
      <c r="F196" s="221" t="s">
        <v>279</v>
      </c>
      <c r="G196" s="222" t="s">
        <v>227</v>
      </c>
      <c r="H196" s="223">
        <v>2</v>
      </c>
      <c r="I196" s="224"/>
      <c r="J196" s="225">
        <f>ROUND(I196*H196,2)</f>
        <v>0</v>
      </c>
      <c r="K196" s="221" t="s">
        <v>142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223</v>
      </c>
      <c r="AT196" s="230" t="s">
        <v>138</v>
      </c>
      <c r="AU196" s="230" t="s">
        <v>86</v>
      </c>
      <c r="AY196" s="18" t="s">
        <v>135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223</v>
      </c>
      <c r="BM196" s="230" t="s">
        <v>280</v>
      </c>
    </row>
    <row r="197" s="2" customFormat="1" ht="24.15" customHeight="1">
      <c r="A197" s="39"/>
      <c r="B197" s="40"/>
      <c r="C197" s="265" t="s">
        <v>281</v>
      </c>
      <c r="D197" s="265" t="s">
        <v>260</v>
      </c>
      <c r="E197" s="266" t="s">
        <v>282</v>
      </c>
      <c r="F197" s="267" t="s">
        <v>283</v>
      </c>
      <c r="G197" s="268" t="s">
        <v>227</v>
      </c>
      <c r="H197" s="269">
        <v>2</v>
      </c>
      <c r="I197" s="270"/>
      <c r="J197" s="271">
        <f>ROUND(I197*H197,2)</f>
        <v>0</v>
      </c>
      <c r="K197" s="267" t="s">
        <v>142</v>
      </c>
      <c r="L197" s="272"/>
      <c r="M197" s="273" t="s">
        <v>1</v>
      </c>
      <c r="N197" s="274" t="s">
        <v>41</v>
      </c>
      <c r="O197" s="92"/>
      <c r="P197" s="228">
        <f>O197*H197</f>
        <v>0</v>
      </c>
      <c r="Q197" s="228">
        <v>0.00014999999999999999</v>
      </c>
      <c r="R197" s="228">
        <f>Q197*H197</f>
        <v>0.00029999999999999997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263</v>
      </c>
      <c r="AT197" s="230" t="s">
        <v>260</v>
      </c>
      <c r="AU197" s="230" t="s">
        <v>86</v>
      </c>
      <c r="AY197" s="18" t="s">
        <v>135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223</v>
      </c>
      <c r="BM197" s="230" t="s">
        <v>284</v>
      </c>
    </row>
    <row r="198" s="2" customFormat="1" ht="21.75" customHeight="1">
      <c r="A198" s="39"/>
      <c r="B198" s="40"/>
      <c r="C198" s="219" t="s">
        <v>285</v>
      </c>
      <c r="D198" s="219" t="s">
        <v>138</v>
      </c>
      <c r="E198" s="220" t="s">
        <v>286</v>
      </c>
      <c r="F198" s="221" t="s">
        <v>287</v>
      </c>
      <c r="G198" s="222" t="s">
        <v>227</v>
      </c>
      <c r="H198" s="223">
        <v>2</v>
      </c>
      <c r="I198" s="224"/>
      <c r="J198" s="225">
        <f>ROUND(I198*H198,2)</f>
        <v>0</v>
      </c>
      <c r="K198" s="221" t="s">
        <v>142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223</v>
      </c>
      <c r="AT198" s="230" t="s">
        <v>138</v>
      </c>
      <c r="AU198" s="230" t="s">
        <v>86</v>
      </c>
      <c r="AY198" s="18" t="s">
        <v>135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223</v>
      </c>
      <c r="BM198" s="230" t="s">
        <v>288</v>
      </c>
    </row>
    <row r="199" s="2" customFormat="1" ht="16.5" customHeight="1">
      <c r="A199" s="39"/>
      <c r="B199" s="40"/>
      <c r="C199" s="265" t="s">
        <v>289</v>
      </c>
      <c r="D199" s="265" t="s">
        <v>260</v>
      </c>
      <c r="E199" s="266" t="s">
        <v>290</v>
      </c>
      <c r="F199" s="267" t="s">
        <v>291</v>
      </c>
      <c r="G199" s="268" t="s">
        <v>227</v>
      </c>
      <c r="H199" s="269">
        <v>2</v>
      </c>
      <c r="I199" s="270"/>
      <c r="J199" s="271">
        <f>ROUND(I199*H199,2)</f>
        <v>0</v>
      </c>
      <c r="K199" s="267" t="s">
        <v>142</v>
      </c>
      <c r="L199" s="272"/>
      <c r="M199" s="273" t="s">
        <v>1</v>
      </c>
      <c r="N199" s="274" t="s">
        <v>41</v>
      </c>
      <c r="O199" s="92"/>
      <c r="P199" s="228">
        <f>O199*H199</f>
        <v>0</v>
      </c>
      <c r="Q199" s="228">
        <v>0.0022000000000000001</v>
      </c>
      <c r="R199" s="228">
        <f>Q199*H199</f>
        <v>0.0044000000000000003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263</v>
      </c>
      <c r="AT199" s="230" t="s">
        <v>260</v>
      </c>
      <c r="AU199" s="230" t="s">
        <v>86</v>
      </c>
      <c r="AY199" s="18" t="s">
        <v>135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223</v>
      </c>
      <c r="BM199" s="230" t="s">
        <v>292</v>
      </c>
    </row>
    <row r="200" s="2" customFormat="1" ht="16.5" customHeight="1">
      <c r="A200" s="39"/>
      <c r="B200" s="40"/>
      <c r="C200" s="219" t="s">
        <v>293</v>
      </c>
      <c r="D200" s="219" t="s">
        <v>138</v>
      </c>
      <c r="E200" s="220" t="s">
        <v>294</v>
      </c>
      <c r="F200" s="221" t="s">
        <v>295</v>
      </c>
      <c r="G200" s="222" t="s">
        <v>227</v>
      </c>
      <c r="H200" s="223">
        <v>2</v>
      </c>
      <c r="I200" s="224"/>
      <c r="J200" s="225">
        <f>ROUND(I200*H200,2)</f>
        <v>0</v>
      </c>
      <c r="K200" s="221" t="s">
        <v>142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223</v>
      </c>
      <c r="AT200" s="230" t="s">
        <v>138</v>
      </c>
      <c r="AU200" s="230" t="s">
        <v>86</v>
      </c>
      <c r="AY200" s="18" t="s">
        <v>135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223</v>
      </c>
      <c r="BM200" s="230" t="s">
        <v>296</v>
      </c>
    </row>
    <row r="201" s="2" customFormat="1" ht="16.5" customHeight="1">
      <c r="A201" s="39"/>
      <c r="B201" s="40"/>
      <c r="C201" s="265" t="s">
        <v>297</v>
      </c>
      <c r="D201" s="265" t="s">
        <v>260</v>
      </c>
      <c r="E201" s="266" t="s">
        <v>298</v>
      </c>
      <c r="F201" s="267" t="s">
        <v>299</v>
      </c>
      <c r="G201" s="268" t="s">
        <v>227</v>
      </c>
      <c r="H201" s="269">
        <v>2</v>
      </c>
      <c r="I201" s="270"/>
      <c r="J201" s="271">
        <f>ROUND(I201*H201,2)</f>
        <v>0</v>
      </c>
      <c r="K201" s="267" t="s">
        <v>142</v>
      </c>
      <c r="L201" s="272"/>
      <c r="M201" s="273" t="s">
        <v>1</v>
      </c>
      <c r="N201" s="274" t="s">
        <v>41</v>
      </c>
      <c r="O201" s="92"/>
      <c r="P201" s="228">
        <f>O201*H201</f>
        <v>0</v>
      </c>
      <c r="Q201" s="228">
        <v>0.00059999999999999995</v>
      </c>
      <c r="R201" s="228">
        <f>Q201*H201</f>
        <v>0.0011999999999999999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263</v>
      </c>
      <c r="AT201" s="230" t="s">
        <v>260</v>
      </c>
      <c r="AU201" s="230" t="s">
        <v>86</v>
      </c>
      <c r="AY201" s="18" t="s">
        <v>135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223</v>
      </c>
      <c r="BM201" s="230" t="s">
        <v>300</v>
      </c>
    </row>
    <row r="202" s="2" customFormat="1" ht="24.15" customHeight="1">
      <c r="A202" s="39"/>
      <c r="B202" s="40"/>
      <c r="C202" s="219" t="s">
        <v>263</v>
      </c>
      <c r="D202" s="219" t="s">
        <v>138</v>
      </c>
      <c r="E202" s="220" t="s">
        <v>301</v>
      </c>
      <c r="F202" s="221" t="s">
        <v>302</v>
      </c>
      <c r="G202" s="222" t="s">
        <v>227</v>
      </c>
      <c r="H202" s="223">
        <v>8</v>
      </c>
      <c r="I202" s="224"/>
      <c r="J202" s="225">
        <f>ROUND(I202*H202,2)</f>
        <v>0</v>
      </c>
      <c r="K202" s="221" t="s">
        <v>142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0.17399999999999999</v>
      </c>
      <c r="T202" s="229">
        <f>S202*H202</f>
        <v>1.3919999999999999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223</v>
      </c>
      <c r="AT202" s="230" t="s">
        <v>138</v>
      </c>
      <c r="AU202" s="230" t="s">
        <v>86</v>
      </c>
      <c r="AY202" s="18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223</v>
      </c>
      <c r="BM202" s="230" t="s">
        <v>303</v>
      </c>
    </row>
    <row r="203" s="2" customFormat="1" ht="24.15" customHeight="1">
      <c r="A203" s="39"/>
      <c r="B203" s="40"/>
      <c r="C203" s="219" t="s">
        <v>304</v>
      </c>
      <c r="D203" s="219" t="s">
        <v>138</v>
      </c>
      <c r="E203" s="220" t="s">
        <v>305</v>
      </c>
      <c r="F203" s="221" t="s">
        <v>306</v>
      </c>
      <c r="G203" s="222" t="s">
        <v>191</v>
      </c>
      <c r="H203" s="223">
        <v>0.044999999999999998</v>
      </c>
      <c r="I203" s="224"/>
      <c r="J203" s="225">
        <f>ROUND(I203*H203,2)</f>
        <v>0</v>
      </c>
      <c r="K203" s="221" t="s">
        <v>142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223</v>
      </c>
      <c r="AT203" s="230" t="s">
        <v>138</v>
      </c>
      <c r="AU203" s="230" t="s">
        <v>86</v>
      </c>
      <c r="AY203" s="18" t="s">
        <v>135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223</v>
      </c>
      <c r="BM203" s="230" t="s">
        <v>307</v>
      </c>
    </row>
    <row r="204" s="12" customFormat="1" ht="22.8" customHeight="1">
      <c r="A204" s="12"/>
      <c r="B204" s="203"/>
      <c r="C204" s="204"/>
      <c r="D204" s="205" t="s">
        <v>75</v>
      </c>
      <c r="E204" s="217" t="s">
        <v>308</v>
      </c>
      <c r="F204" s="217" t="s">
        <v>309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SUM(P205:P211)</f>
        <v>0</v>
      </c>
      <c r="Q204" s="211"/>
      <c r="R204" s="212">
        <f>SUM(R205:R211)</f>
        <v>0</v>
      </c>
      <c r="S204" s="211"/>
      <c r="T204" s="213">
        <f>SUM(T205:T211)</f>
        <v>2.4339740000000001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86</v>
      </c>
      <c r="AT204" s="215" t="s">
        <v>75</v>
      </c>
      <c r="AU204" s="215" t="s">
        <v>84</v>
      </c>
      <c r="AY204" s="214" t="s">
        <v>135</v>
      </c>
      <c r="BK204" s="216">
        <f>SUM(BK205:BK211)</f>
        <v>0</v>
      </c>
    </row>
    <row r="205" s="2" customFormat="1" ht="24.15" customHeight="1">
      <c r="A205" s="39"/>
      <c r="B205" s="40"/>
      <c r="C205" s="219" t="s">
        <v>310</v>
      </c>
      <c r="D205" s="219" t="s">
        <v>138</v>
      </c>
      <c r="E205" s="220" t="s">
        <v>311</v>
      </c>
      <c r="F205" s="221" t="s">
        <v>312</v>
      </c>
      <c r="G205" s="222" t="s">
        <v>313</v>
      </c>
      <c r="H205" s="223">
        <v>20.600000000000001</v>
      </c>
      <c r="I205" s="224"/>
      <c r="J205" s="225">
        <f>ROUND(I205*H205,2)</f>
        <v>0</v>
      </c>
      <c r="K205" s="221" t="s">
        <v>142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0.01174</v>
      </c>
      <c r="T205" s="229">
        <f>S205*H205</f>
        <v>0.24184400000000003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223</v>
      </c>
      <c r="AT205" s="230" t="s">
        <v>138</v>
      </c>
      <c r="AU205" s="230" t="s">
        <v>86</v>
      </c>
      <c r="AY205" s="18" t="s">
        <v>135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223</v>
      </c>
      <c r="BM205" s="230" t="s">
        <v>314</v>
      </c>
    </row>
    <row r="206" s="14" customFormat="1">
      <c r="A206" s="14"/>
      <c r="B206" s="243"/>
      <c r="C206" s="244"/>
      <c r="D206" s="234" t="s">
        <v>145</v>
      </c>
      <c r="E206" s="245" t="s">
        <v>1</v>
      </c>
      <c r="F206" s="246" t="s">
        <v>315</v>
      </c>
      <c r="G206" s="244"/>
      <c r="H206" s="247">
        <v>20.600000000000001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145</v>
      </c>
      <c r="AU206" s="253" t="s">
        <v>86</v>
      </c>
      <c r="AV206" s="14" t="s">
        <v>86</v>
      </c>
      <c r="AW206" s="14" t="s">
        <v>31</v>
      </c>
      <c r="AX206" s="14" t="s">
        <v>84</v>
      </c>
      <c r="AY206" s="253" t="s">
        <v>135</v>
      </c>
    </row>
    <row r="207" s="2" customFormat="1" ht="16.5" customHeight="1">
      <c r="A207" s="39"/>
      <c r="B207" s="40"/>
      <c r="C207" s="219" t="s">
        <v>316</v>
      </c>
      <c r="D207" s="219" t="s">
        <v>138</v>
      </c>
      <c r="E207" s="220" t="s">
        <v>317</v>
      </c>
      <c r="F207" s="221" t="s">
        <v>318</v>
      </c>
      <c r="G207" s="222" t="s">
        <v>141</v>
      </c>
      <c r="H207" s="223">
        <v>62.100000000000001</v>
      </c>
      <c r="I207" s="224"/>
      <c r="J207" s="225">
        <f>ROUND(I207*H207,2)</f>
        <v>0</v>
      </c>
      <c r="K207" s="221" t="s">
        <v>142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0.035299999999999998</v>
      </c>
      <c r="T207" s="229">
        <f>S207*H207</f>
        <v>2.1921300000000001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223</v>
      </c>
      <c r="AT207" s="230" t="s">
        <v>138</v>
      </c>
      <c r="AU207" s="230" t="s">
        <v>86</v>
      </c>
      <c r="AY207" s="18" t="s">
        <v>135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223</v>
      </c>
      <c r="BM207" s="230" t="s">
        <v>319</v>
      </c>
    </row>
    <row r="208" s="14" customFormat="1">
      <c r="A208" s="14"/>
      <c r="B208" s="243"/>
      <c r="C208" s="244"/>
      <c r="D208" s="234" t="s">
        <v>145</v>
      </c>
      <c r="E208" s="245" t="s">
        <v>1</v>
      </c>
      <c r="F208" s="246" t="s">
        <v>320</v>
      </c>
      <c r="G208" s="244"/>
      <c r="H208" s="247">
        <v>16.739999999999998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145</v>
      </c>
      <c r="AU208" s="253" t="s">
        <v>86</v>
      </c>
      <c r="AV208" s="14" t="s">
        <v>86</v>
      </c>
      <c r="AW208" s="14" t="s">
        <v>31</v>
      </c>
      <c r="AX208" s="14" t="s">
        <v>76</v>
      </c>
      <c r="AY208" s="253" t="s">
        <v>135</v>
      </c>
    </row>
    <row r="209" s="14" customFormat="1">
      <c r="A209" s="14"/>
      <c r="B209" s="243"/>
      <c r="C209" s="244"/>
      <c r="D209" s="234" t="s">
        <v>145</v>
      </c>
      <c r="E209" s="245" t="s">
        <v>1</v>
      </c>
      <c r="F209" s="246" t="s">
        <v>321</v>
      </c>
      <c r="G209" s="244"/>
      <c r="H209" s="247">
        <v>4.5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145</v>
      </c>
      <c r="AU209" s="253" t="s">
        <v>86</v>
      </c>
      <c r="AV209" s="14" t="s">
        <v>86</v>
      </c>
      <c r="AW209" s="14" t="s">
        <v>31</v>
      </c>
      <c r="AX209" s="14" t="s">
        <v>76</v>
      </c>
      <c r="AY209" s="253" t="s">
        <v>135</v>
      </c>
    </row>
    <row r="210" s="14" customFormat="1">
      <c r="A210" s="14"/>
      <c r="B210" s="243"/>
      <c r="C210" s="244"/>
      <c r="D210" s="234" t="s">
        <v>145</v>
      </c>
      <c r="E210" s="245" t="s">
        <v>1</v>
      </c>
      <c r="F210" s="246" t="s">
        <v>322</v>
      </c>
      <c r="G210" s="244"/>
      <c r="H210" s="247">
        <v>40.859999999999999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145</v>
      </c>
      <c r="AU210" s="253" t="s">
        <v>86</v>
      </c>
      <c r="AV210" s="14" t="s">
        <v>86</v>
      </c>
      <c r="AW210" s="14" t="s">
        <v>31</v>
      </c>
      <c r="AX210" s="14" t="s">
        <v>76</v>
      </c>
      <c r="AY210" s="253" t="s">
        <v>135</v>
      </c>
    </row>
    <row r="211" s="15" customFormat="1">
      <c r="A211" s="15"/>
      <c r="B211" s="254"/>
      <c r="C211" s="255"/>
      <c r="D211" s="234" t="s">
        <v>145</v>
      </c>
      <c r="E211" s="256" t="s">
        <v>1</v>
      </c>
      <c r="F211" s="257" t="s">
        <v>162</v>
      </c>
      <c r="G211" s="255"/>
      <c r="H211" s="258">
        <v>62.099999999999994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145</v>
      </c>
      <c r="AU211" s="264" t="s">
        <v>86</v>
      </c>
      <c r="AV211" s="15" t="s">
        <v>143</v>
      </c>
      <c r="AW211" s="15" t="s">
        <v>31</v>
      </c>
      <c r="AX211" s="15" t="s">
        <v>84</v>
      </c>
      <c r="AY211" s="264" t="s">
        <v>135</v>
      </c>
    </row>
    <row r="212" s="12" customFormat="1" ht="22.8" customHeight="1">
      <c r="A212" s="12"/>
      <c r="B212" s="203"/>
      <c r="C212" s="204"/>
      <c r="D212" s="205" t="s">
        <v>75</v>
      </c>
      <c r="E212" s="217" t="s">
        <v>323</v>
      </c>
      <c r="F212" s="217" t="s">
        <v>324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SUM(P213:P231)</f>
        <v>0</v>
      </c>
      <c r="Q212" s="211"/>
      <c r="R212" s="212">
        <f>SUM(R213:R231)</f>
        <v>0.83634599999999981</v>
      </c>
      <c r="S212" s="211"/>
      <c r="T212" s="213">
        <f>SUM(T213:T231)</f>
        <v>0.13224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86</v>
      </c>
      <c r="AT212" s="215" t="s">
        <v>75</v>
      </c>
      <c r="AU212" s="215" t="s">
        <v>84</v>
      </c>
      <c r="AY212" s="214" t="s">
        <v>135</v>
      </c>
      <c r="BK212" s="216">
        <f>SUM(BK213:BK231)</f>
        <v>0</v>
      </c>
    </row>
    <row r="213" s="2" customFormat="1" ht="24.15" customHeight="1">
      <c r="A213" s="39"/>
      <c r="B213" s="40"/>
      <c r="C213" s="219" t="s">
        <v>325</v>
      </c>
      <c r="D213" s="219" t="s">
        <v>138</v>
      </c>
      <c r="E213" s="220" t="s">
        <v>326</v>
      </c>
      <c r="F213" s="221" t="s">
        <v>327</v>
      </c>
      <c r="G213" s="222" t="s">
        <v>141</v>
      </c>
      <c r="H213" s="223">
        <v>40.859999999999999</v>
      </c>
      <c r="I213" s="224"/>
      <c r="J213" s="225">
        <f>ROUND(I213*H213,2)</f>
        <v>0</v>
      </c>
      <c r="K213" s="221" t="s">
        <v>142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223</v>
      </c>
      <c r="AT213" s="230" t="s">
        <v>138</v>
      </c>
      <c r="AU213" s="230" t="s">
        <v>86</v>
      </c>
      <c r="AY213" s="18" t="s">
        <v>135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223</v>
      </c>
      <c r="BM213" s="230" t="s">
        <v>328</v>
      </c>
    </row>
    <row r="214" s="2" customFormat="1" ht="16.5" customHeight="1">
      <c r="A214" s="39"/>
      <c r="B214" s="40"/>
      <c r="C214" s="219" t="s">
        <v>329</v>
      </c>
      <c r="D214" s="219" t="s">
        <v>138</v>
      </c>
      <c r="E214" s="220" t="s">
        <v>330</v>
      </c>
      <c r="F214" s="221" t="s">
        <v>331</v>
      </c>
      <c r="G214" s="222" t="s">
        <v>141</v>
      </c>
      <c r="H214" s="223">
        <v>62.100000000000001</v>
      </c>
      <c r="I214" s="224"/>
      <c r="J214" s="225">
        <f>ROUND(I214*H214,2)</f>
        <v>0</v>
      </c>
      <c r="K214" s="221" t="s">
        <v>142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223</v>
      </c>
      <c r="AT214" s="230" t="s">
        <v>138</v>
      </c>
      <c r="AU214" s="230" t="s">
        <v>86</v>
      </c>
      <c r="AY214" s="18" t="s">
        <v>135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223</v>
      </c>
      <c r="BM214" s="230" t="s">
        <v>332</v>
      </c>
    </row>
    <row r="215" s="2" customFormat="1" ht="24.15" customHeight="1">
      <c r="A215" s="39"/>
      <c r="B215" s="40"/>
      <c r="C215" s="219" t="s">
        <v>333</v>
      </c>
      <c r="D215" s="219" t="s">
        <v>138</v>
      </c>
      <c r="E215" s="220" t="s">
        <v>334</v>
      </c>
      <c r="F215" s="221" t="s">
        <v>335</v>
      </c>
      <c r="G215" s="222" t="s">
        <v>141</v>
      </c>
      <c r="H215" s="223">
        <v>62.100000000000001</v>
      </c>
      <c r="I215" s="224"/>
      <c r="J215" s="225">
        <f>ROUND(I215*H215,2)</f>
        <v>0</v>
      </c>
      <c r="K215" s="221" t="s">
        <v>142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0.00020000000000000001</v>
      </c>
      <c r="R215" s="228">
        <f>Q215*H215</f>
        <v>0.012420000000000001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223</v>
      </c>
      <c r="AT215" s="230" t="s">
        <v>138</v>
      </c>
      <c r="AU215" s="230" t="s">
        <v>86</v>
      </c>
      <c r="AY215" s="18" t="s">
        <v>135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223</v>
      </c>
      <c r="BM215" s="230" t="s">
        <v>336</v>
      </c>
    </row>
    <row r="216" s="2" customFormat="1" ht="33" customHeight="1">
      <c r="A216" s="39"/>
      <c r="B216" s="40"/>
      <c r="C216" s="219" t="s">
        <v>337</v>
      </c>
      <c r="D216" s="219" t="s">
        <v>138</v>
      </c>
      <c r="E216" s="220" t="s">
        <v>338</v>
      </c>
      <c r="F216" s="221" t="s">
        <v>339</v>
      </c>
      <c r="G216" s="222" t="s">
        <v>141</v>
      </c>
      <c r="H216" s="223">
        <v>40.859999999999999</v>
      </c>
      <c r="I216" s="224"/>
      <c r="J216" s="225">
        <f>ROUND(I216*H216,2)</f>
        <v>0</v>
      </c>
      <c r="K216" s="221" t="s">
        <v>142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0.0074999999999999997</v>
      </c>
      <c r="R216" s="228">
        <f>Q216*H216</f>
        <v>0.30645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223</v>
      </c>
      <c r="AT216" s="230" t="s">
        <v>138</v>
      </c>
      <c r="AU216" s="230" t="s">
        <v>86</v>
      </c>
      <c r="AY216" s="18" t="s">
        <v>135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223</v>
      </c>
      <c r="BM216" s="230" t="s">
        <v>340</v>
      </c>
    </row>
    <row r="217" s="14" customFormat="1">
      <c r="A217" s="14"/>
      <c r="B217" s="243"/>
      <c r="C217" s="244"/>
      <c r="D217" s="234" t="s">
        <v>145</v>
      </c>
      <c r="E217" s="245" t="s">
        <v>1</v>
      </c>
      <c r="F217" s="246" t="s">
        <v>341</v>
      </c>
      <c r="G217" s="244"/>
      <c r="H217" s="247">
        <v>40.859999999999999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145</v>
      </c>
      <c r="AU217" s="253" t="s">
        <v>86</v>
      </c>
      <c r="AV217" s="14" t="s">
        <v>86</v>
      </c>
      <c r="AW217" s="14" t="s">
        <v>31</v>
      </c>
      <c r="AX217" s="14" t="s">
        <v>84</v>
      </c>
      <c r="AY217" s="253" t="s">
        <v>135</v>
      </c>
    </row>
    <row r="218" s="2" customFormat="1" ht="37.8" customHeight="1">
      <c r="A218" s="39"/>
      <c r="B218" s="40"/>
      <c r="C218" s="219" t="s">
        <v>342</v>
      </c>
      <c r="D218" s="219" t="s">
        <v>138</v>
      </c>
      <c r="E218" s="220" t="s">
        <v>343</v>
      </c>
      <c r="F218" s="221" t="s">
        <v>344</v>
      </c>
      <c r="G218" s="222" t="s">
        <v>141</v>
      </c>
      <c r="H218" s="223">
        <v>21.239999999999998</v>
      </c>
      <c r="I218" s="224"/>
      <c r="J218" s="225">
        <f>ROUND(I218*H218,2)</f>
        <v>0</v>
      </c>
      <c r="K218" s="221" t="s">
        <v>142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0.014999999999999999</v>
      </c>
      <c r="R218" s="228">
        <f>Q218*H218</f>
        <v>0.31859999999999994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223</v>
      </c>
      <c r="AT218" s="230" t="s">
        <v>138</v>
      </c>
      <c r="AU218" s="230" t="s">
        <v>86</v>
      </c>
      <c r="AY218" s="18" t="s">
        <v>135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223</v>
      </c>
      <c r="BM218" s="230" t="s">
        <v>345</v>
      </c>
    </row>
    <row r="219" s="2" customFormat="1" ht="24.15" customHeight="1">
      <c r="A219" s="39"/>
      <c r="B219" s="40"/>
      <c r="C219" s="219" t="s">
        <v>346</v>
      </c>
      <c r="D219" s="219" t="s">
        <v>138</v>
      </c>
      <c r="E219" s="220" t="s">
        <v>347</v>
      </c>
      <c r="F219" s="221" t="s">
        <v>348</v>
      </c>
      <c r="G219" s="222" t="s">
        <v>141</v>
      </c>
      <c r="H219" s="223">
        <v>40.859999999999999</v>
      </c>
      <c r="I219" s="224"/>
      <c r="J219" s="225">
        <f>ROUND(I219*H219,2)</f>
        <v>0</v>
      </c>
      <c r="K219" s="221" t="s">
        <v>142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0.0030000000000000001</v>
      </c>
      <c r="T219" s="229">
        <f>S219*H219</f>
        <v>0.12258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223</v>
      </c>
      <c r="AT219" s="230" t="s">
        <v>138</v>
      </c>
      <c r="AU219" s="230" t="s">
        <v>86</v>
      </c>
      <c r="AY219" s="18" t="s">
        <v>135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223</v>
      </c>
      <c r="BM219" s="230" t="s">
        <v>349</v>
      </c>
    </row>
    <row r="220" s="14" customFormat="1">
      <c r="A220" s="14"/>
      <c r="B220" s="243"/>
      <c r="C220" s="244"/>
      <c r="D220" s="234" t="s">
        <v>145</v>
      </c>
      <c r="E220" s="245" t="s">
        <v>1</v>
      </c>
      <c r="F220" s="246" t="s">
        <v>350</v>
      </c>
      <c r="G220" s="244"/>
      <c r="H220" s="247">
        <v>62.100000000000001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145</v>
      </c>
      <c r="AU220" s="253" t="s">
        <v>86</v>
      </c>
      <c r="AV220" s="14" t="s">
        <v>86</v>
      </c>
      <c r="AW220" s="14" t="s">
        <v>31</v>
      </c>
      <c r="AX220" s="14" t="s">
        <v>76</v>
      </c>
      <c r="AY220" s="253" t="s">
        <v>135</v>
      </c>
    </row>
    <row r="221" s="14" customFormat="1">
      <c r="A221" s="14"/>
      <c r="B221" s="243"/>
      <c r="C221" s="244"/>
      <c r="D221" s="234" t="s">
        <v>145</v>
      </c>
      <c r="E221" s="245" t="s">
        <v>1</v>
      </c>
      <c r="F221" s="246" t="s">
        <v>351</v>
      </c>
      <c r="G221" s="244"/>
      <c r="H221" s="247">
        <v>-21.239999999999998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145</v>
      </c>
      <c r="AU221" s="253" t="s">
        <v>86</v>
      </c>
      <c r="AV221" s="14" t="s">
        <v>86</v>
      </c>
      <c r="AW221" s="14" t="s">
        <v>31</v>
      </c>
      <c r="AX221" s="14" t="s">
        <v>76</v>
      </c>
      <c r="AY221" s="253" t="s">
        <v>135</v>
      </c>
    </row>
    <row r="222" s="15" customFormat="1">
      <c r="A222" s="15"/>
      <c r="B222" s="254"/>
      <c r="C222" s="255"/>
      <c r="D222" s="234" t="s">
        <v>145</v>
      </c>
      <c r="E222" s="256" t="s">
        <v>1</v>
      </c>
      <c r="F222" s="257" t="s">
        <v>162</v>
      </c>
      <c r="G222" s="255"/>
      <c r="H222" s="258">
        <v>40.859999999999999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145</v>
      </c>
      <c r="AU222" s="264" t="s">
        <v>86</v>
      </c>
      <c r="AV222" s="15" t="s">
        <v>143</v>
      </c>
      <c r="AW222" s="15" t="s">
        <v>31</v>
      </c>
      <c r="AX222" s="15" t="s">
        <v>84</v>
      </c>
      <c r="AY222" s="264" t="s">
        <v>135</v>
      </c>
    </row>
    <row r="223" s="2" customFormat="1" ht="16.5" customHeight="1">
      <c r="A223" s="39"/>
      <c r="B223" s="40"/>
      <c r="C223" s="219" t="s">
        <v>352</v>
      </c>
      <c r="D223" s="219" t="s">
        <v>138</v>
      </c>
      <c r="E223" s="220" t="s">
        <v>353</v>
      </c>
      <c r="F223" s="221" t="s">
        <v>354</v>
      </c>
      <c r="G223" s="222" t="s">
        <v>141</v>
      </c>
      <c r="H223" s="223">
        <v>62.100000000000001</v>
      </c>
      <c r="I223" s="224"/>
      <c r="J223" s="225">
        <f>ROUND(I223*H223,2)</f>
        <v>0</v>
      </c>
      <c r="K223" s="221" t="s">
        <v>142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0.00029999999999999997</v>
      </c>
      <c r="R223" s="228">
        <f>Q223*H223</f>
        <v>0.018629999999999997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223</v>
      </c>
      <c r="AT223" s="230" t="s">
        <v>138</v>
      </c>
      <c r="AU223" s="230" t="s">
        <v>86</v>
      </c>
      <c r="AY223" s="18" t="s">
        <v>135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223</v>
      </c>
      <c r="BM223" s="230" t="s">
        <v>355</v>
      </c>
    </row>
    <row r="224" s="2" customFormat="1" ht="55.5" customHeight="1">
      <c r="A224" s="39"/>
      <c r="B224" s="40"/>
      <c r="C224" s="265" t="s">
        <v>356</v>
      </c>
      <c r="D224" s="265" t="s">
        <v>260</v>
      </c>
      <c r="E224" s="266" t="s">
        <v>357</v>
      </c>
      <c r="F224" s="267" t="s">
        <v>358</v>
      </c>
      <c r="G224" s="268" t="s">
        <v>141</v>
      </c>
      <c r="H224" s="269">
        <v>68.310000000000002</v>
      </c>
      <c r="I224" s="270"/>
      <c r="J224" s="271">
        <f>ROUND(I224*H224,2)</f>
        <v>0</v>
      </c>
      <c r="K224" s="267" t="s">
        <v>142</v>
      </c>
      <c r="L224" s="272"/>
      <c r="M224" s="273" t="s">
        <v>1</v>
      </c>
      <c r="N224" s="274" t="s">
        <v>41</v>
      </c>
      <c r="O224" s="92"/>
      <c r="P224" s="228">
        <f>O224*H224</f>
        <v>0</v>
      </c>
      <c r="Q224" s="228">
        <v>0.0025999999999999999</v>
      </c>
      <c r="R224" s="228">
        <f>Q224*H224</f>
        <v>0.17760599999999999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263</v>
      </c>
      <c r="AT224" s="230" t="s">
        <v>260</v>
      </c>
      <c r="AU224" s="230" t="s">
        <v>86</v>
      </c>
      <c r="AY224" s="18" t="s">
        <v>135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223</v>
      </c>
      <c r="BM224" s="230" t="s">
        <v>359</v>
      </c>
    </row>
    <row r="225" s="14" customFormat="1">
      <c r="A225" s="14"/>
      <c r="B225" s="243"/>
      <c r="C225" s="244"/>
      <c r="D225" s="234" t="s">
        <v>145</v>
      </c>
      <c r="E225" s="244"/>
      <c r="F225" s="246" t="s">
        <v>360</v>
      </c>
      <c r="G225" s="244"/>
      <c r="H225" s="247">
        <v>68.310000000000002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145</v>
      </c>
      <c r="AU225" s="253" t="s">
        <v>86</v>
      </c>
      <c r="AV225" s="14" t="s">
        <v>86</v>
      </c>
      <c r="AW225" s="14" t="s">
        <v>4</v>
      </c>
      <c r="AX225" s="14" t="s">
        <v>84</v>
      </c>
      <c r="AY225" s="253" t="s">
        <v>135</v>
      </c>
    </row>
    <row r="226" s="2" customFormat="1" ht="21.75" customHeight="1">
      <c r="A226" s="39"/>
      <c r="B226" s="40"/>
      <c r="C226" s="219" t="s">
        <v>361</v>
      </c>
      <c r="D226" s="219" t="s">
        <v>138</v>
      </c>
      <c r="E226" s="220" t="s">
        <v>362</v>
      </c>
      <c r="F226" s="221" t="s">
        <v>363</v>
      </c>
      <c r="G226" s="222" t="s">
        <v>313</v>
      </c>
      <c r="H226" s="223">
        <v>32.200000000000003</v>
      </c>
      <c r="I226" s="224"/>
      <c r="J226" s="225">
        <f>ROUND(I226*H226,2)</f>
        <v>0</v>
      </c>
      <c r="K226" s="221" t="s">
        <v>142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0.00029999999999999997</v>
      </c>
      <c r="T226" s="229">
        <f>S226*H226</f>
        <v>0.0096600000000000002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223</v>
      </c>
      <c r="AT226" s="230" t="s">
        <v>138</v>
      </c>
      <c r="AU226" s="230" t="s">
        <v>86</v>
      </c>
      <c r="AY226" s="18" t="s">
        <v>135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223</v>
      </c>
      <c r="BM226" s="230" t="s">
        <v>364</v>
      </c>
    </row>
    <row r="227" s="14" customFormat="1">
      <c r="A227" s="14"/>
      <c r="B227" s="243"/>
      <c r="C227" s="244"/>
      <c r="D227" s="234" t="s">
        <v>145</v>
      </c>
      <c r="E227" s="245" t="s">
        <v>1</v>
      </c>
      <c r="F227" s="246" t="s">
        <v>365</v>
      </c>
      <c r="G227" s="244"/>
      <c r="H227" s="247">
        <v>52.799999999999997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145</v>
      </c>
      <c r="AU227" s="253" t="s">
        <v>86</v>
      </c>
      <c r="AV227" s="14" t="s">
        <v>86</v>
      </c>
      <c r="AW227" s="14" t="s">
        <v>31</v>
      </c>
      <c r="AX227" s="14" t="s">
        <v>76</v>
      </c>
      <c r="AY227" s="253" t="s">
        <v>135</v>
      </c>
    </row>
    <row r="228" s="14" customFormat="1">
      <c r="A228" s="14"/>
      <c r="B228" s="243"/>
      <c r="C228" s="244"/>
      <c r="D228" s="234" t="s">
        <v>145</v>
      </c>
      <c r="E228" s="245" t="s">
        <v>1</v>
      </c>
      <c r="F228" s="246" t="s">
        <v>366</v>
      </c>
      <c r="G228" s="244"/>
      <c r="H228" s="247">
        <v>-20.600000000000001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145</v>
      </c>
      <c r="AU228" s="253" t="s">
        <v>86</v>
      </c>
      <c r="AV228" s="14" t="s">
        <v>86</v>
      </c>
      <c r="AW228" s="14" t="s">
        <v>31</v>
      </c>
      <c r="AX228" s="14" t="s">
        <v>76</v>
      </c>
      <c r="AY228" s="253" t="s">
        <v>135</v>
      </c>
    </row>
    <row r="229" s="15" customFormat="1">
      <c r="A229" s="15"/>
      <c r="B229" s="254"/>
      <c r="C229" s="255"/>
      <c r="D229" s="234" t="s">
        <v>145</v>
      </c>
      <c r="E229" s="256" t="s">
        <v>1</v>
      </c>
      <c r="F229" s="257" t="s">
        <v>162</v>
      </c>
      <c r="G229" s="255"/>
      <c r="H229" s="258">
        <v>32.199999999999996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145</v>
      </c>
      <c r="AU229" s="264" t="s">
        <v>86</v>
      </c>
      <c r="AV229" s="15" t="s">
        <v>143</v>
      </c>
      <c r="AW229" s="15" t="s">
        <v>31</v>
      </c>
      <c r="AX229" s="15" t="s">
        <v>84</v>
      </c>
      <c r="AY229" s="264" t="s">
        <v>135</v>
      </c>
    </row>
    <row r="230" s="2" customFormat="1" ht="24.15" customHeight="1">
      <c r="A230" s="39"/>
      <c r="B230" s="40"/>
      <c r="C230" s="219" t="s">
        <v>367</v>
      </c>
      <c r="D230" s="219" t="s">
        <v>138</v>
      </c>
      <c r="E230" s="220" t="s">
        <v>368</v>
      </c>
      <c r="F230" s="221" t="s">
        <v>369</v>
      </c>
      <c r="G230" s="222" t="s">
        <v>313</v>
      </c>
      <c r="H230" s="223">
        <v>52.799999999999997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5.0000000000000002E-05</v>
      </c>
      <c r="R230" s="228">
        <f>Q230*H230</f>
        <v>0.00264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223</v>
      </c>
      <c r="AT230" s="230" t="s">
        <v>138</v>
      </c>
      <c r="AU230" s="230" t="s">
        <v>86</v>
      </c>
      <c r="AY230" s="18" t="s">
        <v>135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223</v>
      </c>
      <c r="BM230" s="230" t="s">
        <v>370</v>
      </c>
    </row>
    <row r="231" s="2" customFormat="1" ht="24.15" customHeight="1">
      <c r="A231" s="39"/>
      <c r="B231" s="40"/>
      <c r="C231" s="219" t="s">
        <v>371</v>
      </c>
      <c r="D231" s="219" t="s">
        <v>138</v>
      </c>
      <c r="E231" s="220" t="s">
        <v>372</v>
      </c>
      <c r="F231" s="221" t="s">
        <v>373</v>
      </c>
      <c r="G231" s="222" t="s">
        <v>191</v>
      </c>
      <c r="H231" s="223">
        <v>0.83599999999999997</v>
      </c>
      <c r="I231" s="224"/>
      <c r="J231" s="225">
        <f>ROUND(I231*H231,2)</f>
        <v>0</v>
      </c>
      <c r="K231" s="221" t="s">
        <v>142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223</v>
      </c>
      <c r="AT231" s="230" t="s">
        <v>138</v>
      </c>
      <c r="AU231" s="230" t="s">
        <v>86</v>
      </c>
      <c r="AY231" s="18" t="s">
        <v>135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223</v>
      </c>
      <c r="BM231" s="230" t="s">
        <v>374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375</v>
      </c>
      <c r="F232" s="217" t="s">
        <v>376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SUM(P233:P244)</f>
        <v>0</v>
      </c>
      <c r="Q232" s="211"/>
      <c r="R232" s="212">
        <f>SUM(R233:R244)</f>
        <v>0.44760119999999998</v>
      </c>
      <c r="S232" s="211"/>
      <c r="T232" s="213">
        <f>SUM(T233:T244)</f>
        <v>0.86169599999999991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86</v>
      </c>
      <c r="AT232" s="215" t="s">
        <v>75</v>
      </c>
      <c r="AU232" s="215" t="s">
        <v>84</v>
      </c>
      <c r="AY232" s="214" t="s">
        <v>135</v>
      </c>
      <c r="BK232" s="216">
        <f>SUM(BK233:BK244)</f>
        <v>0</v>
      </c>
    </row>
    <row r="233" s="2" customFormat="1" ht="16.5" customHeight="1">
      <c r="A233" s="39"/>
      <c r="B233" s="40"/>
      <c r="C233" s="219" t="s">
        <v>377</v>
      </c>
      <c r="D233" s="219" t="s">
        <v>138</v>
      </c>
      <c r="E233" s="220" t="s">
        <v>378</v>
      </c>
      <c r="F233" s="221" t="s">
        <v>379</v>
      </c>
      <c r="G233" s="222" t="s">
        <v>141</v>
      </c>
      <c r="H233" s="223">
        <v>26.239999999999998</v>
      </c>
      <c r="I233" s="224"/>
      <c r="J233" s="225">
        <f>ROUND(I233*H233,2)</f>
        <v>0</v>
      </c>
      <c r="K233" s="221" t="s">
        <v>142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0.00029999999999999997</v>
      </c>
      <c r="R233" s="228">
        <f>Q233*H233</f>
        <v>0.0078719999999999988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223</v>
      </c>
      <c r="AT233" s="230" t="s">
        <v>138</v>
      </c>
      <c r="AU233" s="230" t="s">
        <v>86</v>
      </c>
      <c r="AY233" s="18" t="s">
        <v>135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223</v>
      </c>
      <c r="BM233" s="230" t="s">
        <v>380</v>
      </c>
    </row>
    <row r="234" s="2" customFormat="1" ht="24.15" customHeight="1">
      <c r="A234" s="39"/>
      <c r="B234" s="40"/>
      <c r="C234" s="219" t="s">
        <v>381</v>
      </c>
      <c r="D234" s="219" t="s">
        <v>138</v>
      </c>
      <c r="E234" s="220" t="s">
        <v>382</v>
      </c>
      <c r="F234" s="221" t="s">
        <v>383</v>
      </c>
      <c r="G234" s="222" t="s">
        <v>141</v>
      </c>
      <c r="H234" s="223">
        <v>31.68</v>
      </c>
      <c r="I234" s="224"/>
      <c r="J234" s="225">
        <f>ROUND(I234*H234,2)</f>
        <v>0</v>
      </c>
      <c r="K234" s="221" t="s">
        <v>142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0.027199999999999998</v>
      </c>
      <c r="T234" s="229">
        <f>S234*H234</f>
        <v>0.86169599999999991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223</v>
      </c>
      <c r="AT234" s="230" t="s">
        <v>138</v>
      </c>
      <c r="AU234" s="230" t="s">
        <v>86</v>
      </c>
      <c r="AY234" s="18" t="s">
        <v>135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223</v>
      </c>
      <c r="BM234" s="230" t="s">
        <v>384</v>
      </c>
    </row>
    <row r="235" s="13" customFormat="1">
      <c r="A235" s="13"/>
      <c r="B235" s="232"/>
      <c r="C235" s="233"/>
      <c r="D235" s="234" t="s">
        <v>145</v>
      </c>
      <c r="E235" s="235" t="s">
        <v>1</v>
      </c>
      <c r="F235" s="236" t="s">
        <v>385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145</v>
      </c>
      <c r="AU235" s="242" t="s">
        <v>86</v>
      </c>
      <c r="AV235" s="13" t="s">
        <v>84</v>
      </c>
      <c r="AW235" s="13" t="s">
        <v>31</v>
      </c>
      <c r="AX235" s="13" t="s">
        <v>76</v>
      </c>
      <c r="AY235" s="242" t="s">
        <v>135</v>
      </c>
    </row>
    <row r="236" s="14" customFormat="1">
      <c r="A236" s="14"/>
      <c r="B236" s="243"/>
      <c r="C236" s="244"/>
      <c r="D236" s="234" t="s">
        <v>145</v>
      </c>
      <c r="E236" s="245" t="s">
        <v>1</v>
      </c>
      <c r="F236" s="246" t="s">
        <v>184</v>
      </c>
      <c r="G236" s="244"/>
      <c r="H236" s="247">
        <v>31.68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145</v>
      </c>
      <c r="AU236" s="253" t="s">
        <v>86</v>
      </c>
      <c r="AV236" s="14" t="s">
        <v>86</v>
      </c>
      <c r="AW236" s="14" t="s">
        <v>31</v>
      </c>
      <c r="AX236" s="14" t="s">
        <v>84</v>
      </c>
      <c r="AY236" s="253" t="s">
        <v>135</v>
      </c>
    </row>
    <row r="237" s="2" customFormat="1" ht="33" customHeight="1">
      <c r="A237" s="39"/>
      <c r="B237" s="40"/>
      <c r="C237" s="219" t="s">
        <v>386</v>
      </c>
      <c r="D237" s="219" t="s">
        <v>138</v>
      </c>
      <c r="E237" s="220" t="s">
        <v>387</v>
      </c>
      <c r="F237" s="221" t="s">
        <v>388</v>
      </c>
      <c r="G237" s="222" t="s">
        <v>141</v>
      </c>
      <c r="H237" s="223">
        <v>23.039999999999999</v>
      </c>
      <c r="I237" s="224"/>
      <c r="J237" s="225">
        <f>ROUND(I237*H237,2)</f>
        <v>0</v>
      </c>
      <c r="K237" s="221" t="s">
        <v>142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0.0060000000000000001</v>
      </c>
      <c r="R237" s="228">
        <f>Q237*H237</f>
        <v>0.13824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223</v>
      </c>
      <c r="AT237" s="230" t="s">
        <v>138</v>
      </c>
      <c r="AU237" s="230" t="s">
        <v>86</v>
      </c>
      <c r="AY237" s="18" t="s">
        <v>135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223</v>
      </c>
      <c r="BM237" s="230" t="s">
        <v>389</v>
      </c>
    </row>
    <row r="238" s="13" customFormat="1">
      <c r="A238" s="13"/>
      <c r="B238" s="232"/>
      <c r="C238" s="233"/>
      <c r="D238" s="234" t="s">
        <v>145</v>
      </c>
      <c r="E238" s="235" t="s">
        <v>1</v>
      </c>
      <c r="F238" s="236" t="s">
        <v>390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145</v>
      </c>
      <c r="AU238" s="242" t="s">
        <v>86</v>
      </c>
      <c r="AV238" s="13" t="s">
        <v>84</v>
      </c>
      <c r="AW238" s="13" t="s">
        <v>31</v>
      </c>
      <c r="AX238" s="13" t="s">
        <v>76</v>
      </c>
      <c r="AY238" s="242" t="s">
        <v>135</v>
      </c>
    </row>
    <row r="239" s="14" customFormat="1">
      <c r="A239" s="14"/>
      <c r="B239" s="243"/>
      <c r="C239" s="244"/>
      <c r="D239" s="234" t="s">
        <v>145</v>
      </c>
      <c r="E239" s="245" t="s">
        <v>1</v>
      </c>
      <c r="F239" s="246" t="s">
        <v>391</v>
      </c>
      <c r="G239" s="244"/>
      <c r="H239" s="247">
        <v>23.039999999999999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145</v>
      </c>
      <c r="AU239" s="253" t="s">
        <v>86</v>
      </c>
      <c r="AV239" s="14" t="s">
        <v>86</v>
      </c>
      <c r="AW239" s="14" t="s">
        <v>31</v>
      </c>
      <c r="AX239" s="14" t="s">
        <v>84</v>
      </c>
      <c r="AY239" s="253" t="s">
        <v>135</v>
      </c>
    </row>
    <row r="240" s="2" customFormat="1" ht="16.5" customHeight="1">
      <c r="A240" s="39"/>
      <c r="B240" s="40"/>
      <c r="C240" s="265" t="s">
        <v>392</v>
      </c>
      <c r="D240" s="265" t="s">
        <v>260</v>
      </c>
      <c r="E240" s="266" t="s">
        <v>393</v>
      </c>
      <c r="F240" s="267" t="s">
        <v>394</v>
      </c>
      <c r="G240" s="268" t="s">
        <v>141</v>
      </c>
      <c r="H240" s="269">
        <v>25.344000000000001</v>
      </c>
      <c r="I240" s="270"/>
      <c r="J240" s="271">
        <f>ROUND(I240*H240,2)</f>
        <v>0</v>
      </c>
      <c r="K240" s="267" t="s">
        <v>395</v>
      </c>
      <c r="L240" s="272"/>
      <c r="M240" s="273" t="s">
        <v>1</v>
      </c>
      <c r="N240" s="274" t="s">
        <v>41</v>
      </c>
      <c r="O240" s="92"/>
      <c r="P240" s="228">
        <f>O240*H240</f>
        <v>0</v>
      </c>
      <c r="Q240" s="228">
        <v>0.0118</v>
      </c>
      <c r="R240" s="228">
        <f>Q240*H240</f>
        <v>0.29905920000000003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263</v>
      </c>
      <c r="AT240" s="230" t="s">
        <v>260</v>
      </c>
      <c r="AU240" s="230" t="s">
        <v>86</v>
      </c>
      <c r="AY240" s="18" t="s">
        <v>135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223</v>
      </c>
      <c r="BM240" s="230" t="s">
        <v>396</v>
      </c>
    </row>
    <row r="241" s="14" customFormat="1">
      <c r="A241" s="14"/>
      <c r="B241" s="243"/>
      <c r="C241" s="244"/>
      <c r="D241" s="234" t="s">
        <v>145</v>
      </c>
      <c r="E241" s="244"/>
      <c r="F241" s="246" t="s">
        <v>397</v>
      </c>
      <c r="G241" s="244"/>
      <c r="H241" s="247">
        <v>25.344000000000001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145</v>
      </c>
      <c r="AU241" s="253" t="s">
        <v>86</v>
      </c>
      <c r="AV241" s="14" t="s">
        <v>86</v>
      </c>
      <c r="AW241" s="14" t="s">
        <v>4</v>
      </c>
      <c r="AX241" s="14" t="s">
        <v>84</v>
      </c>
      <c r="AY241" s="253" t="s">
        <v>135</v>
      </c>
    </row>
    <row r="242" s="2" customFormat="1" ht="16.5" customHeight="1">
      <c r="A242" s="39"/>
      <c r="B242" s="40"/>
      <c r="C242" s="219" t="s">
        <v>398</v>
      </c>
      <c r="D242" s="219" t="s">
        <v>138</v>
      </c>
      <c r="E242" s="220" t="s">
        <v>399</v>
      </c>
      <c r="F242" s="221" t="s">
        <v>400</v>
      </c>
      <c r="G242" s="222" t="s">
        <v>313</v>
      </c>
      <c r="H242" s="223">
        <v>15</v>
      </c>
      <c r="I242" s="224"/>
      <c r="J242" s="225">
        <f>ROUND(I242*H242,2)</f>
        <v>0</v>
      </c>
      <c r="K242" s="221" t="s">
        <v>142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3.0000000000000001E-05</v>
      </c>
      <c r="R242" s="228">
        <f>Q242*H242</f>
        <v>0.00044999999999999999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223</v>
      </c>
      <c r="AT242" s="230" t="s">
        <v>138</v>
      </c>
      <c r="AU242" s="230" t="s">
        <v>86</v>
      </c>
      <c r="AY242" s="18" t="s">
        <v>135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223</v>
      </c>
      <c r="BM242" s="230" t="s">
        <v>401</v>
      </c>
    </row>
    <row r="243" s="2" customFormat="1" ht="16.5" customHeight="1">
      <c r="A243" s="39"/>
      <c r="B243" s="40"/>
      <c r="C243" s="219" t="s">
        <v>402</v>
      </c>
      <c r="D243" s="219" t="s">
        <v>138</v>
      </c>
      <c r="E243" s="220" t="s">
        <v>403</v>
      </c>
      <c r="F243" s="221" t="s">
        <v>404</v>
      </c>
      <c r="G243" s="222" t="s">
        <v>313</v>
      </c>
      <c r="H243" s="223">
        <v>18</v>
      </c>
      <c r="I243" s="224"/>
      <c r="J243" s="225">
        <f>ROUND(I243*H243,2)</f>
        <v>0</v>
      </c>
      <c r="K243" s="221" t="s">
        <v>142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0.00011</v>
      </c>
      <c r="R243" s="228">
        <f>Q243*H243</f>
        <v>0.00198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223</v>
      </c>
      <c r="AT243" s="230" t="s">
        <v>138</v>
      </c>
      <c r="AU243" s="230" t="s">
        <v>86</v>
      </c>
      <c r="AY243" s="18" t="s">
        <v>135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223</v>
      </c>
      <c r="BM243" s="230" t="s">
        <v>405</v>
      </c>
    </row>
    <row r="244" s="2" customFormat="1" ht="24.15" customHeight="1">
      <c r="A244" s="39"/>
      <c r="B244" s="40"/>
      <c r="C244" s="219" t="s">
        <v>406</v>
      </c>
      <c r="D244" s="219" t="s">
        <v>138</v>
      </c>
      <c r="E244" s="220" t="s">
        <v>407</v>
      </c>
      <c r="F244" s="221" t="s">
        <v>408</v>
      </c>
      <c r="G244" s="222" t="s">
        <v>191</v>
      </c>
      <c r="H244" s="223">
        <v>0.44800000000000001</v>
      </c>
      <c r="I244" s="224"/>
      <c r="J244" s="225">
        <f>ROUND(I244*H244,2)</f>
        <v>0</v>
      </c>
      <c r="K244" s="221" t="s">
        <v>142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223</v>
      </c>
      <c r="AT244" s="230" t="s">
        <v>138</v>
      </c>
      <c r="AU244" s="230" t="s">
        <v>86</v>
      </c>
      <c r="AY244" s="18" t="s">
        <v>135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223</v>
      </c>
      <c r="BM244" s="230" t="s">
        <v>409</v>
      </c>
    </row>
    <row r="245" s="12" customFormat="1" ht="22.8" customHeight="1">
      <c r="A245" s="12"/>
      <c r="B245" s="203"/>
      <c r="C245" s="204"/>
      <c r="D245" s="205" t="s">
        <v>75</v>
      </c>
      <c r="E245" s="217" t="s">
        <v>410</v>
      </c>
      <c r="F245" s="217" t="s">
        <v>411</v>
      </c>
      <c r="G245" s="204"/>
      <c r="H245" s="204"/>
      <c r="I245" s="207"/>
      <c r="J245" s="218">
        <f>BK245</f>
        <v>0</v>
      </c>
      <c r="K245" s="204"/>
      <c r="L245" s="209"/>
      <c r="M245" s="210"/>
      <c r="N245" s="211"/>
      <c r="O245" s="211"/>
      <c r="P245" s="212">
        <f>SUM(P246:P275)</f>
        <v>0</v>
      </c>
      <c r="Q245" s="211"/>
      <c r="R245" s="212">
        <f>SUM(R246:R275)</f>
        <v>0.028799999999999999</v>
      </c>
      <c r="S245" s="211"/>
      <c r="T245" s="213">
        <f>SUM(T246:T275)</f>
        <v>0.0024749999999999998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4" t="s">
        <v>86</v>
      </c>
      <c r="AT245" s="215" t="s">
        <v>75</v>
      </c>
      <c r="AU245" s="215" t="s">
        <v>84</v>
      </c>
      <c r="AY245" s="214" t="s">
        <v>135</v>
      </c>
      <c r="BK245" s="216">
        <f>SUM(BK246:BK275)</f>
        <v>0</v>
      </c>
    </row>
    <row r="246" s="2" customFormat="1" ht="24.15" customHeight="1">
      <c r="A246" s="39"/>
      <c r="B246" s="40"/>
      <c r="C246" s="219" t="s">
        <v>412</v>
      </c>
      <c r="D246" s="219" t="s">
        <v>138</v>
      </c>
      <c r="E246" s="220" t="s">
        <v>413</v>
      </c>
      <c r="F246" s="221" t="s">
        <v>414</v>
      </c>
      <c r="G246" s="222" t="s">
        <v>141</v>
      </c>
      <c r="H246" s="223">
        <v>65</v>
      </c>
      <c r="I246" s="224"/>
      <c r="J246" s="225">
        <f>ROUND(I246*H246,2)</f>
        <v>0</v>
      </c>
      <c r="K246" s="221" t="s">
        <v>142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3.4999999999999997E-05</v>
      </c>
      <c r="T246" s="229">
        <f>S246*H246</f>
        <v>0.0022749999999999997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223</v>
      </c>
      <c r="AT246" s="230" t="s">
        <v>138</v>
      </c>
      <c r="AU246" s="230" t="s">
        <v>86</v>
      </c>
      <c r="AY246" s="18" t="s">
        <v>135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223</v>
      </c>
      <c r="BM246" s="230" t="s">
        <v>415</v>
      </c>
    </row>
    <row r="247" s="2" customFormat="1" ht="16.5" customHeight="1">
      <c r="A247" s="39"/>
      <c r="B247" s="40"/>
      <c r="C247" s="265" t="s">
        <v>416</v>
      </c>
      <c r="D247" s="265" t="s">
        <v>260</v>
      </c>
      <c r="E247" s="266" t="s">
        <v>417</v>
      </c>
      <c r="F247" s="267" t="s">
        <v>418</v>
      </c>
      <c r="G247" s="268" t="s">
        <v>141</v>
      </c>
      <c r="H247" s="269">
        <v>68.25</v>
      </c>
      <c r="I247" s="270"/>
      <c r="J247" s="271">
        <f>ROUND(I247*H247,2)</f>
        <v>0</v>
      </c>
      <c r="K247" s="267" t="s">
        <v>142</v>
      </c>
      <c r="L247" s="272"/>
      <c r="M247" s="273" t="s">
        <v>1</v>
      </c>
      <c r="N247" s="274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263</v>
      </c>
      <c r="AT247" s="230" t="s">
        <v>260</v>
      </c>
      <c r="AU247" s="230" t="s">
        <v>86</v>
      </c>
      <c r="AY247" s="18" t="s">
        <v>135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223</v>
      </c>
      <c r="BM247" s="230" t="s">
        <v>419</v>
      </c>
    </row>
    <row r="248" s="14" customFormat="1">
      <c r="A248" s="14"/>
      <c r="B248" s="243"/>
      <c r="C248" s="244"/>
      <c r="D248" s="234" t="s">
        <v>145</v>
      </c>
      <c r="E248" s="244"/>
      <c r="F248" s="246" t="s">
        <v>420</v>
      </c>
      <c r="G248" s="244"/>
      <c r="H248" s="247">
        <v>68.25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145</v>
      </c>
      <c r="AU248" s="253" t="s">
        <v>86</v>
      </c>
      <c r="AV248" s="14" t="s">
        <v>86</v>
      </c>
      <c r="AW248" s="14" t="s">
        <v>4</v>
      </c>
      <c r="AX248" s="14" t="s">
        <v>84</v>
      </c>
      <c r="AY248" s="253" t="s">
        <v>135</v>
      </c>
    </row>
    <row r="249" s="2" customFormat="1" ht="24.15" customHeight="1">
      <c r="A249" s="39"/>
      <c r="B249" s="40"/>
      <c r="C249" s="219" t="s">
        <v>421</v>
      </c>
      <c r="D249" s="219" t="s">
        <v>138</v>
      </c>
      <c r="E249" s="220" t="s">
        <v>422</v>
      </c>
      <c r="F249" s="221" t="s">
        <v>423</v>
      </c>
      <c r="G249" s="222" t="s">
        <v>141</v>
      </c>
      <c r="H249" s="223">
        <v>20</v>
      </c>
      <c r="I249" s="224"/>
      <c r="J249" s="225">
        <f>ROUND(I249*H249,2)</f>
        <v>0</v>
      </c>
      <c r="K249" s="221" t="s">
        <v>142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1.0000000000000001E-05</v>
      </c>
      <c r="T249" s="229">
        <f>S249*H249</f>
        <v>0.00020000000000000001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223</v>
      </c>
      <c r="AT249" s="230" t="s">
        <v>138</v>
      </c>
      <c r="AU249" s="230" t="s">
        <v>86</v>
      </c>
      <c r="AY249" s="18" t="s">
        <v>135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223</v>
      </c>
      <c r="BM249" s="230" t="s">
        <v>424</v>
      </c>
    </row>
    <row r="250" s="13" customFormat="1">
      <c r="A250" s="13"/>
      <c r="B250" s="232"/>
      <c r="C250" s="233"/>
      <c r="D250" s="234" t="s">
        <v>145</v>
      </c>
      <c r="E250" s="235" t="s">
        <v>1</v>
      </c>
      <c r="F250" s="236" t="s">
        <v>425</v>
      </c>
      <c r="G250" s="233"/>
      <c r="H250" s="235" t="s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145</v>
      </c>
      <c r="AU250" s="242" t="s">
        <v>86</v>
      </c>
      <c r="AV250" s="13" t="s">
        <v>84</v>
      </c>
      <c r="AW250" s="13" t="s">
        <v>31</v>
      </c>
      <c r="AX250" s="13" t="s">
        <v>76</v>
      </c>
      <c r="AY250" s="242" t="s">
        <v>135</v>
      </c>
    </row>
    <row r="251" s="14" customFormat="1">
      <c r="A251" s="14"/>
      <c r="B251" s="243"/>
      <c r="C251" s="244"/>
      <c r="D251" s="234" t="s">
        <v>145</v>
      </c>
      <c r="E251" s="245" t="s">
        <v>1</v>
      </c>
      <c r="F251" s="246" t="s">
        <v>426</v>
      </c>
      <c r="G251" s="244"/>
      <c r="H251" s="247">
        <v>20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145</v>
      </c>
      <c r="AU251" s="253" t="s">
        <v>86</v>
      </c>
      <c r="AV251" s="14" t="s">
        <v>86</v>
      </c>
      <c r="AW251" s="14" t="s">
        <v>31</v>
      </c>
      <c r="AX251" s="14" t="s">
        <v>84</v>
      </c>
      <c r="AY251" s="253" t="s">
        <v>135</v>
      </c>
    </row>
    <row r="252" s="2" customFormat="1" ht="16.5" customHeight="1">
      <c r="A252" s="39"/>
      <c r="B252" s="40"/>
      <c r="C252" s="265" t="s">
        <v>427</v>
      </c>
      <c r="D252" s="265" t="s">
        <v>260</v>
      </c>
      <c r="E252" s="266" t="s">
        <v>417</v>
      </c>
      <c r="F252" s="267" t="s">
        <v>418</v>
      </c>
      <c r="G252" s="268" t="s">
        <v>141</v>
      </c>
      <c r="H252" s="269">
        <v>21</v>
      </c>
      <c r="I252" s="270"/>
      <c r="J252" s="271">
        <f>ROUND(I252*H252,2)</f>
        <v>0</v>
      </c>
      <c r="K252" s="267" t="s">
        <v>142</v>
      </c>
      <c r="L252" s="272"/>
      <c r="M252" s="273" t="s">
        <v>1</v>
      </c>
      <c r="N252" s="274" t="s">
        <v>41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263</v>
      </c>
      <c r="AT252" s="230" t="s">
        <v>260</v>
      </c>
      <c r="AU252" s="230" t="s">
        <v>86</v>
      </c>
      <c r="AY252" s="18" t="s">
        <v>135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223</v>
      </c>
      <c r="BM252" s="230" t="s">
        <v>428</v>
      </c>
    </row>
    <row r="253" s="14" customFormat="1">
      <c r="A253" s="14"/>
      <c r="B253" s="243"/>
      <c r="C253" s="244"/>
      <c r="D253" s="234" t="s">
        <v>145</v>
      </c>
      <c r="E253" s="244"/>
      <c r="F253" s="246" t="s">
        <v>429</v>
      </c>
      <c r="G253" s="244"/>
      <c r="H253" s="247">
        <v>21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145</v>
      </c>
      <c r="AU253" s="253" t="s">
        <v>86</v>
      </c>
      <c r="AV253" s="14" t="s">
        <v>86</v>
      </c>
      <c r="AW253" s="14" t="s">
        <v>4</v>
      </c>
      <c r="AX253" s="14" t="s">
        <v>84</v>
      </c>
      <c r="AY253" s="253" t="s">
        <v>135</v>
      </c>
    </row>
    <row r="254" s="2" customFormat="1" ht="24.15" customHeight="1">
      <c r="A254" s="39"/>
      <c r="B254" s="40"/>
      <c r="C254" s="219" t="s">
        <v>430</v>
      </c>
      <c r="D254" s="219" t="s">
        <v>138</v>
      </c>
      <c r="E254" s="220" t="s">
        <v>431</v>
      </c>
      <c r="F254" s="221" t="s">
        <v>432</v>
      </c>
      <c r="G254" s="222" t="s">
        <v>141</v>
      </c>
      <c r="H254" s="223">
        <v>5</v>
      </c>
      <c r="I254" s="224"/>
      <c r="J254" s="225">
        <f>ROUND(I254*H254,2)</f>
        <v>0</v>
      </c>
      <c r="K254" s="221" t="s">
        <v>142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6.9999999999999994E-05</v>
      </c>
      <c r="R254" s="228">
        <f>Q254*H254</f>
        <v>0.00034999999999999994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223</v>
      </c>
      <c r="AT254" s="230" t="s">
        <v>138</v>
      </c>
      <c r="AU254" s="230" t="s">
        <v>86</v>
      </c>
      <c r="AY254" s="18" t="s">
        <v>135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223</v>
      </c>
      <c r="BM254" s="230" t="s">
        <v>433</v>
      </c>
    </row>
    <row r="255" s="2" customFormat="1" ht="24.15" customHeight="1">
      <c r="A255" s="39"/>
      <c r="B255" s="40"/>
      <c r="C255" s="219" t="s">
        <v>434</v>
      </c>
      <c r="D255" s="219" t="s">
        <v>138</v>
      </c>
      <c r="E255" s="220" t="s">
        <v>435</v>
      </c>
      <c r="F255" s="221" t="s">
        <v>436</v>
      </c>
      <c r="G255" s="222" t="s">
        <v>141</v>
      </c>
      <c r="H255" s="223">
        <v>5</v>
      </c>
      <c r="I255" s="224"/>
      <c r="J255" s="225">
        <f>ROUND(I255*H255,2)</f>
        <v>0</v>
      </c>
      <c r="K255" s="221" t="s">
        <v>142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6.0000000000000002E-05</v>
      </c>
      <c r="R255" s="228">
        <f>Q255*H255</f>
        <v>0.00030000000000000003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223</v>
      </c>
      <c r="AT255" s="230" t="s">
        <v>138</v>
      </c>
      <c r="AU255" s="230" t="s">
        <v>86</v>
      </c>
      <c r="AY255" s="18" t="s">
        <v>135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223</v>
      </c>
      <c r="BM255" s="230" t="s">
        <v>437</v>
      </c>
    </row>
    <row r="256" s="13" customFormat="1">
      <c r="A256" s="13"/>
      <c r="B256" s="232"/>
      <c r="C256" s="233"/>
      <c r="D256" s="234" t="s">
        <v>145</v>
      </c>
      <c r="E256" s="235" t="s">
        <v>1</v>
      </c>
      <c r="F256" s="236" t="s">
        <v>438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145</v>
      </c>
      <c r="AU256" s="242" t="s">
        <v>86</v>
      </c>
      <c r="AV256" s="13" t="s">
        <v>84</v>
      </c>
      <c r="AW256" s="13" t="s">
        <v>31</v>
      </c>
      <c r="AX256" s="13" t="s">
        <v>76</v>
      </c>
      <c r="AY256" s="242" t="s">
        <v>135</v>
      </c>
    </row>
    <row r="257" s="14" customFormat="1">
      <c r="A257" s="14"/>
      <c r="B257" s="243"/>
      <c r="C257" s="244"/>
      <c r="D257" s="234" t="s">
        <v>145</v>
      </c>
      <c r="E257" s="245" t="s">
        <v>1</v>
      </c>
      <c r="F257" s="246" t="s">
        <v>439</v>
      </c>
      <c r="G257" s="244"/>
      <c r="H257" s="247">
        <v>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145</v>
      </c>
      <c r="AU257" s="253" t="s">
        <v>86</v>
      </c>
      <c r="AV257" s="14" t="s">
        <v>86</v>
      </c>
      <c r="AW257" s="14" t="s">
        <v>31</v>
      </c>
      <c r="AX257" s="14" t="s">
        <v>84</v>
      </c>
      <c r="AY257" s="253" t="s">
        <v>135</v>
      </c>
    </row>
    <row r="258" s="2" customFormat="1" ht="24.15" customHeight="1">
      <c r="A258" s="39"/>
      <c r="B258" s="40"/>
      <c r="C258" s="219" t="s">
        <v>440</v>
      </c>
      <c r="D258" s="219" t="s">
        <v>138</v>
      </c>
      <c r="E258" s="220" t="s">
        <v>441</v>
      </c>
      <c r="F258" s="221" t="s">
        <v>442</v>
      </c>
      <c r="G258" s="222" t="s">
        <v>141</v>
      </c>
      <c r="H258" s="223">
        <v>5</v>
      </c>
      <c r="I258" s="224"/>
      <c r="J258" s="225">
        <f>ROUND(I258*H258,2)</f>
        <v>0</v>
      </c>
      <c r="K258" s="221" t="s">
        <v>142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0.00013999999999999999</v>
      </c>
      <c r="R258" s="228">
        <f>Q258*H258</f>
        <v>0.00069999999999999988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223</v>
      </c>
      <c r="AT258" s="230" t="s">
        <v>138</v>
      </c>
      <c r="AU258" s="230" t="s">
        <v>86</v>
      </c>
      <c r="AY258" s="18" t="s">
        <v>135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223</v>
      </c>
      <c r="BM258" s="230" t="s">
        <v>443</v>
      </c>
    </row>
    <row r="259" s="2" customFormat="1" ht="24.15" customHeight="1">
      <c r="A259" s="39"/>
      <c r="B259" s="40"/>
      <c r="C259" s="219" t="s">
        <v>444</v>
      </c>
      <c r="D259" s="219" t="s">
        <v>138</v>
      </c>
      <c r="E259" s="220" t="s">
        <v>445</v>
      </c>
      <c r="F259" s="221" t="s">
        <v>446</v>
      </c>
      <c r="G259" s="222" t="s">
        <v>141</v>
      </c>
      <c r="H259" s="223">
        <v>5</v>
      </c>
      <c r="I259" s="224"/>
      <c r="J259" s="225">
        <f>ROUND(I259*H259,2)</f>
        <v>0</v>
      </c>
      <c r="K259" s="221" t="s">
        <v>142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0.00012</v>
      </c>
      <c r="R259" s="228">
        <f>Q259*H259</f>
        <v>0.00060000000000000006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223</v>
      </c>
      <c r="AT259" s="230" t="s">
        <v>138</v>
      </c>
      <c r="AU259" s="230" t="s">
        <v>86</v>
      </c>
      <c r="AY259" s="18" t="s">
        <v>135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223</v>
      </c>
      <c r="BM259" s="230" t="s">
        <v>447</v>
      </c>
    </row>
    <row r="260" s="2" customFormat="1" ht="24.15" customHeight="1">
      <c r="A260" s="39"/>
      <c r="B260" s="40"/>
      <c r="C260" s="219" t="s">
        <v>448</v>
      </c>
      <c r="D260" s="219" t="s">
        <v>138</v>
      </c>
      <c r="E260" s="220" t="s">
        <v>449</v>
      </c>
      <c r="F260" s="221" t="s">
        <v>450</v>
      </c>
      <c r="G260" s="222" t="s">
        <v>141</v>
      </c>
      <c r="H260" s="223">
        <v>5</v>
      </c>
      <c r="I260" s="224"/>
      <c r="J260" s="225">
        <f>ROUND(I260*H260,2)</f>
        <v>0</v>
      </c>
      <c r="K260" s="221" t="s">
        <v>142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0.00012</v>
      </c>
      <c r="R260" s="228">
        <f>Q260*H260</f>
        <v>0.00060000000000000006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223</v>
      </c>
      <c r="AT260" s="230" t="s">
        <v>138</v>
      </c>
      <c r="AU260" s="230" t="s">
        <v>86</v>
      </c>
      <c r="AY260" s="18" t="s">
        <v>135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223</v>
      </c>
      <c r="BM260" s="230" t="s">
        <v>451</v>
      </c>
    </row>
    <row r="261" s="2" customFormat="1" ht="16.5" customHeight="1">
      <c r="A261" s="39"/>
      <c r="B261" s="40"/>
      <c r="C261" s="219" t="s">
        <v>452</v>
      </c>
      <c r="D261" s="219" t="s">
        <v>138</v>
      </c>
      <c r="E261" s="220" t="s">
        <v>453</v>
      </c>
      <c r="F261" s="221" t="s">
        <v>454</v>
      </c>
      <c r="G261" s="222" t="s">
        <v>227</v>
      </c>
      <c r="H261" s="223">
        <v>3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223</v>
      </c>
      <c r="AT261" s="230" t="s">
        <v>138</v>
      </c>
      <c r="AU261" s="230" t="s">
        <v>86</v>
      </c>
      <c r="AY261" s="18" t="s">
        <v>135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223</v>
      </c>
      <c r="BM261" s="230" t="s">
        <v>455</v>
      </c>
    </row>
    <row r="262" s="13" customFormat="1">
      <c r="A262" s="13"/>
      <c r="B262" s="232"/>
      <c r="C262" s="233"/>
      <c r="D262" s="234" t="s">
        <v>145</v>
      </c>
      <c r="E262" s="235" t="s">
        <v>1</v>
      </c>
      <c r="F262" s="236" t="s">
        <v>456</v>
      </c>
      <c r="G262" s="233"/>
      <c r="H262" s="235" t="s">
        <v>1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145</v>
      </c>
      <c r="AU262" s="242" t="s">
        <v>86</v>
      </c>
      <c r="AV262" s="13" t="s">
        <v>84</v>
      </c>
      <c r="AW262" s="13" t="s">
        <v>31</v>
      </c>
      <c r="AX262" s="13" t="s">
        <v>76</v>
      </c>
      <c r="AY262" s="242" t="s">
        <v>135</v>
      </c>
    </row>
    <row r="263" s="14" customFormat="1">
      <c r="A263" s="14"/>
      <c r="B263" s="243"/>
      <c r="C263" s="244"/>
      <c r="D263" s="234" t="s">
        <v>145</v>
      </c>
      <c r="E263" s="245" t="s">
        <v>1</v>
      </c>
      <c r="F263" s="246" t="s">
        <v>152</v>
      </c>
      <c r="G263" s="244"/>
      <c r="H263" s="247">
        <v>3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145</v>
      </c>
      <c r="AU263" s="253" t="s">
        <v>86</v>
      </c>
      <c r="AV263" s="14" t="s">
        <v>86</v>
      </c>
      <c r="AW263" s="14" t="s">
        <v>31</v>
      </c>
      <c r="AX263" s="14" t="s">
        <v>84</v>
      </c>
      <c r="AY263" s="253" t="s">
        <v>135</v>
      </c>
    </row>
    <row r="264" s="2" customFormat="1" ht="16.5" customHeight="1">
      <c r="A264" s="39"/>
      <c r="B264" s="40"/>
      <c r="C264" s="219" t="s">
        <v>457</v>
      </c>
      <c r="D264" s="219" t="s">
        <v>138</v>
      </c>
      <c r="E264" s="220" t="s">
        <v>458</v>
      </c>
      <c r="F264" s="221" t="s">
        <v>459</v>
      </c>
      <c r="G264" s="222" t="s">
        <v>313</v>
      </c>
      <c r="H264" s="223">
        <v>15.5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223</v>
      </c>
      <c r="AT264" s="230" t="s">
        <v>138</v>
      </c>
      <c r="AU264" s="230" t="s">
        <v>86</v>
      </c>
      <c r="AY264" s="18" t="s">
        <v>135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223</v>
      </c>
      <c r="BM264" s="230" t="s">
        <v>460</v>
      </c>
    </row>
    <row r="265" s="13" customFormat="1">
      <c r="A265" s="13"/>
      <c r="B265" s="232"/>
      <c r="C265" s="233"/>
      <c r="D265" s="234" t="s">
        <v>145</v>
      </c>
      <c r="E265" s="235" t="s">
        <v>1</v>
      </c>
      <c r="F265" s="236" t="s">
        <v>461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145</v>
      </c>
      <c r="AU265" s="242" t="s">
        <v>86</v>
      </c>
      <c r="AV265" s="13" t="s">
        <v>84</v>
      </c>
      <c r="AW265" s="13" t="s">
        <v>31</v>
      </c>
      <c r="AX265" s="13" t="s">
        <v>76</v>
      </c>
      <c r="AY265" s="242" t="s">
        <v>135</v>
      </c>
    </row>
    <row r="266" s="14" customFormat="1">
      <c r="A266" s="14"/>
      <c r="B266" s="243"/>
      <c r="C266" s="244"/>
      <c r="D266" s="234" t="s">
        <v>145</v>
      </c>
      <c r="E266" s="245" t="s">
        <v>1</v>
      </c>
      <c r="F266" s="246" t="s">
        <v>462</v>
      </c>
      <c r="G266" s="244"/>
      <c r="H266" s="247">
        <v>15.5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145</v>
      </c>
      <c r="AU266" s="253" t="s">
        <v>86</v>
      </c>
      <c r="AV266" s="14" t="s">
        <v>86</v>
      </c>
      <c r="AW266" s="14" t="s">
        <v>31</v>
      </c>
      <c r="AX266" s="14" t="s">
        <v>84</v>
      </c>
      <c r="AY266" s="253" t="s">
        <v>135</v>
      </c>
    </row>
    <row r="267" s="2" customFormat="1" ht="16.5" customHeight="1">
      <c r="A267" s="39"/>
      <c r="B267" s="40"/>
      <c r="C267" s="219" t="s">
        <v>463</v>
      </c>
      <c r="D267" s="219" t="s">
        <v>138</v>
      </c>
      <c r="E267" s="220" t="s">
        <v>464</v>
      </c>
      <c r="F267" s="221" t="s">
        <v>465</v>
      </c>
      <c r="G267" s="222" t="s">
        <v>141</v>
      </c>
      <c r="H267" s="223">
        <v>38.399999999999999</v>
      </c>
      <c r="I267" s="224"/>
      <c r="J267" s="225">
        <f>ROUND(I267*H267,2)</f>
        <v>0</v>
      </c>
      <c r="K267" s="221" t="s">
        <v>142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223</v>
      </c>
      <c r="AT267" s="230" t="s">
        <v>138</v>
      </c>
      <c r="AU267" s="230" t="s">
        <v>86</v>
      </c>
      <c r="AY267" s="18" t="s">
        <v>135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223</v>
      </c>
      <c r="BM267" s="230" t="s">
        <v>466</v>
      </c>
    </row>
    <row r="268" s="13" customFormat="1">
      <c r="A268" s="13"/>
      <c r="B268" s="232"/>
      <c r="C268" s="233"/>
      <c r="D268" s="234" t="s">
        <v>145</v>
      </c>
      <c r="E268" s="235" t="s">
        <v>1</v>
      </c>
      <c r="F268" s="236" t="s">
        <v>185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145</v>
      </c>
      <c r="AU268" s="242" t="s">
        <v>86</v>
      </c>
      <c r="AV268" s="13" t="s">
        <v>84</v>
      </c>
      <c r="AW268" s="13" t="s">
        <v>31</v>
      </c>
      <c r="AX268" s="13" t="s">
        <v>76</v>
      </c>
      <c r="AY268" s="242" t="s">
        <v>135</v>
      </c>
    </row>
    <row r="269" s="14" customFormat="1">
      <c r="A269" s="14"/>
      <c r="B269" s="243"/>
      <c r="C269" s="244"/>
      <c r="D269" s="234" t="s">
        <v>145</v>
      </c>
      <c r="E269" s="245" t="s">
        <v>1</v>
      </c>
      <c r="F269" s="246" t="s">
        <v>186</v>
      </c>
      <c r="G269" s="244"/>
      <c r="H269" s="247">
        <v>38.399999999999999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145</v>
      </c>
      <c r="AU269" s="253" t="s">
        <v>86</v>
      </c>
      <c r="AV269" s="14" t="s">
        <v>86</v>
      </c>
      <c r="AW269" s="14" t="s">
        <v>31</v>
      </c>
      <c r="AX269" s="14" t="s">
        <v>84</v>
      </c>
      <c r="AY269" s="253" t="s">
        <v>135</v>
      </c>
    </row>
    <row r="270" s="2" customFormat="1" ht="16.5" customHeight="1">
      <c r="A270" s="39"/>
      <c r="B270" s="40"/>
      <c r="C270" s="219" t="s">
        <v>467</v>
      </c>
      <c r="D270" s="219" t="s">
        <v>138</v>
      </c>
      <c r="E270" s="220" t="s">
        <v>468</v>
      </c>
      <c r="F270" s="221" t="s">
        <v>469</v>
      </c>
      <c r="G270" s="222" t="s">
        <v>141</v>
      </c>
      <c r="H270" s="223">
        <v>75</v>
      </c>
      <c r="I270" s="224"/>
      <c r="J270" s="225">
        <f>ROUND(I270*H270,2)</f>
        <v>0</v>
      </c>
      <c r="K270" s="221" t="s">
        <v>395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0.00035</v>
      </c>
      <c r="R270" s="228">
        <f>Q270*H270</f>
        <v>0.026249999999999999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223</v>
      </c>
      <c r="AT270" s="230" t="s">
        <v>138</v>
      </c>
      <c r="AU270" s="230" t="s">
        <v>86</v>
      </c>
      <c r="AY270" s="18" t="s">
        <v>135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223</v>
      </c>
      <c r="BM270" s="230" t="s">
        <v>470</v>
      </c>
    </row>
    <row r="271" s="13" customFormat="1">
      <c r="A271" s="13"/>
      <c r="B271" s="232"/>
      <c r="C271" s="233"/>
      <c r="D271" s="234" t="s">
        <v>145</v>
      </c>
      <c r="E271" s="235" t="s">
        <v>1</v>
      </c>
      <c r="F271" s="236" t="s">
        <v>471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145</v>
      </c>
      <c r="AU271" s="242" t="s">
        <v>86</v>
      </c>
      <c r="AV271" s="13" t="s">
        <v>84</v>
      </c>
      <c r="AW271" s="13" t="s">
        <v>31</v>
      </c>
      <c r="AX271" s="13" t="s">
        <v>76</v>
      </c>
      <c r="AY271" s="242" t="s">
        <v>135</v>
      </c>
    </row>
    <row r="272" s="14" customFormat="1">
      <c r="A272" s="14"/>
      <c r="B272" s="243"/>
      <c r="C272" s="244"/>
      <c r="D272" s="234" t="s">
        <v>145</v>
      </c>
      <c r="E272" s="245" t="s">
        <v>1</v>
      </c>
      <c r="F272" s="246" t="s">
        <v>273</v>
      </c>
      <c r="G272" s="244"/>
      <c r="H272" s="247">
        <v>25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145</v>
      </c>
      <c r="AU272" s="253" t="s">
        <v>86</v>
      </c>
      <c r="AV272" s="14" t="s">
        <v>86</v>
      </c>
      <c r="AW272" s="14" t="s">
        <v>31</v>
      </c>
      <c r="AX272" s="14" t="s">
        <v>76</v>
      </c>
      <c r="AY272" s="253" t="s">
        <v>135</v>
      </c>
    </row>
    <row r="273" s="13" customFormat="1">
      <c r="A273" s="13"/>
      <c r="B273" s="232"/>
      <c r="C273" s="233"/>
      <c r="D273" s="234" t="s">
        <v>145</v>
      </c>
      <c r="E273" s="235" t="s">
        <v>1</v>
      </c>
      <c r="F273" s="236" t="s">
        <v>472</v>
      </c>
      <c r="G273" s="233"/>
      <c r="H273" s="235" t="s">
        <v>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145</v>
      </c>
      <c r="AU273" s="242" t="s">
        <v>86</v>
      </c>
      <c r="AV273" s="13" t="s">
        <v>84</v>
      </c>
      <c r="AW273" s="13" t="s">
        <v>31</v>
      </c>
      <c r="AX273" s="13" t="s">
        <v>76</v>
      </c>
      <c r="AY273" s="242" t="s">
        <v>135</v>
      </c>
    </row>
    <row r="274" s="14" customFormat="1">
      <c r="A274" s="14"/>
      <c r="B274" s="243"/>
      <c r="C274" s="244"/>
      <c r="D274" s="234" t="s">
        <v>145</v>
      </c>
      <c r="E274" s="245" t="s">
        <v>1</v>
      </c>
      <c r="F274" s="246" t="s">
        <v>392</v>
      </c>
      <c r="G274" s="244"/>
      <c r="H274" s="247">
        <v>50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145</v>
      </c>
      <c r="AU274" s="253" t="s">
        <v>86</v>
      </c>
      <c r="AV274" s="14" t="s">
        <v>86</v>
      </c>
      <c r="AW274" s="14" t="s">
        <v>31</v>
      </c>
      <c r="AX274" s="14" t="s">
        <v>76</v>
      </c>
      <c r="AY274" s="253" t="s">
        <v>135</v>
      </c>
    </row>
    <row r="275" s="15" customFormat="1">
      <c r="A275" s="15"/>
      <c r="B275" s="254"/>
      <c r="C275" s="255"/>
      <c r="D275" s="234" t="s">
        <v>145</v>
      </c>
      <c r="E275" s="256" t="s">
        <v>1</v>
      </c>
      <c r="F275" s="257" t="s">
        <v>162</v>
      </c>
      <c r="G275" s="255"/>
      <c r="H275" s="258">
        <v>75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145</v>
      </c>
      <c r="AU275" s="264" t="s">
        <v>86</v>
      </c>
      <c r="AV275" s="15" t="s">
        <v>143</v>
      </c>
      <c r="AW275" s="15" t="s">
        <v>31</v>
      </c>
      <c r="AX275" s="15" t="s">
        <v>84</v>
      </c>
      <c r="AY275" s="264" t="s">
        <v>135</v>
      </c>
    </row>
    <row r="276" s="12" customFormat="1" ht="22.8" customHeight="1">
      <c r="A276" s="12"/>
      <c r="B276" s="203"/>
      <c r="C276" s="204"/>
      <c r="D276" s="205" t="s">
        <v>75</v>
      </c>
      <c r="E276" s="217" t="s">
        <v>473</v>
      </c>
      <c r="F276" s="217" t="s">
        <v>474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SUM(P277:P287)</f>
        <v>0</v>
      </c>
      <c r="Q276" s="211"/>
      <c r="R276" s="212">
        <f>SUM(R277:R287)</f>
        <v>0.25815719999999998</v>
      </c>
      <c r="S276" s="211"/>
      <c r="T276" s="213">
        <f>SUM(T277:T287)</f>
        <v>0.0548142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86</v>
      </c>
      <c r="AT276" s="215" t="s">
        <v>75</v>
      </c>
      <c r="AU276" s="215" t="s">
        <v>84</v>
      </c>
      <c r="AY276" s="214" t="s">
        <v>135</v>
      </c>
      <c r="BK276" s="216">
        <f>SUM(BK277:BK287)</f>
        <v>0</v>
      </c>
    </row>
    <row r="277" s="2" customFormat="1" ht="16.5" customHeight="1">
      <c r="A277" s="39"/>
      <c r="B277" s="40"/>
      <c r="C277" s="219" t="s">
        <v>475</v>
      </c>
      <c r="D277" s="219" t="s">
        <v>138</v>
      </c>
      <c r="E277" s="220" t="s">
        <v>476</v>
      </c>
      <c r="F277" s="221" t="s">
        <v>477</v>
      </c>
      <c r="G277" s="222" t="s">
        <v>141</v>
      </c>
      <c r="H277" s="223">
        <v>176.81999999999999</v>
      </c>
      <c r="I277" s="224"/>
      <c r="J277" s="225">
        <f>ROUND(I277*H277,2)</f>
        <v>0</v>
      </c>
      <c r="K277" s="221" t="s">
        <v>142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0.001</v>
      </c>
      <c r="R277" s="228">
        <f>Q277*H277</f>
        <v>0.17682000000000001</v>
      </c>
      <c r="S277" s="228">
        <v>0.00031</v>
      </c>
      <c r="T277" s="229">
        <f>S277*H277</f>
        <v>0.0548142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223</v>
      </c>
      <c r="AT277" s="230" t="s">
        <v>138</v>
      </c>
      <c r="AU277" s="230" t="s">
        <v>86</v>
      </c>
      <c r="AY277" s="18" t="s">
        <v>135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223</v>
      </c>
      <c r="BM277" s="230" t="s">
        <v>478</v>
      </c>
    </row>
    <row r="278" s="13" customFormat="1">
      <c r="A278" s="13"/>
      <c r="B278" s="232"/>
      <c r="C278" s="233"/>
      <c r="D278" s="234" t="s">
        <v>145</v>
      </c>
      <c r="E278" s="235" t="s">
        <v>1</v>
      </c>
      <c r="F278" s="236" t="s">
        <v>146</v>
      </c>
      <c r="G278" s="233"/>
      <c r="H278" s="235" t="s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145</v>
      </c>
      <c r="AU278" s="242" t="s">
        <v>86</v>
      </c>
      <c r="AV278" s="13" t="s">
        <v>84</v>
      </c>
      <c r="AW278" s="13" t="s">
        <v>31</v>
      </c>
      <c r="AX278" s="13" t="s">
        <v>76</v>
      </c>
      <c r="AY278" s="242" t="s">
        <v>135</v>
      </c>
    </row>
    <row r="279" s="14" customFormat="1">
      <c r="A279" s="14"/>
      <c r="B279" s="243"/>
      <c r="C279" s="244"/>
      <c r="D279" s="234" t="s">
        <v>145</v>
      </c>
      <c r="E279" s="245" t="s">
        <v>1</v>
      </c>
      <c r="F279" s="246" t="s">
        <v>147</v>
      </c>
      <c r="G279" s="244"/>
      <c r="H279" s="247">
        <v>62.100000000000001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145</v>
      </c>
      <c r="AU279" s="253" t="s">
        <v>86</v>
      </c>
      <c r="AV279" s="14" t="s">
        <v>86</v>
      </c>
      <c r="AW279" s="14" t="s">
        <v>31</v>
      </c>
      <c r="AX279" s="14" t="s">
        <v>76</v>
      </c>
      <c r="AY279" s="253" t="s">
        <v>135</v>
      </c>
    </row>
    <row r="280" s="16" customFormat="1">
      <c r="A280" s="16"/>
      <c r="B280" s="275"/>
      <c r="C280" s="276"/>
      <c r="D280" s="234" t="s">
        <v>145</v>
      </c>
      <c r="E280" s="277" t="s">
        <v>1</v>
      </c>
      <c r="F280" s="278" t="s">
        <v>479</v>
      </c>
      <c r="G280" s="276"/>
      <c r="H280" s="279">
        <v>62.100000000000001</v>
      </c>
      <c r="I280" s="280"/>
      <c r="J280" s="276"/>
      <c r="K280" s="276"/>
      <c r="L280" s="281"/>
      <c r="M280" s="282"/>
      <c r="N280" s="283"/>
      <c r="O280" s="283"/>
      <c r="P280" s="283"/>
      <c r="Q280" s="283"/>
      <c r="R280" s="283"/>
      <c r="S280" s="283"/>
      <c r="T280" s="28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5" t="s">
        <v>145</v>
      </c>
      <c r="AU280" s="285" t="s">
        <v>86</v>
      </c>
      <c r="AV280" s="16" t="s">
        <v>152</v>
      </c>
      <c r="AW280" s="16" t="s">
        <v>31</v>
      </c>
      <c r="AX280" s="16" t="s">
        <v>76</v>
      </c>
      <c r="AY280" s="285" t="s">
        <v>135</v>
      </c>
    </row>
    <row r="281" s="13" customFormat="1">
      <c r="A281" s="13"/>
      <c r="B281" s="232"/>
      <c r="C281" s="233"/>
      <c r="D281" s="234" t="s">
        <v>145</v>
      </c>
      <c r="E281" s="235" t="s">
        <v>1</v>
      </c>
      <c r="F281" s="236" t="s">
        <v>159</v>
      </c>
      <c r="G281" s="233"/>
      <c r="H281" s="235" t="s">
        <v>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145</v>
      </c>
      <c r="AU281" s="242" t="s">
        <v>86</v>
      </c>
      <c r="AV281" s="13" t="s">
        <v>84</v>
      </c>
      <c r="AW281" s="13" t="s">
        <v>31</v>
      </c>
      <c r="AX281" s="13" t="s">
        <v>76</v>
      </c>
      <c r="AY281" s="242" t="s">
        <v>135</v>
      </c>
    </row>
    <row r="282" s="14" customFormat="1">
      <c r="A282" s="14"/>
      <c r="B282" s="243"/>
      <c r="C282" s="244"/>
      <c r="D282" s="234" t="s">
        <v>145</v>
      </c>
      <c r="E282" s="245" t="s">
        <v>1</v>
      </c>
      <c r="F282" s="246" t="s">
        <v>160</v>
      </c>
      <c r="G282" s="244"/>
      <c r="H282" s="247">
        <v>184.80000000000001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145</v>
      </c>
      <c r="AU282" s="253" t="s">
        <v>86</v>
      </c>
      <c r="AV282" s="14" t="s">
        <v>86</v>
      </c>
      <c r="AW282" s="14" t="s">
        <v>31</v>
      </c>
      <c r="AX282" s="14" t="s">
        <v>76</v>
      </c>
      <c r="AY282" s="253" t="s">
        <v>135</v>
      </c>
    </row>
    <row r="283" s="14" customFormat="1">
      <c r="A283" s="14"/>
      <c r="B283" s="243"/>
      <c r="C283" s="244"/>
      <c r="D283" s="234" t="s">
        <v>145</v>
      </c>
      <c r="E283" s="245" t="s">
        <v>1</v>
      </c>
      <c r="F283" s="246" t="s">
        <v>161</v>
      </c>
      <c r="G283" s="244"/>
      <c r="H283" s="247">
        <v>-70.079999999999998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145</v>
      </c>
      <c r="AU283" s="253" t="s">
        <v>86</v>
      </c>
      <c r="AV283" s="14" t="s">
        <v>86</v>
      </c>
      <c r="AW283" s="14" t="s">
        <v>31</v>
      </c>
      <c r="AX283" s="14" t="s">
        <v>76</v>
      </c>
      <c r="AY283" s="253" t="s">
        <v>135</v>
      </c>
    </row>
    <row r="284" s="16" customFormat="1">
      <c r="A284" s="16"/>
      <c r="B284" s="275"/>
      <c r="C284" s="276"/>
      <c r="D284" s="234" t="s">
        <v>145</v>
      </c>
      <c r="E284" s="277" t="s">
        <v>1</v>
      </c>
      <c r="F284" s="278" t="s">
        <v>479</v>
      </c>
      <c r="G284" s="276"/>
      <c r="H284" s="279">
        <v>114.72000000000001</v>
      </c>
      <c r="I284" s="280"/>
      <c r="J284" s="276"/>
      <c r="K284" s="276"/>
      <c r="L284" s="281"/>
      <c r="M284" s="282"/>
      <c r="N284" s="283"/>
      <c r="O284" s="283"/>
      <c r="P284" s="283"/>
      <c r="Q284" s="283"/>
      <c r="R284" s="283"/>
      <c r="S284" s="283"/>
      <c r="T284" s="28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5" t="s">
        <v>145</v>
      </c>
      <c r="AU284" s="285" t="s">
        <v>86</v>
      </c>
      <c r="AV284" s="16" t="s">
        <v>152</v>
      </c>
      <c r="AW284" s="16" t="s">
        <v>31</v>
      </c>
      <c r="AX284" s="16" t="s">
        <v>76</v>
      </c>
      <c r="AY284" s="285" t="s">
        <v>135</v>
      </c>
    </row>
    <row r="285" s="15" customFormat="1">
      <c r="A285" s="15"/>
      <c r="B285" s="254"/>
      <c r="C285" s="255"/>
      <c r="D285" s="234" t="s">
        <v>145</v>
      </c>
      <c r="E285" s="256" t="s">
        <v>1</v>
      </c>
      <c r="F285" s="257" t="s">
        <v>162</v>
      </c>
      <c r="G285" s="255"/>
      <c r="H285" s="258">
        <v>176.81999999999999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145</v>
      </c>
      <c r="AU285" s="264" t="s">
        <v>86</v>
      </c>
      <c r="AV285" s="15" t="s">
        <v>143</v>
      </c>
      <c r="AW285" s="15" t="s">
        <v>31</v>
      </c>
      <c r="AX285" s="15" t="s">
        <v>84</v>
      </c>
      <c r="AY285" s="264" t="s">
        <v>135</v>
      </c>
    </row>
    <row r="286" s="2" customFormat="1" ht="24.15" customHeight="1">
      <c r="A286" s="39"/>
      <c r="B286" s="40"/>
      <c r="C286" s="219" t="s">
        <v>480</v>
      </c>
      <c r="D286" s="219" t="s">
        <v>138</v>
      </c>
      <c r="E286" s="220" t="s">
        <v>481</v>
      </c>
      <c r="F286" s="221" t="s">
        <v>482</v>
      </c>
      <c r="G286" s="222" t="s">
        <v>141</v>
      </c>
      <c r="H286" s="223">
        <v>176.81999999999999</v>
      </c>
      <c r="I286" s="224"/>
      <c r="J286" s="225">
        <f>ROUND(I286*H286,2)</f>
        <v>0</v>
      </c>
      <c r="K286" s="221" t="s">
        <v>142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0.00020000000000000001</v>
      </c>
      <c r="R286" s="228">
        <f>Q286*H286</f>
        <v>0.035364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223</v>
      </c>
      <c r="AT286" s="230" t="s">
        <v>138</v>
      </c>
      <c r="AU286" s="230" t="s">
        <v>86</v>
      </c>
      <c r="AY286" s="18" t="s">
        <v>135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223</v>
      </c>
      <c r="BM286" s="230" t="s">
        <v>483</v>
      </c>
    </row>
    <row r="287" s="2" customFormat="1" ht="33" customHeight="1">
      <c r="A287" s="39"/>
      <c r="B287" s="40"/>
      <c r="C287" s="219" t="s">
        <v>484</v>
      </c>
      <c r="D287" s="219" t="s">
        <v>138</v>
      </c>
      <c r="E287" s="220" t="s">
        <v>485</v>
      </c>
      <c r="F287" s="221" t="s">
        <v>486</v>
      </c>
      <c r="G287" s="222" t="s">
        <v>141</v>
      </c>
      <c r="H287" s="223">
        <v>176.81999999999999</v>
      </c>
      <c r="I287" s="224"/>
      <c r="J287" s="225">
        <f>ROUND(I287*H287,2)</f>
        <v>0</v>
      </c>
      <c r="K287" s="221" t="s">
        <v>142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0.00025999999999999998</v>
      </c>
      <c r="R287" s="228">
        <f>Q287*H287</f>
        <v>0.045973199999999992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223</v>
      </c>
      <c r="AT287" s="230" t="s">
        <v>138</v>
      </c>
      <c r="AU287" s="230" t="s">
        <v>86</v>
      </c>
      <c r="AY287" s="18" t="s">
        <v>135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223</v>
      </c>
      <c r="BM287" s="230" t="s">
        <v>487</v>
      </c>
    </row>
    <row r="288" s="12" customFormat="1" ht="25.92" customHeight="1">
      <c r="A288" s="12"/>
      <c r="B288" s="203"/>
      <c r="C288" s="204"/>
      <c r="D288" s="205" t="s">
        <v>75</v>
      </c>
      <c r="E288" s="206" t="s">
        <v>488</v>
      </c>
      <c r="F288" s="206" t="s">
        <v>489</v>
      </c>
      <c r="G288" s="204"/>
      <c r="H288" s="204"/>
      <c r="I288" s="207"/>
      <c r="J288" s="208">
        <f>BK288</f>
        <v>0</v>
      </c>
      <c r="K288" s="204"/>
      <c r="L288" s="209"/>
      <c r="M288" s="210"/>
      <c r="N288" s="211"/>
      <c r="O288" s="211"/>
      <c r="P288" s="212">
        <f>SUM(P289:P294)</f>
        <v>0</v>
      </c>
      <c r="Q288" s="211"/>
      <c r="R288" s="212">
        <f>SUM(R289:R294)</f>
        <v>0</v>
      </c>
      <c r="S288" s="211"/>
      <c r="T288" s="213">
        <f>SUM(T289:T294)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143</v>
      </c>
      <c r="AT288" s="215" t="s">
        <v>75</v>
      </c>
      <c r="AU288" s="215" t="s">
        <v>76</v>
      </c>
      <c r="AY288" s="214" t="s">
        <v>135</v>
      </c>
      <c r="BK288" s="216">
        <f>SUM(BK289:BK294)</f>
        <v>0</v>
      </c>
    </row>
    <row r="289" s="2" customFormat="1" ht="16.5" customHeight="1">
      <c r="A289" s="39"/>
      <c r="B289" s="40"/>
      <c r="C289" s="219" t="s">
        <v>490</v>
      </c>
      <c r="D289" s="219" t="s">
        <v>138</v>
      </c>
      <c r="E289" s="220" t="s">
        <v>491</v>
      </c>
      <c r="F289" s="221" t="s">
        <v>492</v>
      </c>
      <c r="G289" s="222" t="s">
        <v>493</v>
      </c>
      <c r="H289" s="223">
        <v>24</v>
      </c>
      <c r="I289" s="224"/>
      <c r="J289" s="225">
        <f>ROUND(I289*H289,2)</f>
        <v>0</v>
      </c>
      <c r="K289" s="221" t="s">
        <v>142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494</v>
      </c>
      <c r="AT289" s="230" t="s">
        <v>138</v>
      </c>
      <c r="AU289" s="230" t="s">
        <v>84</v>
      </c>
      <c r="AY289" s="18" t="s">
        <v>135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494</v>
      </c>
      <c r="BM289" s="230" t="s">
        <v>495</v>
      </c>
    </row>
    <row r="290" s="13" customFormat="1">
      <c r="A290" s="13"/>
      <c r="B290" s="232"/>
      <c r="C290" s="233"/>
      <c r="D290" s="234" t="s">
        <v>145</v>
      </c>
      <c r="E290" s="235" t="s">
        <v>1</v>
      </c>
      <c r="F290" s="236" t="s">
        <v>496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145</v>
      </c>
      <c r="AU290" s="242" t="s">
        <v>84</v>
      </c>
      <c r="AV290" s="13" t="s">
        <v>84</v>
      </c>
      <c r="AW290" s="13" t="s">
        <v>31</v>
      </c>
      <c r="AX290" s="13" t="s">
        <v>76</v>
      </c>
      <c r="AY290" s="242" t="s">
        <v>135</v>
      </c>
    </row>
    <row r="291" s="14" customFormat="1">
      <c r="A291" s="14"/>
      <c r="B291" s="243"/>
      <c r="C291" s="244"/>
      <c r="D291" s="234" t="s">
        <v>145</v>
      </c>
      <c r="E291" s="245" t="s">
        <v>1</v>
      </c>
      <c r="F291" s="246" t="s">
        <v>269</v>
      </c>
      <c r="G291" s="244"/>
      <c r="H291" s="247">
        <v>24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145</v>
      </c>
      <c r="AU291" s="253" t="s">
        <v>84</v>
      </c>
      <c r="AV291" s="14" t="s">
        <v>86</v>
      </c>
      <c r="AW291" s="14" t="s">
        <v>31</v>
      </c>
      <c r="AX291" s="14" t="s">
        <v>84</v>
      </c>
      <c r="AY291" s="253" t="s">
        <v>135</v>
      </c>
    </row>
    <row r="292" s="2" customFormat="1" ht="16.5" customHeight="1">
      <c r="A292" s="39"/>
      <c r="B292" s="40"/>
      <c r="C292" s="219" t="s">
        <v>497</v>
      </c>
      <c r="D292" s="219" t="s">
        <v>138</v>
      </c>
      <c r="E292" s="220" t="s">
        <v>498</v>
      </c>
      <c r="F292" s="221" t="s">
        <v>499</v>
      </c>
      <c r="G292" s="222" t="s">
        <v>493</v>
      </c>
      <c r="H292" s="223">
        <v>32</v>
      </c>
      <c r="I292" s="224"/>
      <c r="J292" s="225">
        <f>ROUND(I292*H292,2)</f>
        <v>0</v>
      </c>
      <c r="K292" s="221" t="s">
        <v>142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494</v>
      </c>
      <c r="AT292" s="230" t="s">
        <v>138</v>
      </c>
      <c r="AU292" s="230" t="s">
        <v>84</v>
      </c>
      <c r="AY292" s="18" t="s">
        <v>135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494</v>
      </c>
      <c r="BM292" s="230" t="s">
        <v>500</v>
      </c>
    </row>
    <row r="293" s="13" customFormat="1">
      <c r="A293" s="13"/>
      <c r="B293" s="232"/>
      <c r="C293" s="233"/>
      <c r="D293" s="234" t="s">
        <v>145</v>
      </c>
      <c r="E293" s="235" t="s">
        <v>1</v>
      </c>
      <c r="F293" s="236" t="s">
        <v>501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145</v>
      </c>
      <c r="AU293" s="242" t="s">
        <v>84</v>
      </c>
      <c r="AV293" s="13" t="s">
        <v>84</v>
      </c>
      <c r="AW293" s="13" t="s">
        <v>31</v>
      </c>
      <c r="AX293" s="13" t="s">
        <v>76</v>
      </c>
      <c r="AY293" s="242" t="s">
        <v>135</v>
      </c>
    </row>
    <row r="294" s="14" customFormat="1">
      <c r="A294" s="14"/>
      <c r="B294" s="243"/>
      <c r="C294" s="244"/>
      <c r="D294" s="234" t="s">
        <v>145</v>
      </c>
      <c r="E294" s="245" t="s">
        <v>1</v>
      </c>
      <c r="F294" s="246" t="s">
        <v>263</v>
      </c>
      <c r="G294" s="244"/>
      <c r="H294" s="247">
        <v>32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145</v>
      </c>
      <c r="AU294" s="253" t="s">
        <v>84</v>
      </c>
      <c r="AV294" s="14" t="s">
        <v>86</v>
      </c>
      <c r="AW294" s="14" t="s">
        <v>31</v>
      </c>
      <c r="AX294" s="14" t="s">
        <v>84</v>
      </c>
      <c r="AY294" s="253" t="s">
        <v>135</v>
      </c>
    </row>
    <row r="295" s="12" customFormat="1" ht="25.92" customHeight="1">
      <c r="A295" s="12"/>
      <c r="B295" s="203"/>
      <c r="C295" s="204"/>
      <c r="D295" s="205" t="s">
        <v>75</v>
      </c>
      <c r="E295" s="206" t="s">
        <v>502</v>
      </c>
      <c r="F295" s="206" t="s">
        <v>503</v>
      </c>
      <c r="G295" s="204"/>
      <c r="H295" s="204"/>
      <c r="I295" s="207"/>
      <c r="J295" s="208">
        <f>BK295</f>
        <v>0</v>
      </c>
      <c r="K295" s="204"/>
      <c r="L295" s="209"/>
      <c r="M295" s="210"/>
      <c r="N295" s="211"/>
      <c r="O295" s="211"/>
      <c r="P295" s="212">
        <f>SUM(P296:P297)</f>
        <v>0</v>
      </c>
      <c r="Q295" s="211"/>
      <c r="R295" s="212">
        <f>SUM(R296:R297)</f>
        <v>0</v>
      </c>
      <c r="S295" s="211"/>
      <c r="T295" s="213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143</v>
      </c>
      <c r="AT295" s="215" t="s">
        <v>75</v>
      </c>
      <c r="AU295" s="215" t="s">
        <v>76</v>
      </c>
      <c r="AY295" s="214" t="s">
        <v>135</v>
      </c>
      <c r="BK295" s="216">
        <f>SUM(BK296:BK297)</f>
        <v>0</v>
      </c>
    </row>
    <row r="296" s="2" customFormat="1" ht="21.75" customHeight="1">
      <c r="A296" s="39"/>
      <c r="B296" s="40"/>
      <c r="C296" s="219" t="s">
        <v>504</v>
      </c>
      <c r="D296" s="219" t="s">
        <v>138</v>
      </c>
      <c r="E296" s="220" t="s">
        <v>505</v>
      </c>
      <c r="F296" s="221" t="s">
        <v>506</v>
      </c>
      <c r="G296" s="222" t="s">
        <v>227</v>
      </c>
      <c r="H296" s="223">
        <v>2</v>
      </c>
      <c r="I296" s="224"/>
      <c r="J296" s="225">
        <f>ROUND(I296*H296,2)</f>
        <v>0</v>
      </c>
      <c r="K296" s="221" t="s">
        <v>1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494</v>
      </c>
      <c r="AT296" s="230" t="s">
        <v>138</v>
      </c>
      <c r="AU296" s="230" t="s">
        <v>84</v>
      </c>
      <c r="AY296" s="18" t="s">
        <v>135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494</v>
      </c>
      <c r="BM296" s="230" t="s">
        <v>507</v>
      </c>
    </row>
    <row r="297" s="2" customFormat="1" ht="24.15" customHeight="1">
      <c r="A297" s="39"/>
      <c r="B297" s="40"/>
      <c r="C297" s="219" t="s">
        <v>508</v>
      </c>
      <c r="D297" s="219" t="s">
        <v>138</v>
      </c>
      <c r="E297" s="220" t="s">
        <v>509</v>
      </c>
      <c r="F297" s="221" t="s">
        <v>510</v>
      </c>
      <c r="G297" s="222" t="s">
        <v>227</v>
      </c>
      <c r="H297" s="223">
        <v>4</v>
      </c>
      <c r="I297" s="224"/>
      <c r="J297" s="225">
        <f>ROUND(I297*H297,2)</f>
        <v>0</v>
      </c>
      <c r="K297" s="221" t="s">
        <v>1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494</v>
      </c>
      <c r="AT297" s="230" t="s">
        <v>138</v>
      </c>
      <c r="AU297" s="230" t="s">
        <v>84</v>
      </c>
      <c r="AY297" s="18" t="s">
        <v>135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494</v>
      </c>
      <c r="BM297" s="230" t="s">
        <v>511</v>
      </c>
    </row>
    <row r="298" s="12" customFormat="1" ht="25.92" customHeight="1">
      <c r="A298" s="12"/>
      <c r="B298" s="203"/>
      <c r="C298" s="204"/>
      <c r="D298" s="205" t="s">
        <v>75</v>
      </c>
      <c r="E298" s="206" t="s">
        <v>512</v>
      </c>
      <c r="F298" s="206" t="s">
        <v>513</v>
      </c>
      <c r="G298" s="204"/>
      <c r="H298" s="204"/>
      <c r="I298" s="207"/>
      <c r="J298" s="208">
        <f>BK298</f>
        <v>0</v>
      </c>
      <c r="K298" s="204"/>
      <c r="L298" s="209"/>
      <c r="M298" s="210"/>
      <c r="N298" s="211"/>
      <c r="O298" s="211"/>
      <c r="P298" s="212">
        <f>P299</f>
        <v>0</v>
      </c>
      <c r="Q298" s="211"/>
      <c r="R298" s="212">
        <f>R299</f>
        <v>0</v>
      </c>
      <c r="S298" s="211"/>
      <c r="T298" s="213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163</v>
      </c>
      <c r="AT298" s="215" t="s">
        <v>75</v>
      </c>
      <c r="AU298" s="215" t="s">
        <v>76</v>
      </c>
      <c r="AY298" s="214" t="s">
        <v>135</v>
      </c>
      <c r="BK298" s="216">
        <f>BK299</f>
        <v>0</v>
      </c>
    </row>
    <row r="299" s="12" customFormat="1" ht="22.8" customHeight="1">
      <c r="A299" s="12"/>
      <c r="B299" s="203"/>
      <c r="C299" s="204"/>
      <c r="D299" s="205" t="s">
        <v>75</v>
      </c>
      <c r="E299" s="217" t="s">
        <v>514</v>
      </c>
      <c r="F299" s="217" t="s">
        <v>515</v>
      </c>
      <c r="G299" s="204"/>
      <c r="H299" s="204"/>
      <c r="I299" s="207"/>
      <c r="J299" s="218">
        <f>BK299</f>
        <v>0</v>
      </c>
      <c r="K299" s="204"/>
      <c r="L299" s="209"/>
      <c r="M299" s="210"/>
      <c r="N299" s="211"/>
      <c r="O299" s="211"/>
      <c r="P299" s="212">
        <f>SUM(P300:P301)</f>
        <v>0</v>
      </c>
      <c r="Q299" s="211"/>
      <c r="R299" s="212">
        <f>SUM(R300:R301)</f>
        <v>0</v>
      </c>
      <c r="S299" s="211"/>
      <c r="T299" s="213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4" t="s">
        <v>163</v>
      </c>
      <c r="AT299" s="215" t="s">
        <v>75</v>
      </c>
      <c r="AU299" s="215" t="s">
        <v>84</v>
      </c>
      <c r="AY299" s="214" t="s">
        <v>135</v>
      </c>
      <c r="BK299" s="216">
        <f>SUM(BK300:BK301)</f>
        <v>0</v>
      </c>
    </row>
    <row r="300" s="2" customFormat="1" ht="16.5" customHeight="1">
      <c r="A300" s="39"/>
      <c r="B300" s="40"/>
      <c r="C300" s="219" t="s">
        <v>516</v>
      </c>
      <c r="D300" s="219" t="s">
        <v>138</v>
      </c>
      <c r="E300" s="220" t="s">
        <v>517</v>
      </c>
      <c r="F300" s="221" t="s">
        <v>515</v>
      </c>
      <c r="G300" s="222" t="s">
        <v>518</v>
      </c>
      <c r="H300" s="223">
        <v>1</v>
      </c>
      <c r="I300" s="224"/>
      <c r="J300" s="225">
        <f>ROUND(I300*H300,2)</f>
        <v>0</v>
      </c>
      <c r="K300" s="221" t="s">
        <v>142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519</v>
      </c>
      <c r="AT300" s="230" t="s">
        <v>138</v>
      </c>
      <c r="AU300" s="230" t="s">
        <v>86</v>
      </c>
      <c r="AY300" s="18" t="s">
        <v>135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519</v>
      </c>
      <c r="BM300" s="230" t="s">
        <v>520</v>
      </c>
    </row>
    <row r="301" s="2" customFormat="1" ht="16.5" customHeight="1">
      <c r="A301" s="39"/>
      <c r="B301" s="40"/>
      <c r="C301" s="219" t="s">
        <v>521</v>
      </c>
      <c r="D301" s="219" t="s">
        <v>138</v>
      </c>
      <c r="E301" s="220" t="s">
        <v>522</v>
      </c>
      <c r="F301" s="221" t="s">
        <v>523</v>
      </c>
      <c r="G301" s="222" t="s">
        <v>518</v>
      </c>
      <c r="H301" s="223">
        <v>1</v>
      </c>
      <c r="I301" s="224"/>
      <c r="J301" s="225">
        <f>ROUND(I301*H301,2)</f>
        <v>0</v>
      </c>
      <c r="K301" s="221" t="s">
        <v>1</v>
      </c>
      <c r="L301" s="45"/>
      <c r="M301" s="286" t="s">
        <v>1</v>
      </c>
      <c r="N301" s="287" t="s">
        <v>41</v>
      </c>
      <c r="O301" s="288"/>
      <c r="P301" s="289">
        <f>O301*H301</f>
        <v>0</v>
      </c>
      <c r="Q301" s="289">
        <v>0</v>
      </c>
      <c r="R301" s="289">
        <f>Q301*H301</f>
        <v>0</v>
      </c>
      <c r="S301" s="289">
        <v>0</v>
      </c>
      <c r="T301" s="29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519</v>
      </c>
      <c r="AT301" s="230" t="s">
        <v>138</v>
      </c>
      <c r="AU301" s="230" t="s">
        <v>86</v>
      </c>
      <c r="AY301" s="18" t="s">
        <v>135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519</v>
      </c>
      <c r="BM301" s="230" t="s">
        <v>524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rzW+qT0VX5S10kMHONDyAWG2Vk+z9iL6ov+Wo4lwYadG10hluAFUMjXS1t/OiAVundAl6khtowKX3ohd4Nl4nA==" hashValue="4K8qdMCkjFbM2XzkYT5P5jwGdK6UAUi9w5EGbt+L+RDSql21MTWbzhg62RY+k6LT7zZan4hDRO0Z6pdr4/dz8g==" algorithmName="SHA-512" password="9690"/>
  <autoFilter ref="C134:K301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Za Nádražím, oprava odborné učebny - cvičná kuchyňka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ROUND((SUM(BE118:BE134)),  2)</f>
        <v>0</v>
      </c>
      <c r="G33" s="39"/>
      <c r="H33" s="39"/>
      <c r="I33" s="156">
        <v>0.20999999999999999</v>
      </c>
      <c r="J33" s="155">
        <f>ROUND(((SUM(BE118:BE134))*I33),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ROUND((SUM(BF118:BF134)),  2)</f>
        <v>0</v>
      </c>
      <c r="G34" s="39"/>
      <c r="H34" s="39"/>
      <c r="I34" s="156">
        <v>0.12</v>
      </c>
      <c r="J34" s="155">
        <f>ROUND(((SUM(BF118:BF134))*I34),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ROUND((SUM(BH118:BH134)),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Za Nádražím, oprava odborné učebny - cvičná kuchyňka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EI hrubé rozvody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ZŠ Za Nádražím</v>
      </c>
      <c r="G89" s="41"/>
      <c r="H89" s="41"/>
      <c r="I89" s="33" t="s">
        <v>22</v>
      </c>
      <c r="J89" s="80" t="str">
        <f>IF(J12="","",J12)</f>
        <v>5. 4. 2024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ZŠ Za Nádražím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Filip Šimek www.rozp.cz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526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ZŠ Za Nádražím, oprava odborné učebny - cvičná kuchyňka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94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02 - EI hrubé rozvody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ZŠ Za Nádražím</v>
      </c>
      <c r="G112" s="41"/>
      <c r="H112" s="41"/>
      <c r="I112" s="33" t="s">
        <v>22</v>
      </c>
      <c r="J112" s="80" t="str">
        <f>IF(J12="","",J12)</f>
        <v>5. 4. 2024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ZŠ Za Nádražím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32</v>
      </c>
      <c r="J115" s="37" t="str">
        <f>E24</f>
        <v>Filip Šimek www.rozp.cz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121</v>
      </c>
      <c r="D117" s="195" t="s">
        <v>61</v>
      </c>
      <c r="E117" s="195" t="s">
        <v>57</v>
      </c>
      <c r="F117" s="195" t="s">
        <v>58</v>
      </c>
      <c r="G117" s="195" t="s">
        <v>122</v>
      </c>
      <c r="H117" s="195" t="s">
        <v>123</v>
      </c>
      <c r="I117" s="195" t="s">
        <v>124</v>
      </c>
      <c r="J117" s="195" t="s">
        <v>98</v>
      </c>
      <c r="K117" s="196" t="s">
        <v>125</v>
      </c>
      <c r="L117" s="197"/>
      <c r="M117" s="101" t="s">
        <v>1</v>
      </c>
      <c r="N117" s="102" t="s">
        <v>40</v>
      </c>
      <c r="O117" s="102" t="s">
        <v>126</v>
      </c>
      <c r="P117" s="102" t="s">
        <v>127</v>
      </c>
      <c r="Q117" s="102" t="s">
        <v>128</v>
      </c>
      <c r="R117" s="102" t="s">
        <v>129</v>
      </c>
      <c r="S117" s="102" t="s">
        <v>130</v>
      </c>
      <c r="T117" s="103" t="s">
        <v>131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132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100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215</v>
      </c>
      <c r="F119" s="206" t="s">
        <v>216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135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527</v>
      </c>
      <c r="F120" s="217" t="s">
        <v>528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SUM(P121:P134)</f>
        <v>0</v>
      </c>
      <c r="Q120" s="211"/>
      <c r="R120" s="212">
        <f>SUM(R121:R134)</f>
        <v>0</v>
      </c>
      <c r="S120" s="211"/>
      <c r="T120" s="213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135</v>
      </c>
      <c r="BK120" s="216">
        <f>SUM(BK121:BK134)</f>
        <v>0</v>
      </c>
    </row>
    <row r="121" s="2" customFormat="1" ht="16.5" customHeight="1">
      <c r="A121" s="39"/>
      <c r="B121" s="40"/>
      <c r="C121" s="219" t="s">
        <v>84</v>
      </c>
      <c r="D121" s="219" t="s">
        <v>138</v>
      </c>
      <c r="E121" s="220" t="s">
        <v>529</v>
      </c>
      <c r="F121" s="221" t="s">
        <v>530</v>
      </c>
      <c r="G121" s="222" t="s">
        <v>531</v>
      </c>
      <c r="H121" s="223">
        <v>2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143</v>
      </c>
      <c r="AT121" s="230" t="s">
        <v>138</v>
      </c>
      <c r="AU121" s="230" t="s">
        <v>86</v>
      </c>
      <c r="AY121" s="18" t="s">
        <v>135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143</v>
      </c>
      <c r="BM121" s="230" t="s">
        <v>86</v>
      </c>
    </row>
    <row r="122" s="2" customFormat="1" ht="16.5" customHeight="1">
      <c r="A122" s="39"/>
      <c r="B122" s="40"/>
      <c r="C122" s="219" t="s">
        <v>86</v>
      </c>
      <c r="D122" s="219" t="s">
        <v>138</v>
      </c>
      <c r="E122" s="220" t="s">
        <v>532</v>
      </c>
      <c r="F122" s="221" t="s">
        <v>533</v>
      </c>
      <c r="G122" s="222" t="s">
        <v>531</v>
      </c>
      <c r="H122" s="223">
        <v>25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41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143</v>
      </c>
      <c r="AT122" s="230" t="s">
        <v>138</v>
      </c>
      <c r="AU122" s="230" t="s">
        <v>86</v>
      </c>
      <c r="AY122" s="18" t="s">
        <v>135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84</v>
      </c>
      <c r="BK122" s="231">
        <f>ROUND(I122*H122,2)</f>
        <v>0</v>
      </c>
      <c r="BL122" s="18" t="s">
        <v>143</v>
      </c>
      <c r="BM122" s="230" t="s">
        <v>143</v>
      </c>
    </row>
    <row r="123" s="2" customFormat="1" ht="16.5" customHeight="1">
      <c r="A123" s="39"/>
      <c r="B123" s="40"/>
      <c r="C123" s="219" t="s">
        <v>152</v>
      </c>
      <c r="D123" s="219" t="s">
        <v>138</v>
      </c>
      <c r="E123" s="220" t="s">
        <v>534</v>
      </c>
      <c r="F123" s="221" t="s">
        <v>535</v>
      </c>
      <c r="G123" s="222" t="s">
        <v>531</v>
      </c>
      <c r="H123" s="223">
        <v>4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143</v>
      </c>
      <c r="AT123" s="230" t="s">
        <v>138</v>
      </c>
      <c r="AU123" s="230" t="s">
        <v>86</v>
      </c>
      <c r="AY123" s="18" t="s">
        <v>135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143</v>
      </c>
      <c r="BM123" s="230" t="s">
        <v>136</v>
      </c>
    </row>
    <row r="124" s="2" customFormat="1" ht="16.5" customHeight="1">
      <c r="A124" s="39"/>
      <c r="B124" s="40"/>
      <c r="C124" s="219" t="s">
        <v>143</v>
      </c>
      <c r="D124" s="219" t="s">
        <v>138</v>
      </c>
      <c r="E124" s="220" t="s">
        <v>536</v>
      </c>
      <c r="F124" s="221" t="s">
        <v>537</v>
      </c>
      <c r="G124" s="222" t="s">
        <v>531</v>
      </c>
      <c r="H124" s="223">
        <v>2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143</v>
      </c>
      <c r="AT124" s="230" t="s">
        <v>138</v>
      </c>
      <c r="AU124" s="230" t="s">
        <v>86</v>
      </c>
      <c r="AY124" s="18" t="s">
        <v>135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143</v>
      </c>
      <c r="BM124" s="230" t="s">
        <v>179</v>
      </c>
    </row>
    <row r="125" s="2" customFormat="1" ht="16.5" customHeight="1">
      <c r="A125" s="39"/>
      <c r="B125" s="40"/>
      <c r="C125" s="219" t="s">
        <v>163</v>
      </c>
      <c r="D125" s="219" t="s">
        <v>138</v>
      </c>
      <c r="E125" s="220" t="s">
        <v>538</v>
      </c>
      <c r="F125" s="221" t="s">
        <v>539</v>
      </c>
      <c r="G125" s="222" t="s">
        <v>531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143</v>
      </c>
      <c r="AT125" s="230" t="s">
        <v>138</v>
      </c>
      <c r="AU125" s="230" t="s">
        <v>86</v>
      </c>
      <c r="AY125" s="18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143</v>
      </c>
      <c r="BM125" s="230" t="s">
        <v>193</v>
      </c>
    </row>
    <row r="126" s="2" customFormat="1" ht="16.5" customHeight="1">
      <c r="A126" s="39"/>
      <c r="B126" s="40"/>
      <c r="C126" s="219" t="s">
        <v>136</v>
      </c>
      <c r="D126" s="219" t="s">
        <v>138</v>
      </c>
      <c r="E126" s="220" t="s">
        <v>540</v>
      </c>
      <c r="F126" s="221" t="s">
        <v>541</v>
      </c>
      <c r="G126" s="222" t="s">
        <v>313</v>
      </c>
      <c r="H126" s="223">
        <v>120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143</v>
      </c>
      <c r="AT126" s="230" t="s">
        <v>138</v>
      </c>
      <c r="AU126" s="230" t="s">
        <v>86</v>
      </c>
      <c r="AY126" s="18" t="s">
        <v>135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143</v>
      </c>
      <c r="BM126" s="230" t="s">
        <v>8</v>
      </c>
    </row>
    <row r="127" s="2" customFormat="1" ht="16.5" customHeight="1">
      <c r="A127" s="39"/>
      <c r="B127" s="40"/>
      <c r="C127" s="219" t="s">
        <v>175</v>
      </c>
      <c r="D127" s="219" t="s">
        <v>138</v>
      </c>
      <c r="E127" s="220" t="s">
        <v>542</v>
      </c>
      <c r="F127" s="221" t="s">
        <v>543</v>
      </c>
      <c r="G127" s="222" t="s">
        <v>313</v>
      </c>
      <c r="H127" s="223">
        <v>20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143</v>
      </c>
      <c r="AT127" s="230" t="s">
        <v>138</v>
      </c>
      <c r="AU127" s="230" t="s">
        <v>86</v>
      </c>
      <c r="AY127" s="18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143</v>
      </c>
      <c r="BM127" s="230" t="s">
        <v>211</v>
      </c>
    </row>
    <row r="128" s="2" customFormat="1" ht="16.5" customHeight="1">
      <c r="A128" s="39"/>
      <c r="B128" s="40"/>
      <c r="C128" s="219" t="s">
        <v>179</v>
      </c>
      <c r="D128" s="219" t="s">
        <v>138</v>
      </c>
      <c r="E128" s="220" t="s">
        <v>544</v>
      </c>
      <c r="F128" s="221" t="s">
        <v>545</v>
      </c>
      <c r="G128" s="222" t="s">
        <v>313</v>
      </c>
      <c r="H128" s="223">
        <v>100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143</v>
      </c>
      <c r="AT128" s="230" t="s">
        <v>138</v>
      </c>
      <c r="AU128" s="230" t="s">
        <v>86</v>
      </c>
      <c r="AY128" s="18" t="s">
        <v>135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143</v>
      </c>
      <c r="BM128" s="230" t="s">
        <v>223</v>
      </c>
    </row>
    <row r="129" s="2" customFormat="1" ht="16.5" customHeight="1">
      <c r="A129" s="39"/>
      <c r="B129" s="40"/>
      <c r="C129" s="219" t="s">
        <v>168</v>
      </c>
      <c r="D129" s="219" t="s">
        <v>138</v>
      </c>
      <c r="E129" s="220" t="s">
        <v>546</v>
      </c>
      <c r="F129" s="221" t="s">
        <v>547</v>
      </c>
      <c r="G129" s="222" t="s">
        <v>313</v>
      </c>
      <c r="H129" s="223">
        <v>55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143</v>
      </c>
      <c r="AT129" s="230" t="s">
        <v>138</v>
      </c>
      <c r="AU129" s="230" t="s">
        <v>86</v>
      </c>
      <c r="AY129" s="18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143</v>
      </c>
      <c r="BM129" s="230" t="s">
        <v>237</v>
      </c>
    </row>
    <row r="130" s="2" customFormat="1" ht="16.5" customHeight="1">
      <c r="A130" s="39"/>
      <c r="B130" s="40"/>
      <c r="C130" s="219" t="s">
        <v>193</v>
      </c>
      <c r="D130" s="219" t="s">
        <v>138</v>
      </c>
      <c r="E130" s="220" t="s">
        <v>548</v>
      </c>
      <c r="F130" s="221" t="s">
        <v>549</v>
      </c>
      <c r="G130" s="222" t="s">
        <v>531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143</v>
      </c>
      <c r="AT130" s="230" t="s">
        <v>138</v>
      </c>
      <c r="AU130" s="230" t="s">
        <v>86</v>
      </c>
      <c r="AY130" s="18" t="s">
        <v>135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143</v>
      </c>
      <c r="BM130" s="230" t="s">
        <v>174</v>
      </c>
    </row>
    <row r="131" s="2" customFormat="1" ht="21.75" customHeight="1">
      <c r="A131" s="39"/>
      <c r="B131" s="40"/>
      <c r="C131" s="219" t="s">
        <v>197</v>
      </c>
      <c r="D131" s="219" t="s">
        <v>138</v>
      </c>
      <c r="E131" s="220" t="s">
        <v>550</v>
      </c>
      <c r="F131" s="221" t="s">
        <v>551</v>
      </c>
      <c r="G131" s="222" t="s">
        <v>552</v>
      </c>
      <c r="H131" s="291"/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143</v>
      </c>
      <c r="AT131" s="230" t="s">
        <v>138</v>
      </c>
      <c r="AU131" s="230" t="s">
        <v>86</v>
      </c>
      <c r="AY131" s="18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143</v>
      </c>
      <c r="BM131" s="230" t="s">
        <v>259</v>
      </c>
    </row>
    <row r="132" s="2" customFormat="1" ht="21.75" customHeight="1">
      <c r="A132" s="39"/>
      <c r="B132" s="40"/>
      <c r="C132" s="219" t="s">
        <v>8</v>
      </c>
      <c r="D132" s="219" t="s">
        <v>138</v>
      </c>
      <c r="E132" s="220" t="s">
        <v>553</v>
      </c>
      <c r="F132" s="221" t="s">
        <v>554</v>
      </c>
      <c r="G132" s="222" t="s">
        <v>552</v>
      </c>
      <c r="H132" s="291"/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143</v>
      </c>
      <c r="AT132" s="230" t="s">
        <v>138</v>
      </c>
      <c r="AU132" s="230" t="s">
        <v>86</v>
      </c>
      <c r="AY132" s="18" t="s">
        <v>135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143</v>
      </c>
      <c r="BM132" s="230" t="s">
        <v>269</v>
      </c>
    </row>
    <row r="133" s="2" customFormat="1" ht="16.5" customHeight="1">
      <c r="A133" s="39"/>
      <c r="B133" s="40"/>
      <c r="C133" s="219" t="s">
        <v>205</v>
      </c>
      <c r="D133" s="219" t="s">
        <v>138</v>
      </c>
      <c r="E133" s="220" t="s">
        <v>555</v>
      </c>
      <c r="F133" s="221" t="s">
        <v>556</v>
      </c>
      <c r="G133" s="222" t="s">
        <v>232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143</v>
      </c>
      <c r="AT133" s="230" t="s">
        <v>138</v>
      </c>
      <c r="AU133" s="230" t="s">
        <v>86</v>
      </c>
      <c r="AY133" s="18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143</v>
      </c>
      <c r="BM133" s="230" t="s">
        <v>557</v>
      </c>
    </row>
    <row r="134" s="2" customFormat="1" ht="16.5" customHeight="1">
      <c r="A134" s="39"/>
      <c r="B134" s="40"/>
      <c r="C134" s="219" t="s">
        <v>211</v>
      </c>
      <c r="D134" s="219" t="s">
        <v>138</v>
      </c>
      <c r="E134" s="220" t="s">
        <v>558</v>
      </c>
      <c r="F134" s="221" t="s">
        <v>559</v>
      </c>
      <c r="G134" s="222" t="s">
        <v>232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86" t="s">
        <v>1</v>
      </c>
      <c r="N134" s="287" t="s">
        <v>41</v>
      </c>
      <c r="O134" s="288"/>
      <c r="P134" s="289">
        <f>O134*H134</f>
        <v>0</v>
      </c>
      <c r="Q134" s="289">
        <v>0</v>
      </c>
      <c r="R134" s="289">
        <f>Q134*H134</f>
        <v>0</v>
      </c>
      <c r="S134" s="289">
        <v>0</v>
      </c>
      <c r="T134" s="29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143</v>
      </c>
      <c r="AT134" s="230" t="s">
        <v>138</v>
      </c>
      <c r="AU134" s="230" t="s">
        <v>86</v>
      </c>
      <c r="AY134" s="18" t="s">
        <v>135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143</v>
      </c>
      <c r="BM134" s="230" t="s">
        <v>560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5o1OHk8FEtx04ifXvrsMZnTXCnncbcIawCU5FUsYt8Sm+TO8Tf3CuDWIS7i5Rod4J2DAGKKEZYFz3Y+gCVpP+Q==" hashValue="3Sy9PeXsm+CGVYNpDAMvioD7eHzN2lB2t/3CaCHmF5xJviBuikaRj15ZuhBhZ8vHjfstojovzYnizGoPwQfjGQ==" algorithmName="SHA-512" password="9690"/>
  <autoFilter ref="C117:K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Za Nádražím, oprava odborné učebny - cvičná kuchyňka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ROUND((SUM(BE118:BE156)),  2)</f>
        <v>0</v>
      </c>
      <c r="G33" s="39"/>
      <c r="H33" s="39"/>
      <c r="I33" s="156">
        <v>0.20999999999999999</v>
      </c>
      <c r="J33" s="155">
        <f>ROUND(((SUM(BE118:BE156))*I33),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ROUND((SUM(BF118:BF156)),  2)</f>
        <v>0</v>
      </c>
      <c r="G34" s="39"/>
      <c r="H34" s="39"/>
      <c r="I34" s="156">
        <v>0.12</v>
      </c>
      <c r="J34" s="155">
        <f>ROUND(((SUM(BF118:BF156))*I34),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ROUND((SUM(BH118:BH156)),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Za Nádražím, oprava odborné učebny - cvičná kuchyňka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EI kompletace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ZŠ Za Nádražím</v>
      </c>
      <c r="G89" s="41"/>
      <c r="H89" s="41"/>
      <c r="I89" s="33" t="s">
        <v>22</v>
      </c>
      <c r="J89" s="80" t="str">
        <f>IF(J12="","",J12)</f>
        <v>5. 4. 2024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ZŠ Za Nádražím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Filip Šimek www.rozp.cz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526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ZŠ Za Nádražím, oprava odborné učebny - cvičná kuchyňka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94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03 - EI kompletace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ZŠ Za Nádražím</v>
      </c>
      <c r="G112" s="41"/>
      <c r="H112" s="41"/>
      <c r="I112" s="33" t="s">
        <v>22</v>
      </c>
      <c r="J112" s="80" t="str">
        <f>IF(J12="","",J12)</f>
        <v>5. 4. 2024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ZŠ Za Nádražím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32</v>
      </c>
      <c r="J115" s="37" t="str">
        <f>E24</f>
        <v>Filip Šimek www.rozp.cz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121</v>
      </c>
      <c r="D117" s="195" t="s">
        <v>61</v>
      </c>
      <c r="E117" s="195" t="s">
        <v>57</v>
      </c>
      <c r="F117" s="195" t="s">
        <v>58</v>
      </c>
      <c r="G117" s="195" t="s">
        <v>122</v>
      </c>
      <c r="H117" s="195" t="s">
        <v>123</v>
      </c>
      <c r="I117" s="195" t="s">
        <v>124</v>
      </c>
      <c r="J117" s="195" t="s">
        <v>98</v>
      </c>
      <c r="K117" s="196" t="s">
        <v>125</v>
      </c>
      <c r="L117" s="197"/>
      <c r="M117" s="101" t="s">
        <v>1</v>
      </c>
      <c r="N117" s="102" t="s">
        <v>40</v>
      </c>
      <c r="O117" s="102" t="s">
        <v>126</v>
      </c>
      <c r="P117" s="102" t="s">
        <v>127</v>
      </c>
      <c r="Q117" s="102" t="s">
        <v>128</v>
      </c>
      <c r="R117" s="102" t="s">
        <v>129</v>
      </c>
      <c r="S117" s="102" t="s">
        <v>130</v>
      </c>
      <c r="T117" s="103" t="s">
        <v>131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132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100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215</v>
      </c>
      <c r="F119" s="206" t="s">
        <v>216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135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527</v>
      </c>
      <c r="F120" s="217" t="s">
        <v>528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SUM(P121:P156)</f>
        <v>0</v>
      </c>
      <c r="Q120" s="211"/>
      <c r="R120" s="212">
        <f>SUM(R121:R156)</f>
        <v>0</v>
      </c>
      <c r="S120" s="211"/>
      <c r="T120" s="213">
        <f>SUM(T121:T156)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135</v>
      </c>
      <c r="BK120" s="216">
        <f>SUM(BK121:BK156)</f>
        <v>0</v>
      </c>
    </row>
    <row r="121" s="2" customFormat="1" ht="16.5" customHeight="1">
      <c r="A121" s="39"/>
      <c r="B121" s="40"/>
      <c r="C121" s="219" t="s">
        <v>84</v>
      </c>
      <c r="D121" s="219" t="s">
        <v>138</v>
      </c>
      <c r="E121" s="220" t="s">
        <v>84</v>
      </c>
      <c r="F121" s="221" t="s">
        <v>562</v>
      </c>
      <c r="G121" s="222" t="s">
        <v>531</v>
      </c>
      <c r="H121" s="223">
        <v>19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143</v>
      </c>
      <c r="AT121" s="230" t="s">
        <v>138</v>
      </c>
      <c r="AU121" s="230" t="s">
        <v>86</v>
      </c>
      <c r="AY121" s="18" t="s">
        <v>135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143</v>
      </c>
      <c r="BM121" s="230" t="s">
        <v>86</v>
      </c>
    </row>
    <row r="122" s="2" customFormat="1" ht="16.5" customHeight="1">
      <c r="A122" s="39"/>
      <c r="B122" s="40"/>
      <c r="C122" s="219" t="s">
        <v>86</v>
      </c>
      <c r="D122" s="219" t="s">
        <v>138</v>
      </c>
      <c r="E122" s="220" t="s">
        <v>86</v>
      </c>
      <c r="F122" s="221" t="s">
        <v>563</v>
      </c>
      <c r="G122" s="222" t="s">
        <v>531</v>
      </c>
      <c r="H122" s="223">
        <v>6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41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143</v>
      </c>
      <c r="AT122" s="230" t="s">
        <v>138</v>
      </c>
      <c r="AU122" s="230" t="s">
        <v>86</v>
      </c>
      <c r="AY122" s="18" t="s">
        <v>135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84</v>
      </c>
      <c r="BK122" s="231">
        <f>ROUND(I122*H122,2)</f>
        <v>0</v>
      </c>
      <c r="BL122" s="18" t="s">
        <v>143</v>
      </c>
      <c r="BM122" s="230" t="s">
        <v>143</v>
      </c>
    </row>
    <row r="123" s="2" customFormat="1" ht="16.5" customHeight="1">
      <c r="A123" s="39"/>
      <c r="B123" s="40"/>
      <c r="C123" s="219" t="s">
        <v>152</v>
      </c>
      <c r="D123" s="219" t="s">
        <v>138</v>
      </c>
      <c r="E123" s="220" t="s">
        <v>152</v>
      </c>
      <c r="F123" s="221" t="s">
        <v>564</v>
      </c>
      <c r="G123" s="222" t="s">
        <v>531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143</v>
      </c>
      <c r="AT123" s="230" t="s">
        <v>138</v>
      </c>
      <c r="AU123" s="230" t="s">
        <v>86</v>
      </c>
      <c r="AY123" s="18" t="s">
        <v>135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143</v>
      </c>
      <c r="BM123" s="230" t="s">
        <v>136</v>
      </c>
    </row>
    <row r="124" s="2" customFormat="1" ht="16.5" customHeight="1">
      <c r="A124" s="39"/>
      <c r="B124" s="40"/>
      <c r="C124" s="219" t="s">
        <v>143</v>
      </c>
      <c r="D124" s="219" t="s">
        <v>138</v>
      </c>
      <c r="E124" s="220" t="s">
        <v>143</v>
      </c>
      <c r="F124" s="221" t="s">
        <v>565</v>
      </c>
      <c r="G124" s="222" t="s">
        <v>531</v>
      </c>
      <c r="H124" s="223">
        <v>4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143</v>
      </c>
      <c r="AT124" s="230" t="s">
        <v>138</v>
      </c>
      <c r="AU124" s="230" t="s">
        <v>86</v>
      </c>
      <c r="AY124" s="18" t="s">
        <v>135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143</v>
      </c>
      <c r="BM124" s="230" t="s">
        <v>179</v>
      </c>
    </row>
    <row r="125" s="2" customFormat="1" ht="16.5" customHeight="1">
      <c r="A125" s="39"/>
      <c r="B125" s="40"/>
      <c r="C125" s="219" t="s">
        <v>163</v>
      </c>
      <c r="D125" s="219" t="s">
        <v>138</v>
      </c>
      <c r="E125" s="220" t="s">
        <v>163</v>
      </c>
      <c r="F125" s="221" t="s">
        <v>566</v>
      </c>
      <c r="G125" s="222" t="s">
        <v>531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143</v>
      </c>
      <c r="AT125" s="230" t="s">
        <v>138</v>
      </c>
      <c r="AU125" s="230" t="s">
        <v>86</v>
      </c>
      <c r="AY125" s="18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143</v>
      </c>
      <c r="BM125" s="230" t="s">
        <v>193</v>
      </c>
    </row>
    <row r="126" s="2" customFormat="1" ht="16.5" customHeight="1">
      <c r="A126" s="39"/>
      <c r="B126" s="40"/>
      <c r="C126" s="219" t="s">
        <v>136</v>
      </c>
      <c r="D126" s="219" t="s">
        <v>138</v>
      </c>
      <c r="E126" s="220" t="s">
        <v>136</v>
      </c>
      <c r="F126" s="221" t="s">
        <v>567</v>
      </c>
      <c r="G126" s="222" t="s">
        <v>531</v>
      </c>
      <c r="H126" s="223">
        <v>2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143</v>
      </c>
      <c r="AT126" s="230" t="s">
        <v>138</v>
      </c>
      <c r="AU126" s="230" t="s">
        <v>86</v>
      </c>
      <c r="AY126" s="18" t="s">
        <v>135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143</v>
      </c>
      <c r="BM126" s="230" t="s">
        <v>8</v>
      </c>
    </row>
    <row r="127" s="2" customFormat="1" ht="16.5" customHeight="1">
      <c r="A127" s="39"/>
      <c r="B127" s="40"/>
      <c r="C127" s="219" t="s">
        <v>175</v>
      </c>
      <c r="D127" s="219" t="s">
        <v>138</v>
      </c>
      <c r="E127" s="220" t="s">
        <v>175</v>
      </c>
      <c r="F127" s="221" t="s">
        <v>568</v>
      </c>
      <c r="G127" s="222" t="s">
        <v>531</v>
      </c>
      <c r="H127" s="223">
        <v>11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143</v>
      </c>
      <c r="AT127" s="230" t="s">
        <v>138</v>
      </c>
      <c r="AU127" s="230" t="s">
        <v>86</v>
      </c>
      <c r="AY127" s="18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143</v>
      </c>
      <c r="BM127" s="230" t="s">
        <v>211</v>
      </c>
    </row>
    <row r="128" s="2" customFormat="1" ht="16.5" customHeight="1">
      <c r="A128" s="39"/>
      <c r="B128" s="40"/>
      <c r="C128" s="219" t="s">
        <v>179</v>
      </c>
      <c r="D128" s="219" t="s">
        <v>138</v>
      </c>
      <c r="E128" s="220" t="s">
        <v>179</v>
      </c>
      <c r="F128" s="221" t="s">
        <v>569</v>
      </c>
      <c r="G128" s="222" t="s">
        <v>531</v>
      </c>
      <c r="H128" s="223">
        <v>4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143</v>
      </c>
      <c r="AT128" s="230" t="s">
        <v>138</v>
      </c>
      <c r="AU128" s="230" t="s">
        <v>86</v>
      </c>
      <c r="AY128" s="18" t="s">
        <v>135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143</v>
      </c>
      <c r="BM128" s="230" t="s">
        <v>223</v>
      </c>
    </row>
    <row r="129" s="2" customFormat="1" ht="16.5" customHeight="1">
      <c r="A129" s="39"/>
      <c r="B129" s="40"/>
      <c r="C129" s="219" t="s">
        <v>168</v>
      </c>
      <c r="D129" s="219" t="s">
        <v>138</v>
      </c>
      <c r="E129" s="220" t="s">
        <v>168</v>
      </c>
      <c r="F129" s="221" t="s">
        <v>570</v>
      </c>
      <c r="G129" s="222" t="s">
        <v>531</v>
      </c>
      <c r="H129" s="223">
        <v>2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143</v>
      </c>
      <c r="AT129" s="230" t="s">
        <v>138</v>
      </c>
      <c r="AU129" s="230" t="s">
        <v>86</v>
      </c>
      <c r="AY129" s="18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143</v>
      </c>
      <c r="BM129" s="230" t="s">
        <v>237</v>
      </c>
    </row>
    <row r="130" s="2" customFormat="1" ht="16.5" customHeight="1">
      <c r="A130" s="39"/>
      <c r="B130" s="40"/>
      <c r="C130" s="219" t="s">
        <v>193</v>
      </c>
      <c r="D130" s="219" t="s">
        <v>138</v>
      </c>
      <c r="E130" s="220" t="s">
        <v>193</v>
      </c>
      <c r="F130" s="221" t="s">
        <v>571</v>
      </c>
      <c r="G130" s="222" t="s">
        <v>531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143</v>
      </c>
      <c r="AT130" s="230" t="s">
        <v>138</v>
      </c>
      <c r="AU130" s="230" t="s">
        <v>86</v>
      </c>
      <c r="AY130" s="18" t="s">
        <v>135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143</v>
      </c>
      <c r="BM130" s="230" t="s">
        <v>174</v>
      </c>
    </row>
    <row r="131" s="2" customFormat="1" ht="16.5" customHeight="1">
      <c r="A131" s="39"/>
      <c r="B131" s="40"/>
      <c r="C131" s="219" t="s">
        <v>197</v>
      </c>
      <c r="D131" s="219" t="s">
        <v>138</v>
      </c>
      <c r="E131" s="220" t="s">
        <v>197</v>
      </c>
      <c r="F131" s="221" t="s">
        <v>572</v>
      </c>
      <c r="G131" s="222" t="s">
        <v>531</v>
      </c>
      <c r="H131" s="223">
        <v>4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143</v>
      </c>
      <c r="AT131" s="230" t="s">
        <v>138</v>
      </c>
      <c r="AU131" s="230" t="s">
        <v>86</v>
      </c>
      <c r="AY131" s="18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143</v>
      </c>
      <c r="BM131" s="230" t="s">
        <v>259</v>
      </c>
    </row>
    <row r="132" s="2" customFormat="1" ht="16.5" customHeight="1">
      <c r="A132" s="39"/>
      <c r="B132" s="40"/>
      <c r="C132" s="219" t="s">
        <v>8</v>
      </c>
      <c r="D132" s="219" t="s">
        <v>138</v>
      </c>
      <c r="E132" s="220" t="s">
        <v>8</v>
      </c>
      <c r="F132" s="221" t="s">
        <v>573</v>
      </c>
      <c r="G132" s="222" t="s">
        <v>531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143</v>
      </c>
      <c r="AT132" s="230" t="s">
        <v>138</v>
      </c>
      <c r="AU132" s="230" t="s">
        <v>86</v>
      </c>
      <c r="AY132" s="18" t="s">
        <v>135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143</v>
      </c>
      <c r="BM132" s="230" t="s">
        <v>269</v>
      </c>
    </row>
    <row r="133" s="2" customFormat="1" ht="16.5" customHeight="1">
      <c r="A133" s="39"/>
      <c r="B133" s="40"/>
      <c r="C133" s="219" t="s">
        <v>205</v>
      </c>
      <c r="D133" s="219" t="s">
        <v>138</v>
      </c>
      <c r="E133" s="220" t="s">
        <v>205</v>
      </c>
      <c r="F133" s="221" t="s">
        <v>574</v>
      </c>
      <c r="G133" s="222" t="s">
        <v>531</v>
      </c>
      <c r="H133" s="223">
        <v>2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143</v>
      </c>
      <c r="AT133" s="230" t="s">
        <v>138</v>
      </c>
      <c r="AU133" s="230" t="s">
        <v>86</v>
      </c>
      <c r="AY133" s="18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143</v>
      </c>
      <c r="BM133" s="230" t="s">
        <v>277</v>
      </c>
    </row>
    <row r="134" s="2" customFormat="1" ht="16.5" customHeight="1">
      <c r="A134" s="39"/>
      <c r="B134" s="40"/>
      <c r="C134" s="219" t="s">
        <v>211</v>
      </c>
      <c r="D134" s="219" t="s">
        <v>138</v>
      </c>
      <c r="E134" s="220" t="s">
        <v>211</v>
      </c>
      <c r="F134" s="221" t="s">
        <v>575</v>
      </c>
      <c r="G134" s="222" t="s">
        <v>531</v>
      </c>
      <c r="H134" s="223">
        <v>6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143</v>
      </c>
      <c r="AT134" s="230" t="s">
        <v>138</v>
      </c>
      <c r="AU134" s="230" t="s">
        <v>86</v>
      </c>
      <c r="AY134" s="18" t="s">
        <v>135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143</v>
      </c>
      <c r="BM134" s="230" t="s">
        <v>285</v>
      </c>
    </row>
    <row r="135" s="2" customFormat="1" ht="16.5" customHeight="1">
      <c r="A135" s="39"/>
      <c r="B135" s="40"/>
      <c r="C135" s="219" t="s">
        <v>219</v>
      </c>
      <c r="D135" s="219" t="s">
        <v>138</v>
      </c>
      <c r="E135" s="220" t="s">
        <v>219</v>
      </c>
      <c r="F135" s="221" t="s">
        <v>576</v>
      </c>
      <c r="G135" s="222" t="s">
        <v>531</v>
      </c>
      <c r="H135" s="223">
        <v>4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143</v>
      </c>
      <c r="AT135" s="230" t="s">
        <v>138</v>
      </c>
      <c r="AU135" s="230" t="s">
        <v>86</v>
      </c>
      <c r="AY135" s="18" t="s">
        <v>135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143</v>
      </c>
      <c r="BM135" s="230" t="s">
        <v>293</v>
      </c>
    </row>
    <row r="136" s="2" customFormat="1" ht="16.5" customHeight="1">
      <c r="A136" s="39"/>
      <c r="B136" s="40"/>
      <c r="C136" s="219" t="s">
        <v>223</v>
      </c>
      <c r="D136" s="219" t="s">
        <v>138</v>
      </c>
      <c r="E136" s="220" t="s">
        <v>223</v>
      </c>
      <c r="F136" s="221" t="s">
        <v>577</v>
      </c>
      <c r="G136" s="222" t="s">
        <v>531</v>
      </c>
      <c r="H136" s="223">
        <v>4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143</v>
      </c>
      <c r="AT136" s="230" t="s">
        <v>138</v>
      </c>
      <c r="AU136" s="230" t="s">
        <v>86</v>
      </c>
      <c r="AY136" s="18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143</v>
      </c>
      <c r="BM136" s="230" t="s">
        <v>263</v>
      </c>
    </row>
    <row r="137" s="2" customFormat="1" ht="16.5" customHeight="1">
      <c r="A137" s="39"/>
      <c r="B137" s="40"/>
      <c r="C137" s="219" t="s">
        <v>229</v>
      </c>
      <c r="D137" s="219" t="s">
        <v>138</v>
      </c>
      <c r="E137" s="220" t="s">
        <v>229</v>
      </c>
      <c r="F137" s="221" t="s">
        <v>578</v>
      </c>
      <c r="G137" s="222" t="s">
        <v>531</v>
      </c>
      <c r="H137" s="223">
        <v>4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143</v>
      </c>
      <c r="AT137" s="230" t="s">
        <v>138</v>
      </c>
      <c r="AU137" s="230" t="s">
        <v>86</v>
      </c>
      <c r="AY137" s="18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143</v>
      </c>
      <c r="BM137" s="230" t="s">
        <v>310</v>
      </c>
    </row>
    <row r="138" s="2" customFormat="1" ht="16.5" customHeight="1">
      <c r="A138" s="39"/>
      <c r="B138" s="40"/>
      <c r="C138" s="219" t="s">
        <v>237</v>
      </c>
      <c r="D138" s="219" t="s">
        <v>138</v>
      </c>
      <c r="E138" s="220" t="s">
        <v>237</v>
      </c>
      <c r="F138" s="221" t="s">
        <v>579</v>
      </c>
      <c r="G138" s="222" t="s">
        <v>531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143</v>
      </c>
      <c r="AT138" s="230" t="s">
        <v>138</v>
      </c>
      <c r="AU138" s="230" t="s">
        <v>86</v>
      </c>
      <c r="AY138" s="18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143</v>
      </c>
      <c r="BM138" s="230" t="s">
        <v>325</v>
      </c>
    </row>
    <row r="139" s="2" customFormat="1" ht="16.5" customHeight="1">
      <c r="A139" s="39"/>
      <c r="B139" s="40"/>
      <c r="C139" s="219" t="s">
        <v>245</v>
      </c>
      <c r="D139" s="219" t="s">
        <v>138</v>
      </c>
      <c r="E139" s="220" t="s">
        <v>245</v>
      </c>
      <c r="F139" s="221" t="s">
        <v>580</v>
      </c>
      <c r="G139" s="222" t="s">
        <v>313</v>
      </c>
      <c r="H139" s="223">
        <v>5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143</v>
      </c>
      <c r="AT139" s="230" t="s">
        <v>138</v>
      </c>
      <c r="AU139" s="230" t="s">
        <v>86</v>
      </c>
      <c r="AY139" s="18" t="s">
        <v>135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143</v>
      </c>
      <c r="BM139" s="230" t="s">
        <v>333</v>
      </c>
    </row>
    <row r="140" s="2" customFormat="1" ht="16.5" customHeight="1">
      <c r="A140" s="39"/>
      <c r="B140" s="40"/>
      <c r="C140" s="219" t="s">
        <v>174</v>
      </c>
      <c r="D140" s="219" t="s">
        <v>138</v>
      </c>
      <c r="E140" s="220" t="s">
        <v>174</v>
      </c>
      <c r="F140" s="221" t="s">
        <v>581</v>
      </c>
      <c r="G140" s="222" t="s">
        <v>531</v>
      </c>
      <c r="H140" s="223">
        <v>3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143</v>
      </c>
      <c r="AT140" s="230" t="s">
        <v>138</v>
      </c>
      <c r="AU140" s="230" t="s">
        <v>86</v>
      </c>
      <c r="AY140" s="18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143</v>
      </c>
      <c r="BM140" s="230" t="s">
        <v>342</v>
      </c>
    </row>
    <row r="141" s="2" customFormat="1" ht="16.5" customHeight="1">
      <c r="A141" s="39"/>
      <c r="B141" s="40"/>
      <c r="C141" s="219" t="s">
        <v>7</v>
      </c>
      <c r="D141" s="219" t="s">
        <v>138</v>
      </c>
      <c r="E141" s="220" t="s">
        <v>7</v>
      </c>
      <c r="F141" s="221" t="s">
        <v>582</v>
      </c>
      <c r="G141" s="222" t="s">
        <v>531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143</v>
      </c>
      <c r="AT141" s="230" t="s">
        <v>138</v>
      </c>
      <c r="AU141" s="230" t="s">
        <v>86</v>
      </c>
      <c r="AY141" s="18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143</v>
      </c>
      <c r="BM141" s="230" t="s">
        <v>352</v>
      </c>
    </row>
    <row r="142" s="2" customFormat="1" ht="21.75" customHeight="1">
      <c r="A142" s="39"/>
      <c r="B142" s="40"/>
      <c r="C142" s="219" t="s">
        <v>259</v>
      </c>
      <c r="D142" s="219" t="s">
        <v>138</v>
      </c>
      <c r="E142" s="220" t="s">
        <v>259</v>
      </c>
      <c r="F142" s="221" t="s">
        <v>583</v>
      </c>
      <c r="G142" s="222" t="s">
        <v>531</v>
      </c>
      <c r="H142" s="223">
        <v>6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143</v>
      </c>
      <c r="AT142" s="230" t="s">
        <v>138</v>
      </c>
      <c r="AU142" s="230" t="s">
        <v>86</v>
      </c>
      <c r="AY142" s="18" t="s">
        <v>135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143</v>
      </c>
      <c r="BM142" s="230" t="s">
        <v>361</v>
      </c>
    </row>
    <row r="143" s="2" customFormat="1" ht="16.5" customHeight="1">
      <c r="A143" s="39"/>
      <c r="B143" s="40"/>
      <c r="C143" s="219" t="s">
        <v>265</v>
      </c>
      <c r="D143" s="219" t="s">
        <v>138</v>
      </c>
      <c r="E143" s="220" t="s">
        <v>265</v>
      </c>
      <c r="F143" s="221" t="s">
        <v>584</v>
      </c>
      <c r="G143" s="222" t="s">
        <v>531</v>
      </c>
      <c r="H143" s="223">
        <v>10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143</v>
      </c>
      <c r="AT143" s="230" t="s">
        <v>138</v>
      </c>
      <c r="AU143" s="230" t="s">
        <v>86</v>
      </c>
      <c r="AY143" s="18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143</v>
      </c>
      <c r="BM143" s="230" t="s">
        <v>371</v>
      </c>
    </row>
    <row r="144" s="2" customFormat="1" ht="16.5" customHeight="1">
      <c r="A144" s="39"/>
      <c r="B144" s="40"/>
      <c r="C144" s="219" t="s">
        <v>269</v>
      </c>
      <c r="D144" s="219" t="s">
        <v>138</v>
      </c>
      <c r="E144" s="220" t="s">
        <v>269</v>
      </c>
      <c r="F144" s="221" t="s">
        <v>585</v>
      </c>
      <c r="G144" s="222" t="s">
        <v>531</v>
      </c>
      <c r="H144" s="223">
        <v>3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143</v>
      </c>
      <c r="AT144" s="230" t="s">
        <v>138</v>
      </c>
      <c r="AU144" s="230" t="s">
        <v>86</v>
      </c>
      <c r="AY144" s="18" t="s">
        <v>135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143</v>
      </c>
      <c r="BM144" s="230" t="s">
        <v>381</v>
      </c>
    </row>
    <row r="145" s="2" customFormat="1" ht="16.5" customHeight="1">
      <c r="A145" s="39"/>
      <c r="B145" s="40"/>
      <c r="C145" s="219" t="s">
        <v>273</v>
      </c>
      <c r="D145" s="219" t="s">
        <v>138</v>
      </c>
      <c r="E145" s="220" t="s">
        <v>273</v>
      </c>
      <c r="F145" s="221" t="s">
        <v>586</v>
      </c>
      <c r="G145" s="222" t="s">
        <v>531</v>
      </c>
      <c r="H145" s="223">
        <v>3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143</v>
      </c>
      <c r="AT145" s="230" t="s">
        <v>138</v>
      </c>
      <c r="AU145" s="230" t="s">
        <v>86</v>
      </c>
      <c r="AY145" s="18" t="s">
        <v>135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143</v>
      </c>
      <c r="BM145" s="230" t="s">
        <v>392</v>
      </c>
    </row>
    <row r="146" s="2" customFormat="1" ht="16.5" customHeight="1">
      <c r="A146" s="39"/>
      <c r="B146" s="40"/>
      <c r="C146" s="219" t="s">
        <v>277</v>
      </c>
      <c r="D146" s="219" t="s">
        <v>138</v>
      </c>
      <c r="E146" s="220" t="s">
        <v>277</v>
      </c>
      <c r="F146" s="221" t="s">
        <v>587</v>
      </c>
      <c r="G146" s="222" t="s">
        <v>531</v>
      </c>
      <c r="H146" s="223">
        <v>2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143</v>
      </c>
      <c r="AT146" s="230" t="s">
        <v>138</v>
      </c>
      <c r="AU146" s="230" t="s">
        <v>86</v>
      </c>
      <c r="AY146" s="18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143</v>
      </c>
      <c r="BM146" s="230" t="s">
        <v>402</v>
      </c>
    </row>
    <row r="147" s="2" customFormat="1" ht="16.5" customHeight="1">
      <c r="A147" s="39"/>
      <c r="B147" s="40"/>
      <c r="C147" s="219" t="s">
        <v>281</v>
      </c>
      <c r="D147" s="219" t="s">
        <v>138</v>
      </c>
      <c r="E147" s="220" t="s">
        <v>281</v>
      </c>
      <c r="F147" s="221" t="s">
        <v>588</v>
      </c>
      <c r="G147" s="222" t="s">
        <v>531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143</v>
      </c>
      <c r="AT147" s="230" t="s">
        <v>138</v>
      </c>
      <c r="AU147" s="230" t="s">
        <v>86</v>
      </c>
      <c r="AY147" s="18" t="s">
        <v>135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143</v>
      </c>
      <c r="BM147" s="230" t="s">
        <v>412</v>
      </c>
    </row>
    <row r="148" s="2" customFormat="1" ht="16.5" customHeight="1">
      <c r="A148" s="39"/>
      <c r="B148" s="40"/>
      <c r="C148" s="219" t="s">
        <v>285</v>
      </c>
      <c r="D148" s="219" t="s">
        <v>138</v>
      </c>
      <c r="E148" s="220" t="s">
        <v>285</v>
      </c>
      <c r="F148" s="221" t="s">
        <v>589</v>
      </c>
      <c r="G148" s="222" t="s">
        <v>531</v>
      </c>
      <c r="H148" s="223">
        <v>2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143</v>
      </c>
      <c r="AT148" s="230" t="s">
        <v>138</v>
      </c>
      <c r="AU148" s="230" t="s">
        <v>86</v>
      </c>
      <c r="AY148" s="18" t="s">
        <v>135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143</v>
      </c>
      <c r="BM148" s="230" t="s">
        <v>421</v>
      </c>
    </row>
    <row r="149" s="2" customFormat="1" ht="16.5" customHeight="1">
      <c r="A149" s="39"/>
      <c r="B149" s="40"/>
      <c r="C149" s="219" t="s">
        <v>289</v>
      </c>
      <c r="D149" s="219" t="s">
        <v>138</v>
      </c>
      <c r="E149" s="220" t="s">
        <v>289</v>
      </c>
      <c r="F149" s="221" t="s">
        <v>590</v>
      </c>
      <c r="G149" s="222" t="s">
        <v>531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143</v>
      </c>
      <c r="AT149" s="230" t="s">
        <v>138</v>
      </c>
      <c r="AU149" s="230" t="s">
        <v>86</v>
      </c>
      <c r="AY149" s="18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143</v>
      </c>
      <c r="BM149" s="230" t="s">
        <v>430</v>
      </c>
    </row>
    <row r="150" s="2" customFormat="1" ht="16.5" customHeight="1">
      <c r="A150" s="39"/>
      <c r="B150" s="40"/>
      <c r="C150" s="219" t="s">
        <v>293</v>
      </c>
      <c r="D150" s="219" t="s">
        <v>138</v>
      </c>
      <c r="E150" s="220" t="s">
        <v>293</v>
      </c>
      <c r="F150" s="221" t="s">
        <v>591</v>
      </c>
      <c r="G150" s="222" t="s">
        <v>531</v>
      </c>
      <c r="H150" s="223">
        <v>92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143</v>
      </c>
      <c r="AT150" s="230" t="s">
        <v>138</v>
      </c>
      <c r="AU150" s="230" t="s">
        <v>86</v>
      </c>
      <c r="AY150" s="18" t="s">
        <v>135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143</v>
      </c>
      <c r="BM150" s="230" t="s">
        <v>440</v>
      </c>
    </row>
    <row r="151" s="2" customFormat="1" ht="16.5" customHeight="1">
      <c r="A151" s="39"/>
      <c r="B151" s="40"/>
      <c r="C151" s="219" t="s">
        <v>297</v>
      </c>
      <c r="D151" s="219" t="s">
        <v>138</v>
      </c>
      <c r="E151" s="220" t="s">
        <v>297</v>
      </c>
      <c r="F151" s="221" t="s">
        <v>592</v>
      </c>
      <c r="G151" s="222" t="s">
        <v>531</v>
      </c>
      <c r="H151" s="223">
        <v>15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143</v>
      </c>
      <c r="AT151" s="230" t="s">
        <v>138</v>
      </c>
      <c r="AU151" s="230" t="s">
        <v>86</v>
      </c>
      <c r="AY151" s="18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143</v>
      </c>
      <c r="BM151" s="230" t="s">
        <v>448</v>
      </c>
    </row>
    <row r="152" s="2" customFormat="1" ht="16.5" customHeight="1">
      <c r="A152" s="39"/>
      <c r="B152" s="40"/>
      <c r="C152" s="219" t="s">
        <v>263</v>
      </c>
      <c r="D152" s="219" t="s">
        <v>138</v>
      </c>
      <c r="E152" s="220" t="s">
        <v>263</v>
      </c>
      <c r="F152" s="221" t="s">
        <v>593</v>
      </c>
      <c r="G152" s="222" t="s">
        <v>531</v>
      </c>
      <c r="H152" s="223">
        <v>1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143</v>
      </c>
      <c r="AT152" s="230" t="s">
        <v>138</v>
      </c>
      <c r="AU152" s="230" t="s">
        <v>86</v>
      </c>
      <c r="AY152" s="18" t="s">
        <v>135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143</v>
      </c>
      <c r="BM152" s="230" t="s">
        <v>457</v>
      </c>
    </row>
    <row r="153" s="2" customFormat="1" ht="21.75" customHeight="1">
      <c r="A153" s="39"/>
      <c r="B153" s="40"/>
      <c r="C153" s="219" t="s">
        <v>304</v>
      </c>
      <c r="D153" s="219" t="s">
        <v>138</v>
      </c>
      <c r="E153" s="220" t="s">
        <v>594</v>
      </c>
      <c r="F153" s="221" t="s">
        <v>551</v>
      </c>
      <c r="G153" s="222" t="s">
        <v>552</v>
      </c>
      <c r="H153" s="291"/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143</v>
      </c>
      <c r="AT153" s="230" t="s">
        <v>138</v>
      </c>
      <c r="AU153" s="230" t="s">
        <v>86</v>
      </c>
      <c r="AY153" s="18" t="s">
        <v>135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143</v>
      </c>
      <c r="BM153" s="230" t="s">
        <v>467</v>
      </c>
    </row>
    <row r="154" s="2" customFormat="1" ht="21.75" customHeight="1">
      <c r="A154" s="39"/>
      <c r="B154" s="40"/>
      <c r="C154" s="219" t="s">
        <v>310</v>
      </c>
      <c r="D154" s="219" t="s">
        <v>138</v>
      </c>
      <c r="E154" s="220" t="s">
        <v>595</v>
      </c>
      <c r="F154" s="221" t="s">
        <v>554</v>
      </c>
      <c r="G154" s="222" t="s">
        <v>552</v>
      </c>
      <c r="H154" s="291"/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143</v>
      </c>
      <c r="AT154" s="230" t="s">
        <v>138</v>
      </c>
      <c r="AU154" s="230" t="s">
        <v>86</v>
      </c>
      <c r="AY154" s="18" t="s">
        <v>135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143</v>
      </c>
      <c r="BM154" s="230" t="s">
        <v>480</v>
      </c>
    </row>
    <row r="155" s="2" customFormat="1" ht="16.5" customHeight="1">
      <c r="A155" s="39"/>
      <c r="B155" s="40"/>
      <c r="C155" s="219" t="s">
        <v>316</v>
      </c>
      <c r="D155" s="219" t="s">
        <v>138</v>
      </c>
      <c r="E155" s="220" t="s">
        <v>596</v>
      </c>
      <c r="F155" s="221" t="s">
        <v>597</v>
      </c>
      <c r="G155" s="222" t="s">
        <v>552</v>
      </c>
      <c r="H155" s="291"/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143</v>
      </c>
      <c r="AT155" s="230" t="s">
        <v>138</v>
      </c>
      <c r="AU155" s="230" t="s">
        <v>86</v>
      </c>
      <c r="AY155" s="18" t="s">
        <v>135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143</v>
      </c>
      <c r="BM155" s="230" t="s">
        <v>598</v>
      </c>
    </row>
    <row r="156" s="2" customFormat="1" ht="16.5" customHeight="1">
      <c r="A156" s="39"/>
      <c r="B156" s="40"/>
      <c r="C156" s="219" t="s">
        <v>325</v>
      </c>
      <c r="D156" s="219" t="s">
        <v>138</v>
      </c>
      <c r="E156" s="220" t="s">
        <v>599</v>
      </c>
      <c r="F156" s="221" t="s">
        <v>600</v>
      </c>
      <c r="G156" s="222" t="s">
        <v>232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86" t="s">
        <v>1</v>
      </c>
      <c r="N156" s="287" t="s">
        <v>41</v>
      </c>
      <c r="O156" s="288"/>
      <c r="P156" s="289">
        <f>O156*H156</f>
        <v>0</v>
      </c>
      <c r="Q156" s="289">
        <v>0</v>
      </c>
      <c r="R156" s="289">
        <f>Q156*H156</f>
        <v>0</v>
      </c>
      <c r="S156" s="289">
        <v>0</v>
      </c>
      <c r="T156" s="29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143</v>
      </c>
      <c r="AT156" s="230" t="s">
        <v>138</v>
      </c>
      <c r="AU156" s="230" t="s">
        <v>86</v>
      </c>
      <c r="AY156" s="18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143</v>
      </c>
      <c r="BM156" s="230" t="s">
        <v>601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XTR8ZKMOdliLpXVE9Ahewf1lCz96BuLWTEGvOWPOGalL7FjEUF62nZLroN1qQo4NjHINLRpGcxusy0MDyN6COQ==" hashValue="++5EOVgMgfcGIzihF3NRujd1SNWu78s5nuXCcsRPCRRMIv1sLg0M0fWdzBSigEr6IHJfpdxX3By3Toincgk0yw==" algorithmName="SHA-512" password="9690"/>
  <autoFilter ref="C117:K15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NBKALKULACE\kalkulace</dc:creator>
  <cp:lastModifiedBy>NBKALKULACE\kalkulace</cp:lastModifiedBy>
  <dcterms:created xsi:type="dcterms:W3CDTF">2024-04-07T08:43:25Z</dcterms:created>
  <dcterms:modified xsi:type="dcterms:W3CDTF">2024-04-07T08:43:35Z</dcterms:modified>
</cp:coreProperties>
</file>