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rel.zifcak" reservationPassword="0"/>
  <workbookPr/>
  <bookViews>
    <workbookView xWindow="240" yWindow="120" windowWidth="14940" windowHeight="9225" activeTab="0"/>
  </bookViews>
  <sheets>
    <sheet name="Rekapitulace" sheetId="1" r:id="rId1"/>
    <sheet name="SO 002" sheetId="2" r:id="rId2"/>
    <sheet name="SO 182" sheetId="3" r:id="rId3"/>
    <sheet name="SO 201" sheetId="4" r:id="rId4"/>
    <sheet name="SO 301" sheetId="5" r:id="rId5"/>
    <sheet name="SO 302" sheetId="6" r:id="rId6"/>
    <sheet name="SO 401, 402" sheetId="7" r:id="rId7"/>
    <sheet name="SO 451" sheetId="8" r:id="rId8"/>
    <sheet name="SO 461" sheetId="9" r:id="rId9"/>
    <sheet name="SO 462" sheetId="10" r:id="rId10"/>
  </sheets>
  <definedNames/>
  <calcPr/>
  <webPublishing/>
</workbook>
</file>

<file path=xl/sharedStrings.xml><?xml version="1.0" encoding="utf-8"?>
<sst xmlns="http://schemas.openxmlformats.org/spreadsheetml/2006/main" count="2888" uniqueCount="834">
  <si>
    <t>Firma: Firma</t>
  </si>
  <si>
    <t>Rekapitulace ceny</t>
  </si>
  <si>
    <t>Stavba: 18077 - Rekonstrukce mostu dr.E.Beneše přes Vltavu v Českém Krumlově 22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</si>
  <si>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</si>
  <si>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</si>
  <si>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</si>
  <si>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</si>
  <si>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</si>
  <si>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</si>
  <si>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</si>
  <si>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</si>
  <si>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</si>
  <si>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</si>
  <si>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</si>
  <si>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</si>
  <si>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18077</t>
  </si>
  <si>
    <t>Rekonstrukce mostu dr.E.Beneše přes Vltavu v Českém Krumlově 22</t>
  </si>
  <si>
    <t>O</t>
  </si>
  <si>
    <t>Rozpočet:</t>
  </si>
  <si>
    <t>0,00</t>
  </si>
  <si>
    <t>15,00</t>
  </si>
  <si>
    <t>21,00</t>
  </si>
  <si>
    <t>3</t>
  </si>
  <si>
    <t>2</t>
  </si>
  <si>
    <t>SO 002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</si>
  <si>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</si>
  <si>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</si>
  <si>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</si>
  <si>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</si>
  <si>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</si>
  <si>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</si>
  <si>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</si>
  <si>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</si>
  <si>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</si>
  <si>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</si>
  <si>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</si>
  <si>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</si>
  <si>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</si>
  <si>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</si>
  <si>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</si>
  <si>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</si>
  <si>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</si>
  <si>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</si>
  <si>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</si>
  <si>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</si>
  <si>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</si>
  <si>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02410</t>
  </si>
  <si>
    <t/>
  </si>
  <si>
    <t>OBSLUHA PRO OBJEDNATELE - TECHNICKÝ PERSONÁL</t>
  </si>
  <si>
    <t>KPL</t>
  </si>
  <si>
    <t>PP</t>
  </si>
  <si>
    <t>Opatření BOZP. Mzdové náklady na 1 pracovníka na 2 dny – střežení mostu proti vstupu na a pod něj během demolice.</t>
  </si>
  <si>
    <t>VV</t>
  </si>
  <si>
    <t>TS</t>
  </si>
  <si>
    <t>zahrnuje veškeré náklady spojené s objednatelem požadovaným personálem</t>
  </si>
  <si>
    <t>02510</t>
  </si>
  <si>
    <t>ZKOUŠENÍ MATERIÁLŮ ZKUŠEBNOU ZHOTOVITELE</t>
  </si>
  <si>
    <t>dle TKP, ZTKP, není-li obsaženo v jedn. cenách - položky za celou stavbu</t>
  </si>
  <si>
    <t>zahrnuje veškeré náklady spojené s objednatelem požadovanými zkouškami</t>
  </si>
  <si>
    <t>02730</t>
  </si>
  <si>
    <t>POMOC PRÁCE ZŘÍZ NEBO ZAJIŠŤ OCHRANU INŽENÝRSKÝCH SÍTÍ</t>
  </si>
  <si>
    <t>vytyčení a ochrana všech dotčených IS během celé stavby</t>
  </si>
  <si>
    <t>zahrnuje veškeré náklady spojené s objednatelem požadovanými zařízeními</t>
  </si>
  <si>
    <t>02910</t>
  </si>
  <si>
    <t>a</t>
  </si>
  <si>
    <t>OSTATNÍ POŽADAVKY - ZEMĚMĚŘIČSKÁ MĚŘENÍ</t>
  </si>
  <si>
    <t>geodetické sledování během stavby</t>
  </si>
  <si>
    <t>zahrnuje veškeré náklady spojené s objednatelem požadovanými pracemi,   
- pro stanovení orientační investorské ceny určete jednotkovou cenu jako 1% odhadované ceny stavby</t>
  </si>
  <si>
    <t>b</t>
  </si>
  <si>
    <t>vytyčení stavby</t>
  </si>
  <si>
    <t>c</t>
  </si>
  <si>
    <t>zaměření skutečného stavu po provedení stavby</t>
  </si>
  <si>
    <t>7</t>
  </si>
  <si>
    <t>d</t>
  </si>
  <si>
    <t>geometrický oddělovací plán</t>
  </si>
  <si>
    <t>8</t>
  </si>
  <si>
    <t>029412</t>
  </si>
  <si>
    <t>OSTATNÍ POŽADAVKY - VYPRACOVÁNÍ MOSTNÍHO LISTU</t>
  </si>
  <si>
    <t>KUS</t>
  </si>
  <si>
    <t>Vypracování mostního listu</t>
  </si>
  <si>
    <t>zahrnuje veškeré náklady spojené s objednatelem požadovanými pracemi</t>
  </si>
  <si>
    <t>02943</t>
  </si>
  <si>
    <t>OSTATNÍ POŽADAVKY - VYPRACOVÁNÍ RDS</t>
  </si>
  <si>
    <t>Vypracování RDS</t>
  </si>
  <si>
    <t>02944</t>
  </si>
  <si>
    <t>OSTAT POŽADAVKY - DOKUMENTACE SKUTEČ PROVEDENÍ V DIGIT FORMĚ</t>
  </si>
  <si>
    <t>Vypracování DSPS</t>
  </si>
  <si>
    <t>11</t>
  </si>
  <si>
    <t>02950</t>
  </si>
  <si>
    <t>OSTATNÍ POŽADAVKY - POSUDKY, KONTROLY, REVIZNÍ ZPRÁVY</t>
  </si>
  <si>
    <t>vypracování plánu kontrol a údržby</t>
  </si>
  <si>
    <t>12</t>
  </si>
  <si>
    <t>02953</t>
  </si>
  <si>
    <t>OSTATNÍ POŽADAVKY - HLAVNÍ MOSTNÍ PROHLÍDKA</t>
  </si>
  <si>
    <t>první hlavní prohlídka mostu se zápisem do BMS</t>
  </si>
  <si>
    <t>položka zahrnuje :  
- úkony dle ČSN 73 6221  
- provedení hlavní mostní prohlídky oprávněnou fyzickou nebo právnickou osobou  
- vyhotovení záznamu (protokolu), který jednoznačně definuje stav mostu</t>
  </si>
  <si>
    <t>13</t>
  </si>
  <si>
    <t>02990</t>
  </si>
  <si>
    <t>OSTATNÍ POŽADAVKY - INFORMAČNÍ TABULE</t>
  </si>
  <si>
    <t>Náklady na zajištění dočasné publicity – umístění informační cedule po dobu stavby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</si>
  <si>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</si>
  <si>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</si>
  <si>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02991</t>
  </si>
  <si>
    <t>15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</si>
  <si>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</si>
  <si>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</si>
  <si>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</si>
  <si>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konstrukce a práce</t>
  </si>
  <si>
    <t>16</t>
  </si>
  <si>
    <t>916811</t>
  </si>
  <si>
    <t>ODDĚL OPLOCENÍ S PODSTAVCI DRÁTĚNNÉ - DOD A MONTÁŽ</t>
  </si>
  <si>
    <t>M</t>
  </si>
  <si>
    <t>Opatření BOZP. Příčné zaplocení komunikace, výška plotu 1,8 m.</t>
  </si>
  <si>
    <t>položka zahrnuje:  
- dodání zařízení v předepsaném provedení včetně jejich osazení  
- údržbu po celou dobu trvání funkce, náhradu zničených nebo ztracených kusů, nutnou opravu poškozených částí</t>
  </si>
  <si>
    <t>17</t>
  </si>
  <si>
    <t>916813</t>
  </si>
  <si>
    <t>ODDĚL OPLOCENÍ S PODSTAVCI DRÁTĚNNÉ - DEMONTÁŽ</t>
  </si>
  <si>
    <t>Položka zahrnuje odstranění, demontáž a odklizení zařízení s odvozem na předepsané místo</t>
  </si>
  <si>
    <t>SO 182</t>
  </si>
  <si>
    <t>Dopravně inženýrská opatření</t>
  </si>
  <si>
    <t>014101</t>
  </si>
  <si>
    <t>POPLATKY ZA SKLÁDKU</t>
  </si>
  <si>
    <t>M3</t>
  </si>
  <si>
    <t>násyp provizorního rozšíření (pol. 17180): 54.675=54,675 [A] 
štěrkodrť (pol. 113326): 15.271=15,271 [B] 
Celkem: A+B=69,946 [C]</t>
  </si>
  <si>
    <t>zahrnuje veškeré poplatky provozovateli skládky související s uložením odpadu na skládce.</t>
  </si>
  <si>
    <t>014112</t>
  </si>
  <si>
    <t>POPLATKY ZA SKLÁDKU TYP S-IO (INERTNÍ ODPAD)</t>
  </si>
  <si>
    <t>T</t>
  </si>
  <si>
    <t>vozovkový kryt s asfalt. pojivem</t>
  </si>
  <si>
    <t>kamenivo s asfaltem (pol. 113136): 2,3*2,2=5,060 [A]</t>
  </si>
  <si>
    <t>02720</t>
  </si>
  <si>
    <t>POMOC PRÁCE ZŘÍZ NEBO ZAJIŠŤ REGULACI A OCHRANU DOPRAVY</t>
  </si>
  <si>
    <t>kompletní DIO opravy objízdných tras, ČERPÁNO SE SOUHLASEM INVESTORA</t>
  </si>
  <si>
    <t>027411</t>
  </si>
  <si>
    <t>PROVIZORNÍ MOSTY - MONTÁŽ</t>
  </si>
  <si>
    <t>M2</t>
  </si>
  <si>
    <t>MMS osazena za podmínek TP 221, odst. 5, měsíční prohlídka se zápisem do SD, montáž vč. dopravy</t>
  </si>
  <si>
    <t>6.530*39.95=260,874 [A]</t>
  </si>
  <si>
    <t>027412</t>
  </si>
  <si>
    <t>PROVIZORNÍ MOSTY - NÁJEMNÉ</t>
  </si>
  <si>
    <t>KPLMĚSÍC</t>
  </si>
  <si>
    <t>pronájem mostního provizoria na 6 měsíců</t>
  </si>
  <si>
    <t>027413</t>
  </si>
  <si>
    <t>PROVIZORNÍ MOSTY - DEMONTÁŽ</t>
  </si>
  <si>
    <t>demontáž MP vč. dopravy</t>
  </si>
  <si>
    <t>029522</t>
  </si>
  <si>
    <t>OSTATNÍ POŽADAVKY - REVIZNÍ ZPRÁVY</t>
  </si>
  <si>
    <t>Hlavní prohlídka provizoria před uvedením do provozu</t>
  </si>
  <si>
    <t>Zemní práce</t>
  </si>
  <si>
    <t>113136</t>
  </si>
  <si>
    <t>ODSTRANĚNÍ KRYTU ZPEVNĚNÝCH PLOCH S ASFALT POJIVEM, ODVOZ DO 12KM</t>
  </si>
  <si>
    <t>provizorní komunikace cca v tl. 5 cm, vč. odvozu na skládku</t>
  </si>
  <si>
    <t>dle pol. 56361: 0,05*46=2,300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</si>
  <si>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</si>
  <si>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113326</t>
  </si>
  <si>
    <t>ODSTRAN PODKL ZPEVNĚNÝCH PLOCH Z KAMENIVA NESTMEL, ODVOZ DO 12KM</t>
  </si>
  <si>
    <t>podkl. vrstvy vozovky, včetně odvozu na skládku</t>
  </si>
  <si>
    <t>dle pol. 56334: 0,2*19,55=3,910 [A] 
dle pol. 56333: 0,15*48,3=7,245 [B] 
dle pol. 27152: 4.116=4,116 [C] 
Celkem: A+B+C=15,271 [D]</t>
  </si>
  <si>
    <t>113356</t>
  </si>
  <si>
    <t>ODSTRAN PODKLADU ZPEVNĚNÝCH PLOCH Z BETONU, ODVOZ DO 12KM</t>
  </si>
  <si>
    <t>odstranění podkladního betonu pod OP1</t>
  </si>
  <si>
    <t>dle pol. 451312: 0,8=0,800 [A]</t>
  </si>
  <si>
    <t>11336</t>
  </si>
  <si>
    <t>ODSTRANĚNÍ PODKLADU ZPEVNĚNÝCH PLOCH ZE SILNIČNÍCH DÍLCŮ (PANELŮ)</t>
  </si>
  <si>
    <t>opěry mostního provizoria ze silničních panelů, odstranění VČ. ODVOZU A ODKUPU ZHOTOVITELEM</t>
  </si>
  <si>
    <t>dle pol. 27212: 12,15=12,150 [A]</t>
  </si>
  <si>
    <t>122736</t>
  </si>
  <si>
    <t>ODKOPÁVKY A PROKOPÁVKY OBECNÉ TŘ. I, ODVOZ DO 12KM</t>
  </si>
  <si>
    <t>odstranění provizorního násypu rampa kamenného záhozu v korytě pod pilířem provizoria</t>
  </si>
  <si>
    <t>dle pol. 17180: 54,675=54,675 [A] 
dle pol. 46451: 21,76=21,760 [B] 
Celkem: A+B=76,435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</si>
  <si>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</si>
  <si>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</si>
  <si>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</si>
  <si>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těleso nájezdových ramp</t>
  </si>
  <si>
    <t>OP1 provizorní násyp rampy: 4,5*1,5*6,5=43,875 [A] 
OP3 provizorní násyp rampy (výplň mezi závěrnou zídkou provizoria a stávající opěrnou zdi): 9*0,8*1,5=10,800 [B] 
Celkem: A+B=54,675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</si>
  <si>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</si>
  <si>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</si>
  <si>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21461C</t>
  </si>
  <si>
    <t>SEPARAČNÍ GEOTEXTILIE DO 300G/M2</t>
  </si>
  <si>
    <t>separační geotextílie v místě provizorní rampY OP1, vč. odstranění, odvozu na skládku a skládkovného</t>
  </si>
  <si>
    <t>OP1: 4,2*10=42,000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</si>
  <si>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</si>
  <si>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27152</t>
  </si>
  <si>
    <t>POLŠTÁŘE POD ZÁKLADY Z KAMENIVA DRCENÉHO</t>
  </si>
  <si>
    <t>hutněný ŠP polštář pod panely</t>
  </si>
  <si>
    <t>Pod panely OP1: 1,4*0,3*6,4=2,688 [A] 
Pod panely OP3: 1,4*0,3*3,4=1,428 [B] 
Celkem: A+B=4,116 [C]</t>
  </si>
  <si>
    <t>položka zahrnuje dodávku předepsaného kameniva, mimostaveništní a vnitrostaveništní dopravu a jeho uložení  
není-li v zadávací dokumentaci uvedeno jinak, jedná se o nakupovaný materiál</t>
  </si>
  <si>
    <t>27212</t>
  </si>
  <si>
    <t>ZÁKLADY Z DÍLCŮ ŽELEZOBETONOVÝCH</t>
  </si>
  <si>
    <t>základy pro mostní provizorium ze silničních panelů, vč. montáže, pronájmu a demontáže</t>
  </si>
  <si>
    <t>OP1: 3*1*0,15*3=1,350 [A] 
P2: 10*1*0,15*2=3,000 [B] 
OP3: 13*1*0,2*3=7,800 [C] 
Celkem: A+B+C=12,150 [D]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</si>
  <si>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</si>
  <si>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</si>
  <si>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451312</t>
  </si>
  <si>
    <t>PODKLADNÍ A VÝPLŇOVÉ VRSTVY Z PROSTÉHO BETONU C12/15</t>
  </si>
  <si>
    <t>Podkladní beton pod panelovou rovnaninu</t>
  </si>
  <si>
    <t>OP1: 4*0,2*1=0,800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</si>
  <si>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</si>
  <si>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18</t>
  </si>
  <si>
    <t>46451</t>
  </si>
  <si>
    <t>POHOZ DNA A SVAHŮ Z LOMOVÉHO KAMENE</t>
  </si>
  <si>
    <t>zpevnění pod středovou stojkou mostního provizoria</t>
  </si>
  <si>
    <t>3.4*1*6.4=21,760 [A]</t>
  </si>
  <si>
    <t>položka zahrnuje dodávku předepsaného kamene, mimostaveništní a vnitrostaveništní dopravu a jeho uložení  
není-li v zadávací dokumentaci uvedeno jinak, jedná se o nakupovaný materiál</t>
  </si>
  <si>
    <t>Komunikace</t>
  </si>
  <si>
    <t>19</t>
  </si>
  <si>
    <t>56333</t>
  </si>
  <si>
    <t>VOZOVKOVÉ VRSTVY ZE ŠTĚRKODRTI TL. DO 150MM</t>
  </si>
  <si>
    <t>vozovkové vrstvy ze štěrkodrti</t>
  </si>
  <si>
    <t>rampa 1: 4,2*10=42,000 [A] 
rampa 2: 4,2*1,5=6,300 [B] 
Celkem: A+B=48,300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</si>
  <si>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</si>
  <si>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</si>
  <si>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56334</t>
  </si>
  <si>
    <t>VOZOVKOVÉ VRSTVY ZE ŠTĚRKODRTI TL. DO 200MM</t>
  </si>
  <si>
    <t>zpevnění provizorního chodníku</t>
  </si>
  <si>
    <t>rampa 1: 1,7*10=17,000 [A] 
rampa 2: 1,7*1,5=2,550 [B] 
Celkem: A+B=19,550 [C]</t>
  </si>
  <si>
    <t>21</t>
  </si>
  <si>
    <t>56361</t>
  </si>
  <si>
    <t>VOZOVKOVÉ VRSTVY Z RECYKLOVANÉHO MATERIÁLU TL DO 50MM</t>
  </si>
  <si>
    <t>provizorní komunikace, vrstva z recyklovaného materiálu tl. 50 mm</t>
  </si>
  <si>
    <t>rampa 1: 4*10=40,000 [A] 
rampa 2: 4*1,5=6,000 [B] 
Celkem: A+B=46,000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</si>
  <si>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</si>
  <si>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</si>
  <si>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572741</t>
  </si>
  <si>
    <t>DVOUVRSTVÝ ASFALTOVÝ NÁTĚR DO 2,0KG/M2</t>
  </si>
  <si>
    <t>viz pol. 56361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</si>
  <si>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</si>
  <si>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23</t>
  </si>
  <si>
    <t>914132</t>
  </si>
  <si>
    <t>DOPRAVNÍ ZNAČKY ZÁKLADNÍ VELIKOSTI OCELOVÉ FÓLIE TŘ 2 - MONTÁŽ S PŘEMÍSTĚNÍM</t>
  </si>
  <si>
    <t>přechodné dopravní značení</t>
  </si>
  <si>
    <t>B1: 2=2,000 [A] 
A15: 2=2,000 [B] 
B15: 2=2,000 [C] 
IP10b: 2=2,000 [D] 
E7b: 3=3,000 [E] 
E3a: 2=2,000 [F] 
E7a: 3=3,000 [G] 
IS11c: 7=7,000 [H] 
A9: 2=2,000 [I] 
IP4b: 1=1,000 [J] 
B2: 1=1,000 [K] 
Celkem: A+B+C+D+E+F+G+H+I+J+K=27,000 [L]</t>
  </si>
  <si>
    <t>položka zahrnuje:  
- dopravu demontované značky z dočasné skládky  
- osazení a montáž značky na místě určeném projektem  
- nutnou opravu poškozených částí  
nezahrnuje dodávku značky</t>
  </si>
  <si>
    <t>24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</si>
  <si>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</si>
  <si>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</si>
  <si>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</si>
  <si>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25</t>
  </si>
  <si>
    <t>914139</t>
  </si>
  <si>
    <t>DOPRAV ZNAČKY ZÁKLAD VEL OCEL FÓLIE TŘ 2 - NÁJEMNÉ</t>
  </si>
  <si>
    <t>KSDEN</t>
  </si>
  <si>
    <t>27*24*7=4 536,000 [A]</t>
  </si>
  <si>
    <t>položka zahrnuje sazbu za pronájem dopravních značek a zařízení, počet jednotek je určen jako součin počtu značek a počtu dní použití</t>
  </si>
  <si>
    <t>26</t>
  </si>
  <si>
    <t>914212</t>
  </si>
  <si>
    <t>DOPRAVNÍ ZNAČKY ZVĚTŠENÉ VELIKOSTI OCELOVÉ - MONTÁŽ S PŘEMÍSTĚNÍM</t>
  </si>
  <si>
    <t>přechodové dopravní značení - IP22</t>
  </si>
  <si>
    <t>27</t>
  </si>
  <si>
    <t>914213</t>
  </si>
  <si>
    <t>DOPRAVNÍ ZNAČKY ZVĚTŠENÉ VELIKOSTI OCELOVÉ - DEMONTÁŽ</t>
  </si>
  <si>
    <t>28</t>
  </si>
  <si>
    <t>914219</t>
  </si>
  <si>
    <t>DOPRAV ZNAČKY ZVĚTŠ VEL OCEL - NÁJEMNÉ</t>
  </si>
  <si>
    <t>7*24*7=1 176,000 [A]</t>
  </si>
  <si>
    <t>29</t>
  </si>
  <si>
    <t>916132</t>
  </si>
  <si>
    <t>DOPRAV SVĚTLO VÝSTRAŽ SOUPRAVA 5KS - MONTÁŽ S PŘESUNEM</t>
  </si>
  <si>
    <t>přechodové dopravní značení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</si>
  <si>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</si>
  <si>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30</t>
  </si>
  <si>
    <t>916133</t>
  </si>
  <si>
    <t>DOPRAV SVĚTLO VÝSTRAŽ SOUPRAVA 5KS - DEMONTÁŽ</t>
  </si>
  <si>
    <t>31</t>
  </si>
  <si>
    <t>916139</t>
  </si>
  <si>
    <t>DOPRAVNÍ SVĚTLO VÝSTRAŽNÉ SOUPRAVA 5 KUSŮ - NÁJEMNÉ</t>
  </si>
  <si>
    <t>2*24*7=336,000 [A]</t>
  </si>
  <si>
    <t>položka zahrnuje sazbu za pronájem zařízení. Počet měrných jednotek se určí jako součin počtu zařízení a počtu dní použití.</t>
  </si>
  <si>
    <t>32</t>
  </si>
  <si>
    <t>916152</t>
  </si>
  <si>
    <t>SEMAFOROVÁ PŘENOSNÁ SOUPRAVA - MONTÁŽ S PŘESUNEM</t>
  </si>
  <si>
    <t>SSZ - sada (3ks)</t>
  </si>
  <si>
    <t>33</t>
  </si>
  <si>
    <t>916153</t>
  </si>
  <si>
    <t>SEMAFOROVÁ PŘENOSNÁ SOUPRAVA - DEMONTÁŽ</t>
  </si>
  <si>
    <t>34</t>
  </si>
  <si>
    <t>916159</t>
  </si>
  <si>
    <t>SEMAFOROVÁ PŘENOSNÁ SOUPRAVA - NÁJEMNÉ</t>
  </si>
  <si>
    <t>SSZ - sada (3ks) , pronájem 24 týdnů</t>
  </si>
  <si>
    <t>1*24*7=168,000 [A]</t>
  </si>
  <si>
    <t>35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</si>
  <si>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</si>
  <si>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</si>
  <si>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</si>
  <si>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36</t>
  </si>
  <si>
    <t>916323</t>
  </si>
  <si>
    <t>DOPRAVNÍ ZÁBRANY Z2 S FÓLIÍ TŘ 2 - DEMONTÁŽ</t>
  </si>
  <si>
    <t>37</t>
  </si>
  <si>
    <t>916329</t>
  </si>
  <si>
    <t>DOPRAVNÍ ZÁBRANY Z2 S FÓLIÍ TŘ 2 - NÁJEMNÉ</t>
  </si>
  <si>
    <t>přechodné dopravní značení, pronájem 24 týdnů</t>
  </si>
  <si>
    <t>38</t>
  </si>
  <si>
    <t>916722</t>
  </si>
  <si>
    <t>UPEVŇOVACÍ KONSTR - PODKLADNÍ DESKA OD 28KG - MONTÁŽ S PŘESUNEM</t>
  </si>
  <si>
    <t>dle pol. 914132: 27*2=54,000 [A] 
dle pol. 914212: 7*4=28,000 [B] 
Celkem: A+B=82,000 [C]</t>
  </si>
  <si>
    <t>39</t>
  </si>
  <si>
    <t>916723</t>
  </si>
  <si>
    <t>UPEVŇOVACÍ KONSTR - PODKLADNÍ DESKA OD 28KG - DEMONTÁŽ</t>
  </si>
  <si>
    <t>40</t>
  </si>
  <si>
    <t>916729</t>
  </si>
  <si>
    <t>UPEVŇOVACÍ KONSTR - PODKL DESKA OD 28KG - NÁJEMNÉ</t>
  </si>
  <si>
    <t>dle pol. 914132: 27*2*54*7=20 412,000 [A] 
dle pol. 914212: 7*4*28*7=5 488,000 [B] 
Celkem: A+B=25 900,000 [C]</t>
  </si>
  <si>
    <t>SO 201</t>
  </si>
  <si>
    <t>Most dr. E. Beneše</t>
  </si>
  <si>
    <t>podkl. nestmel. vrstvy vozovky (pol. 113326): 29,272=29,272 [A] 
hloubení jam (pol. 131836): 107,421=107,421 [B] 
zemní hrázky (pol. 17780): 105=105,000 [C] 
Celkem: A+B+C=241,693 [D]</t>
  </si>
  <si>
    <t>014102</t>
  </si>
  <si>
    <t>kámen, beton, železobeton</t>
  </si>
  <si>
    <t>podkladní vrstvy z betonu (pol. 113356): 34,032*2,4=81,677 [A] 
konstrukce z kamene (pol. 966136): 6,854*2=13,708 [B] 
kce ze železobetonu (pol. 966166a): 310,243*2,5=775,608 [C] 
kce ze železobetonu (pol. 966166b): 9,391*2,5=23,478 [D] 
Celkem: A+B+C+D=894,471 [E]</t>
  </si>
  <si>
    <t>014132</t>
  </si>
  <si>
    <t>POPLATKY ZA SKLÁDKU TYP S-NO (NEBEZPEČNÝ ODPAD)</t>
  </si>
  <si>
    <t>odstranění nebezpečného odpadu, ČERPÁNO DLE SKUTEČNOSTI 
SE SOUHLASEM INVESTORA</t>
  </si>
  <si>
    <t>odstranění mostní izolace (pol. 97817): 426,36*0,01*1,2=5,116 [A]</t>
  </si>
  <si>
    <t>113176</t>
  </si>
  <si>
    <t>ODSTRAN KRYTU ZPEVNĚNÝCH PLOCH Z DLAŽEB KOSTEK, ODVOZ DO 12KM</t>
  </si>
  <si>
    <t>ostranění stávajícího kamenného zpevnění z mozaiky tl. cca 50 mm, odvoz na skládku investora</t>
  </si>
  <si>
    <t>vozovka na mostě: 5,2*0,05*57,1=14,846 [A] 
chodník na mostě: 2*0,9*0,05*57,1=5,139 [B] 
Celkem: A+B=19,985 [C]</t>
  </si>
  <si>
    <t>podkl. vrstvy vozovky (lože z drti), včetně odvozu</t>
  </si>
  <si>
    <t>na mostě: 5,2*0,04*57,1=11,877 [A] 
chodník na mostě: 2*0,9*0,1*57,1=10,278 [B] 
předpolí: 2*6,5*0,15*3,65=7,118 [C] 
Celkem: A+B+C=29,273 [D]</t>
  </si>
  <si>
    <t>ostranění cementového potěru tl. 60 mm a cememtové omítky tl. 20 mm v místě vozovky na mostě a podkladního betonu pod chodníky tl. 100 mm, odvoz na skládku</t>
  </si>
  <si>
    <t>vozovka na mostě: 5,2*0,08*57,1=23,754 [A] 
chodník na mostě: 2*0,9*0,1*57,1=10,278 [B] 
Celkem: A+B=34,032 [C]</t>
  </si>
  <si>
    <t>11353</t>
  </si>
  <si>
    <t>ODSTRANĚNÍ CHODNÍKOVÝCH KAMENNÝCH OBRUBNÍKŮ</t>
  </si>
  <si>
    <t>ostranění stávajících kamených obrubníků, vč. lože, odvoz na skládku investora</t>
  </si>
  <si>
    <t>levá strana mostu : 74,8=74,800 [A] 
pravá strana mostu: 78,2=78,200 [B] 
Celkem: A+B=153,000 [C]</t>
  </si>
  <si>
    <t>11512</t>
  </si>
  <si>
    <t>ČERPÁNÍ VODY DO 1000 L/MIN</t>
  </si>
  <si>
    <t>HOD</t>
  </si>
  <si>
    <t>čerpání vody v prostoru opěr a pilíře v průběhu provádění sanace stávajících kamenných zdí, kolem kterých budou zhotoveny zemní hrázky</t>
  </si>
  <si>
    <t>24*14=336,000 [A]</t>
  </si>
  <si>
    <t>Položka čerpání vody na povrchu zahrnuje i potrubí, pohotovost záložní čerpací soupravy a zřízení čerpací jímky. Součástí položky je také následná demontáž a likvidace těchto zařízení</t>
  </si>
  <si>
    <t>131836</t>
  </si>
  <si>
    <t>HLOUBENÍ JAM ZAPAŽ I NEPAŽ TŘ. II, ODVOZ DO 12KM</t>
  </si>
  <si>
    <t>výkopy pro demolici vč. odvozu na skládku</t>
  </si>
  <si>
    <t>výkop rubu OP1: 1,5*2,7*8,5=34,425 [A] 
výkop rubu OP3: 1,5*2,7*10=40,500 [B] 
předpolí pod vozovkou : 2*6,5*0,11*3,65=5,220 [C] 
OP3 vlevo: 2*1,1*10,2=22,440 [D] 
OP3 vpravo: 0,5*0,8*3,5+0,5*0,8*0,8*4,4+0,5*0,33*8,6+0,5*0,33*0,33*11,2=4,837 [E] 
Celkem: A+B+C+D+E=107,422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</si>
  <si>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</si>
  <si>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17780</t>
  </si>
  <si>
    <t>ZEMNÍ HRÁZKY Z NAKUPOVANÝCH MATERIÁLŮ</t>
  </si>
  <si>
    <t>Pytlované zemní hrázky pro provedení sanace spodní stavby mostu, vč. odstranění a uložení na skládku</t>
  </si>
  <si>
    <t>OP1: 1,5*1,0*20=30,000 [A] 
P2: 1,5*1,0*30=45,000 [B] 
OP3: 1,5*1,0*20=30,000 [C] 
Celkem: A+B+C=105,000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</si>
  <si>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</si>
  <si>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21203</t>
  </si>
  <si>
    <t>TRATIVODY KOMPLET Z TRUB NEKOV DN DO 150MM</t>
  </si>
  <si>
    <t>drenáž DN 150 mm (vrcholový tlak SN8), vč. geotextílie okolo trubky, vč. vyústění</t>
  </si>
  <si>
    <t>rub OP1: 10,3=10,300 [A] 
rub OP3: 12,3=12,300 [B] 
Celkem: A+B=22,600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</si>
  <si>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</si>
  <si>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21341</t>
  </si>
  <si>
    <t>DRENÁŽNÍ VRSTVY Z PLASTBETONU (PLASTMALTY)</t>
  </si>
  <si>
    <t>žebra z drenážního polymerbetonu pod kamennými obrubníky š. 0,25 m po vzdálenosti 1,0 m.</t>
  </si>
  <si>
    <t>na mostě: 2*56*0,25*0,5*0,1=1,400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</si>
  <si>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</si>
  <si>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21361</t>
  </si>
  <si>
    <t>DRENÁŽNÍ VRSTVY Z GEOTEXTILIE</t>
  </si>
  <si>
    <t>drenážní geotextílie tl. 10 mm pod vozovkovým krytem na mostě a chodníkovou římsou</t>
  </si>
  <si>
    <t>na mostě: 8,7*56,1=488,070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</si>
  <si>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</si>
  <si>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22694</t>
  </si>
  <si>
    <t>ZÁPOROVÉ PAŽENÍ Z KOVU DOČASNÉ</t>
  </si>
  <si>
    <t>Pažení ze strany provizoria - uvažováno HEB 160 (v rámci RDS možno profil změnit na základě možností zhotovitele), včetně odstranění</t>
  </si>
  <si>
    <t>OP1: 5*6*42,6/1000=1,278 [A] 
OP3: 5*6*42,6/1000=1,278 [B] 
Celkem: A+B=2,556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</si>
  <si>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</si>
  <si>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</si>
  <si>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</si>
  <si>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100x100 mm, včetně odstranění</t>
  </si>
  <si>
    <t>OP1: 4*1*3=12,000 [A] 
OP3: 4*1*3=12,000 [B] 
Celkem: A+B=24,000 [C]</t>
  </si>
  <si>
    <t>položka zahrnuje osazení pažin bez ohledu na druh, jejich opotřebení a jejich odstranění</t>
  </si>
  <si>
    <t>227821</t>
  </si>
  <si>
    <t>MIKROPILOTY KOMPLET D DO 100MM NA POVRCHU</t>
  </si>
  <si>
    <t>prům. trubky 89/16 mm, cena za komplet (délka uvedena bez hluchého vrtání)</t>
  </si>
  <si>
    <t>OP1: 14*7=98,000 [A] 
P2: 16*7=112,000 [B] 
OP3: 14*7=98,000 [C] 
Celkem: A+B+C=308,000 [D]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</si>
  <si>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</si>
  <si>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261412</t>
  </si>
  <si>
    <t>VRTY PRO KOTVENÍ A INJEKTÁŽ TŘ IV NA POVRCHU D DO 16MM</t>
  </si>
  <si>
    <t>Vrty pro hloubkovou injektáž kamenné spodní stavby, vrty hl. 0,5 m, ve sparách zdiva, v každém šáru po 0,5 m.</t>
  </si>
  <si>
    <t>Opěra 1: 4*19,6*0,5=39,200 [A] 
Pilíř P2: 4*44*0,5=88,000 [B] 
Opěra 3: 4*23,2*0,5=46,400 [C] 
Celkem: A+B+C=173,600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</si>
  <si>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</si>
  <si>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261413</t>
  </si>
  <si>
    <t>VRTY PRO KOTVENÍ A INJEKTÁŽ TŘ IV NA POVRCHU D DO 25MM</t>
  </si>
  <si>
    <t>Vrt d=25 mm pro kotvení výztuže d=20 mm po 400 mm, vč. vlepení výztuží. Hloubka vrtu 800 mm.</t>
  </si>
  <si>
    <t>Úložný práh OP1: 2*20*0,8=32,000 [A] 
Práh P2: 2*16*0,8=25,600 [B] 
Úložný práh OP3: 2*25*0,8=40,000 [D] 
Celkem: A+B+D=97,600 [E]</t>
  </si>
  <si>
    <t>Vrt d=16 mm pro kotvení výztuže d=14 mm po 400 mm, vč. vlepení výztuží. Hloubka vrtu 400 mm.</t>
  </si>
  <si>
    <t>zeď u OP1 vpravo: 2*9*0,4=7,200 [A] 
zeď u OP3 vlevo: 2*26*0,4=20,800 [B] 
zeď u OP3 vpravo: 2*32*0,4=25,600 [C] 
Celkem: A+B+C=53,600 [D]</t>
  </si>
  <si>
    <t>261414</t>
  </si>
  <si>
    <t>VRTY PRO KOTVENÍ A INJEKTÁŽ TŘ IV NA POVRCHU D DO 35MM</t>
  </si>
  <si>
    <t>Vrty pro kotevní trny do ŽB sloupků zábradlí pro ochycení vodorovných výplní</t>
  </si>
  <si>
    <t>na každém sloupku 8 ks trnů: 8*36*0,2=57,600 [A]</t>
  </si>
  <si>
    <t>26142</t>
  </si>
  <si>
    <t>VRTY PRO KOTVENÍ, INJEKTÁŽ A MIKROPILOTY NA POVRCHU TŘ. IV D DO 100MM</t>
  </si>
  <si>
    <t>Vrty pro mikropiloty</t>
  </si>
  <si>
    <t>26144</t>
  </si>
  <si>
    <t>VRTY PRO KOTVENÍ, INJEKTÁŽ A MIKROPILOTY NA POVRCHU TŘ. IV D DO 200MM</t>
  </si>
  <si>
    <t>jádrový vrt - pro prostup rubové drenáže kamennou opěrou DN200</t>
  </si>
  <si>
    <t>OP1+OP3: 2*1,65=3,300 [A]</t>
  </si>
  <si>
    <t>264315</t>
  </si>
  <si>
    <t>VRTY PRO PILOTY TŘ. III D DO 300MM</t>
  </si>
  <si>
    <t>Vrty pro HEB 160 (záporové pažení), vč. odvozu výkopku na skládku</t>
  </si>
  <si>
    <t>OP1+OP3: 10*6=60,000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</si>
  <si>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</si>
  <si>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85</t>
  </si>
  <si>
    <t>272313</t>
  </si>
  <si>
    <t>ZÁKLADY Z PROSTÉHO BETONU DO C16/20</t>
  </si>
  <si>
    <t>betonáž záporového pažení, uvažovaná délka zabetonované paty 3,0 m.</t>
  </si>
  <si>
    <t>10*3*3.14*0.15*0.15=2,120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</si>
  <si>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</si>
  <si>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28145X</t>
  </si>
  <si>
    <t>INJEKTOVÁNÍ NÍZKOTLAKÉ Z TRASS VÁPENNÝCH POJIV NA POVRCHU</t>
  </si>
  <si>
    <t>injektáž kamenného zdiva - nad normální hladinou, odhad 30% dutin ze zdiva</t>
  </si>
  <si>
    <t>Opěra 1: 0,3*0,5*9,82=1,473 [A] 
Pilíř P2: 0,3*0,5*22=3,300 [B] 
Opěra 3: 0,3*0,5*11,6=1,740 [C] 
Celkem: A+B+C=6,513 [D]</t>
  </si>
  <si>
    <t>Svislé konstrukce</t>
  </si>
  <si>
    <t>311213</t>
  </si>
  <si>
    <t>ZDI A STĚNY PODPĚR A VOLNÉ Z KAMENE A LOM VÝROBKŮ - OBKLAD</t>
  </si>
  <si>
    <t>Kamenný obklad zdi u OP3 vlevo</t>
  </si>
  <si>
    <t>dřík: 2*0,2*0,35*6+2*0,2*0,92*4,4=2,459 [A]</t>
  </si>
  <si>
    <t>Položka zahrnuje veškerý materiál, výrobky a polotovary, včetně mimostaveništní a vnitrostaveništní dopravy (rovněž přesuny), včetně naložení a složení, případně s uložením.</t>
  </si>
  <si>
    <t>317325</t>
  </si>
  <si>
    <t>ŘÍMSY ZE ŽELEZOBETONU DO C30/37</t>
  </si>
  <si>
    <t>římsy včetně bednění, dilatačních a smršťovacích spar</t>
  </si>
  <si>
    <t>levá římsa na mostě: 0,4*0,28*55,5=6,216 [A] 
pravá římsa na mostě: 0,4*0,28*54=6,048 [B] 
Celkem: A+B=12,264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</si>
  <si>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</si>
  <si>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</si>
  <si>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</si>
  <si>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říms, parametrická spotřeba 200 kg/m3</t>
  </si>
  <si>
    <t>dle pol. 317325: 0,2*12,264=2,453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</si>
  <si>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</si>
  <si>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</si>
  <si>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</si>
  <si>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spodní stavba mostu z betonu C30/37, vč. izolačních nátěrů na rubu (1xNp + 2xNa)</t>
  </si>
  <si>
    <t>OP1 - dřík: 1,65*0,8*8,25=10,890 [A] 
OP1 - ZZ: 0,5*1,3*8,85=5,753 [B] 
P2 - dřík: 2*1,1*10=22,000 [C] 
OP3 - dřík: 1,65*0,8*10,1=13,332 [E] 
OP3 - ZZ: 0,5*1,3*10,6=6,890 [F] 
Celkem: A+B+C+E+F=58,865 [G]</t>
  </si>
  <si>
    <t>ozdobné zhlaví na piliři P2 z betonu C30/37, uložené na plastmaltu, kotvena kamenickým způsobem (na trny)</t>
  </si>
  <si>
    <t>P2 - ozdobné zhlaví: 2*2,2*0,4*1,4=2,464 [A]</t>
  </si>
  <si>
    <t>zdi okolo mostu, vč. izolačních nátěrů (1xNp + 2xNa)</t>
  </si>
  <si>
    <t>zeď u OP1 vpravo: 
zídka pro vsazení paměťní desky: 2*0,94*0,15*0,5+0,3*0,15*1,6=0,213 [A] 
sloupek vlevo: 1,15*1,05*0,3=0,362 [B] 
sloupek vpravo: 0,4*0,81*0,3=0,097 [C] 
sokl: 4,1*0,46*0,3=0,566 [D] 
římsa: 2,75*0,15*0,325=0,134 [E] 
Celkem OP1 vpravo: A+B+C+D+E=1,372 [F] 
zeď u OP3 vlevo: 
sokl zábradlí: 0,7*0,33*11,85=2,737 [G] 
dřík: 0,3*0,35*6+0,3*0,92*4,4=1,844 [H] 
římsa: 1,25*0,24*10,5=3,150 [I] 
Celkem OP3 vlevo: G+H+I=7,731 [J] 
zeď u OP3 vpravo: 
sokl zábradlí: 0,4*0,8*4,1+0,4*0,33*8,2=2,394 [K] 
Celkem: F+J+K=11,497 [L] 
Celkem všechny zdi: F+L+P</t>
  </si>
  <si>
    <t>333365</t>
  </si>
  <si>
    <t>VÝZTUŽ MOSTNÍCH OPĚR A KŘÍDEL Z OCELI 10505, B500B</t>
  </si>
  <si>
    <t>výztuž opěr, parametrická spotřeba 140 kg/m3</t>
  </si>
  <si>
    <t>dle pol. 333325a: 0,14*58,865=8,241 [A] 
dle pol. 333325b: 0,14*2,464=0,345 [B] 
dle pol. 333325c: 0,14*11,495=1,609 [C] 
Celkem: A+B+C=10,195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</si>
  <si>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</si>
  <si>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348325</t>
  </si>
  <si>
    <t>ZÁBRADLÍ A ZÁBRADELNÍ ZÍDKY ZE ŽELEZOBETONU C30/37</t>
  </si>
  <si>
    <t>monolitické ŽB sloupky zábradlí 250/250 mm z betonu C35/45, vč.kotevního materiálu</t>
  </si>
  <si>
    <t>na mostě: 36*0,25*1,1*0,25=2,475 [A]</t>
  </si>
  <si>
    <t>- dodání  čerstvého  betonu  (betonové  směsi)  požadované  kvality,  jeho  uložení  do požadovaného tvaru při jakékoliv hustotě výztuže, konzistenci čerstvého betonu a způsobu hutnění, ošetření a ochranu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výztuže, kotevních, doplňkových konstrukcí a vybavení,  
- úpravy povrchu pro položení požadované izolace, povlaků a nátěrů, případně vyspravení,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- případné zřízení spojovací vrstvy u základů,  
- úpravy pro osazení zařízení ochrany konstrukce proti vlivu bludných proudů.</t>
  </si>
  <si>
    <t>monolitické ŽB madlo zábradlí 300/170 mm z betonu C35/45</t>
  </si>
  <si>
    <t>na mostě: 2*0,3*0,17*53,5=5,457 [A]</t>
  </si>
  <si>
    <t>monolitický ŽB pylon veřejného osvětlení 500/500 mm z betonu C30/37. Do pylonů budou před betonáží vsazeny ocelové svařence viz objekt SO 451.</t>
  </si>
  <si>
    <t>pylon: 6*0,5*1,2*0,5+6*0,18*0,5*0,5=2,070 [A]</t>
  </si>
  <si>
    <t>monolitické ŽB madlo zábradlí 300/170 mm z betonu C35/45 a monolitické ŽB sloupky zábradlí 250/250 mm z betonu C35/45, vč.kotevního materiálu</t>
  </si>
  <si>
    <t>zeď u OP3 vlevo: 
sloupky: 3*0,5*1,2*0,5+2*0,25*0,93*0,25=1,016 [A] 
madlo: 0,3*0,17*10,35=0,528 [B] 
zeď u OP3 vpravo: 
sloupky: 0,5*1,2*0,5+6*0,25*0,93*0,25=0,649 [C] 
madlo: 0,3*0,17*12,3=0,627 [D] 
Celkem: A+B+C+D=2,820 [E]</t>
  </si>
  <si>
    <t>348365</t>
  </si>
  <si>
    <t>VÝZTUŽ ZÁBRADLÍ A ZÁBRADELNÍCH ZÍDEK Z OCELI 10505, B500B</t>
  </si>
  <si>
    <t>Výztuž sloupků a madel zábradlí a pylonu VO, parametrická spotřeba 250 kg/m3</t>
  </si>
  <si>
    <t>dle pol. 33812a: 0,25*2,475=0,619 [A] 
dle pol. 33812b: 0,25*5,457=1,364 [B] 
dle pol. 33812c: 0,25*2,07=0,518 [C] 
dle pol. 33812d: 0,25*2,07=0,518 [E] 
Celkem: A+B+C=2,501 [D]</t>
  </si>
  <si>
    <t>348945</t>
  </si>
  <si>
    <t>ZÁBRADLÍ A ZÁBRADEL ZÍDKY Z NEREZ OCELI</t>
  </si>
  <si>
    <t>vodorovná výplň zábradlí z ocelových nerez. trubek ?60 mm, tl. 2 mm, matná tmavě šedá barva, vč. šroubků pro upevnění trubek k trnům (na každém konci 1 ks)</t>
  </si>
  <si>
    <t>na mostě: 4*36*3.14*0.06*0,002*2,5*7,85+4*4*3.14*0.06*0,002*2,8*7,85=1,197 [A] 
zeď u OP3 vlevo: 4*2*3.14*0.06*0,002*2,3*7,85+4*2*3.14*0.06*0,002*2,6*7,85=0,116 [B] 
zeď u OP3 vpravo: 4*2*3.14*0.06*0,002*1,8*7,85+4*2*3.14*0.06*0,002*2*7,85+4*3.14*0.06*0,002*3*7,85=0,125 [C] 
kotevní trny průměr 30 mm, dl. 0.3 m: 8*36*3.14*0.015*0.015*0,3*7,85=0,479 [D] 
vnitřní výztuhy uvnitř výplní na koncích (2 ks na každém konci): 4*192*3.14*0.03*0.03*0,004*7,85=0,068 [E] 
Celkem: A+B+C+D+E=1,985 [F]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</si>
  <si>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</si>
  <si>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422336</t>
  </si>
  <si>
    <t>MOSTNÍ NOSNÉ TRÁM KONSTR Z PŘEDPJ BET DO C40/50</t>
  </si>
  <si>
    <t>podélně předpjatá NK z betonu C35/45</t>
  </si>
  <si>
    <t>horní deska: 8,92*0,25*56,1=125,103 [A] 
trámy (průměrná výška vč. náběhu): 4*0,5*1,11*53,85=119,547 [B] 
příčník na OP1+OP3: 2*0,85*0,85*6,5=9,393 [C] 
příčník na P2: 0,5*1,76*6,5=5,720 [D] 
vyložená oblouková část příčníků: 6*0,5*0,7*1,3=2,730 [E] 
Celkem: A+B+C+D+E=262,493 [F]</t>
  </si>
  <si>
    <t>422365</t>
  </si>
  <si>
    <t>VÝZTUŽ MOSTNÍ TRÁMOVÉ KONSTRUKCE Z OCELI 10505, B500B</t>
  </si>
  <si>
    <t>parametrická spotřeba 180 kg/m3</t>
  </si>
  <si>
    <t>dle pol. 422326: 0,18*262,493=47,249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</si>
  <si>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</si>
  <si>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</t>
  </si>
  <si>
    <t>VÝZTUŽ MOSTNÍ NOSNÉ TRÁMOVÉ KONSTR PŘEDPÍNACÍ</t>
  </si>
  <si>
    <t>podélné předpětí Y1860 S7 - 15.7, 12-ti lanné kabely</t>
  </si>
  <si>
    <t>podélné předpětí: 8*12*1,18/1000*55,2=6,253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</si>
  <si>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</si>
  <si>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41</t>
  </si>
  <si>
    <t>42838</t>
  </si>
  <si>
    <t>KLOUB ZE ŽELEZOBETONU VČET VÝZTUŽE</t>
  </si>
  <si>
    <t>Vrubový kloub na pilíři P2 š. 0,3 m dl. 6,4 m.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</si>
  <si>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</si>
  <si>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</t>
  </si>
  <si>
    <t>42852</t>
  </si>
  <si>
    <t>MOSTNÍ LOŽISKA HRNCOVÁ PRO ZATÍŽ DO 2,5MN</t>
  </si>
  <si>
    <t>Hrncová mostní ložiska na opěrách. Svislá reakce  2,5 MN, podélný posun všech ložisek +-50 mm, příčný posun dvou ložisek +-10 mm (zbylá dvě ložiska příčně pevná), vč. podlilí polymermaltou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</si>
  <si>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</si>
  <si>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43</t>
  </si>
  <si>
    <t>pod rubovou drenáž, obetonování rubu opěr</t>
  </si>
  <si>
    <t>rub. drenáž OP1+OP3: 0.5*0,15*19=1,425 [A] 
obetonování rubu opěr: 2*0,1*0,5*19=1,900 [B] 
Celkem: A+B=3,325 [C]</t>
  </si>
  <si>
    <t>44</t>
  </si>
  <si>
    <t>45160</t>
  </si>
  <si>
    <t>PODKL A VÝPLŇ VRSTVY Z MEZEROVITÉHO BETONU</t>
  </si>
  <si>
    <t>obetonování rub. drenáže z mezerovitého betonu dle TKP 18.</t>
  </si>
  <si>
    <t>0,2*0,2*22.6=0,904 [A]</t>
  </si>
  <si>
    <t>Položka zahrnuje dodávku mezerovitého betonu a jeho uložení se zhutněním, včetně mimostaveništní a vnitrostaveništní dopravy (rovněž přesuny)</t>
  </si>
  <si>
    <t>45</t>
  </si>
  <si>
    <t>45860</t>
  </si>
  <si>
    <t>VÝPLŇ ZA OPĚRAMI A ZDMI Z MEZEROVITÉHO BETONU</t>
  </si>
  <si>
    <t>zásyp za opěrami mezerovitým betonem MCB 10 dle ČSN 73 6124-2, včetně materiálu</t>
  </si>
  <si>
    <t>zásyp rubu OP1: 1,5*2,7*8,5=34,425 [A] 
zásyp rubu OP3: 1,5*2,7*10=40,500 [B] 
OP3 vlevo: 2*1,1*10,2=22,440 [C] 
OP3 vpravo: 0,5*0,8*3,5+0,5*0,8*0,8*4,4+0,5*0,33*8,6+0,5*0,33*0,33*11,2=4,837 [D] 
Celkem: A+B+C+D=102,202 [E]</t>
  </si>
  <si>
    <t>položka zahrnuje:  
- dodávku mezerovitého betonu předepsané kvality a zásyp se zhutněním včetně mimostaveništní a vnitrostaveništní dopravy</t>
  </si>
  <si>
    <t>46</t>
  </si>
  <si>
    <t>Štěrkodrť ŠDa tl. 150 mm v předpolích mostu</t>
  </si>
  <si>
    <t>Před mostem: 7,5*3,5=26,250 [A] 
Za mostem: 7*3,5=24,500 [B] 
Celkem: A+B=50,750 [C]</t>
  </si>
  <si>
    <t>47</t>
  </si>
  <si>
    <t>58221</t>
  </si>
  <si>
    <t>DLÁŽDĚNÉ KRYTY Z DROBNÝCH KOSTEK DO LOŽE Z KAMENIVA</t>
  </si>
  <si>
    <t>Dlažba ze žulových kostek tl. 100 mm do lože z kamenné drti tl. 60 mm, vč. 5-ti řádku nad mostními závěry</t>
  </si>
  <si>
    <t>vozovka na mostě: 5,5*56,7=311,850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</si>
  <si>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</si>
  <si>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</si>
  <si>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582311</t>
  </si>
  <si>
    <t>DLÁŽDĚNÉ KRYTY Z MOZAIK KOSTEK JEDNOBAREVNÝCH DO LOŽE Z KAMENIVA</t>
  </si>
  <si>
    <t>Kamenná mozaiková dlažba (v obloukovém uspořádání) tl. 50 mm  do lože z kamenné drti tl. cca 200 mm</t>
  </si>
  <si>
    <t>chodníková římsa: 2*1,15*56,1=129,030 [A]</t>
  </si>
  <si>
    <t>49</t>
  </si>
  <si>
    <t>587202</t>
  </si>
  <si>
    <t>PŘEDLÁŽDĚNÍ KRYTU Z DROBNÝCH KOSTEK</t>
  </si>
  <si>
    <t>Předláždění ploch z drobných kamenných kostek před a za mostem, plocha graficky odečtena z CAD.</t>
  </si>
  <si>
    <t>Před mostem: 40=40,000 [A] 
Za mostem: 70=70,000 [B] 
Celkem: A+B=110,000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</si>
  <si>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</si>
  <si>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Úpravy povrchů, podlahy, výplně otvorů</t>
  </si>
  <si>
    <t>50</t>
  </si>
  <si>
    <t>62543</t>
  </si>
  <si>
    <t>ÚPRAVA POVRCHŮ VNĚJŠ KONSTR BETON OMÍTKOU Z UMĚL KAMENE</t>
  </si>
  <si>
    <t>Viditelné plochy spodní stavby, nosné konstrukce a zábradlí</t>
  </si>
  <si>
    <t>OP1: 
přední a boční líc včetně konzolky: 0,95*9,82=9,329 [A] 
P2: 
boční líc prahu: 1,1*22=24,200 [B] 
horní povrch ÚP mimo prostor stříšky: 2*6,5=13,000 [C] 
viditelný povrch ozdobného zhlaví: 7=7,000 [D] 
OP3: 
přední a boční líc včetně konzolky: 0,95*11,6=11,020 [E] 
viditelný povrch římsy na mostě: 2*1*56,1=112,200 [F] 
NK: 
svislý a dolní líc vnější konzoly: 2*1,5*56,1=168,300 [G] 
vnější boční povrch krajních trámů: 2*2*1,11*53,85=239,094 [H] 
zhlaví příčníku (vyložená část pro sloup VO): 8*0.95+6*0,5*2,4=14,800 [I] 
sloupky zábradlí na mostě: 4*36*1,1*0,25=39,600 [J] 
madla zábradlí na mostě: 2*0,9*53,5=96,300 [K] 
pylon VO: 4*6*1,2*0,5=14,400 [L] 
Celkem: A+B+C+D+E+F+G+H+I+J+K+L=749,243 [M]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</si>
  <si>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</si>
  <si>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51</t>
  </si>
  <si>
    <t>Viditelné plochy zídek</t>
  </si>
  <si>
    <t>zeď u OP1 vpravo: 
zídka pro vsazení paměťní desky: 4*0,94*0,5+2*0,3*1,6=2,840 [A] 
sloupek vlevo: 1,05*2,6=2,730 [B] 
sloupek vpravo: 0,81*1,4=1,134 [C] 
sokl: 2*0,385*4,1=3,157 [D] 
římsa: 0.9+0,15*3,8=1,470 [E] 
Celkem OP1 vpravo: A+B+C+D+E=11,331 [F] 
zeď u OP3 vlevo: 
sloupky: 4*3*1,2*0,5+4*2*0,93*0,25=9,060 [G] 
madlo: 0,9*10,35=9,315 [H] 
sokl zábradlí: 1,4*11,85=16,590 [I] 
římsa: 5.6+0,16*10,4=7,264 [J] 
Celkem OP3 vlevo: G+H+I+J=42,229 [K] 
zeď u OP3 vpravo: 
sloupky: 4*1,2*0,5+4*6*0,93*0,25=7,980 [L] 
madlo: 0,9*12,3=11,070 [M] 
sokl zábradlí: 1,2*4,1+0,73*8,2=10,906 [N] 
Celkem OP3 vpravo: L+M+N=29,956 [O] 
Celkem: F+K+O=83,516 [P]</t>
  </si>
  <si>
    <t>52</t>
  </si>
  <si>
    <t>62747</t>
  </si>
  <si>
    <t>SPÁROVÁNÍ STARÉHO ZDIVA ZVLÁŠT MALTOU</t>
  </si>
  <si>
    <t>spárování starého zdiva kleneb  pro zajištění těsnosti při primární injektáži, vykázána plocha zdiva</t>
  </si>
  <si>
    <t>Opěra 1: 2,1*9,82=20,622 [A] 
Pilíř P2: 1,7*22=37,400 [B] 
Opěra 3: 2,1*11,6=24,360 [C] 
Celkem: A+B+C=82,382 [D]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</si>
  <si>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</si>
  <si>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</si>
  <si>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53</t>
  </si>
  <si>
    <t>711112</t>
  </si>
  <si>
    <t>IZOLACE BĚŽNÝCH KONSTRUKCÍ PROTI ZEMNÍ VLHKOSTI ASFALTOVÝMI PÁSY</t>
  </si>
  <si>
    <t>izolace spodní stavby mostu a zdí</t>
  </si>
  <si>
    <t>rub OP1: 3,1*8,6=26,660 [A] 
rub OP3: 3,1*10,65=33,015 [B] 
zeď u OP3 vlevo: 0,45*10,4=4,680 [C] 
zeď u OP3 vpravo (1 část po sochu): 0,6*4,2=2,520 [D] 
Celkem: A+B+C+D=66,875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</si>
  <si>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</si>
  <si>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54</t>
  </si>
  <si>
    <t>711442</t>
  </si>
  <si>
    <t>IZOLACE MOSTOVEK CELOPLOŠNÁ ASFALTOVÝMI PÁSY S PEČETÍCÍ VRSTVOU</t>
  </si>
  <si>
    <t>NAIP tl. 5 mm, vč. úpravy povrchu podkladu dle TKP, vž ukončení ve fabionu římsy</t>
  </si>
  <si>
    <t>8.7*56.1=488,070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</si>
  <si>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</si>
  <si>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</si>
  <si>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</si>
  <si>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</si>
  <si>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ochrana izolace s hliníkovou vložkou</t>
  </si>
  <si>
    <t>položka zahrnuje:  
- dodání  předepsaného ochranného materiálu  
- zřízení ochrany izolace</t>
  </si>
  <si>
    <t>56</t>
  </si>
  <si>
    <t>711509</t>
  </si>
  <si>
    <t>OCHRANA IZOLACE NA POVRCHU TEXTILIÍ</t>
  </si>
  <si>
    <t>ochrana izolace, vykázáno bez přesahů, rubové plochy - 2x300 g/m2</t>
  </si>
  <si>
    <t>rubové plochy dle pol. 711112: 2*66,875=133,750 [A]</t>
  </si>
  <si>
    <t>57</t>
  </si>
  <si>
    <t>78382</t>
  </si>
  <si>
    <t>NÁTĚRY BETON KONSTR TYP S2 (OS-B)</t>
  </si>
  <si>
    <t>konec příčníků</t>
  </si>
  <si>
    <t>2*1,15*6,5+2*0,25*8,92=19,410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</si>
  <si>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</si>
  <si>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58</t>
  </si>
  <si>
    <t>Napouštěcí nátěr pro zvětšení povrchové pevnosti kamene, bezbarvý</t>
  </si>
  <si>
    <t>Potrubí</t>
  </si>
  <si>
    <t>59</t>
  </si>
  <si>
    <t>863272</t>
  </si>
  <si>
    <t>POTRUBÍ Z TRUB Z NEREZ OCELI DN DO 100MM</t>
  </si>
  <si>
    <t>Nerezové chráničky na mostě 1x prům. 160 (NN EON) , 1x prům. 200 (VN eon) , 2x prům. 100 (CETIN + ČKRF)</t>
  </si>
  <si>
    <t>4*56.1=224,400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</si>
  <si>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</si>
  <si>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60</t>
  </si>
  <si>
    <t>87433</t>
  </si>
  <si>
    <t>POTRUBÍ Z TRUB PLASTOVÝCH ODPADNÍCH DN DO 150MM</t>
  </si>
  <si>
    <t>prostup skrz příčníky pro přeložky sítí</t>
  </si>
  <si>
    <t>příčníky na opěrách: 2*4*0,85=6,800 [A] 
příčník na pilíři: 4*0,5=2,000 [B] 
Celkem: A+B=8,800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</si>
  <si>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</si>
  <si>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61</t>
  </si>
  <si>
    <t>87434</t>
  </si>
  <si>
    <t>POTRUBÍ Z TRUB PLASTOVÝCH ODPADNÍCH DN DO 200MM</t>
  </si>
  <si>
    <t>prostup skrz příčníky pro vyvedení rubové drenáže</t>
  </si>
  <si>
    <t>příčníky na opěrách: 2*0,85=1,700 [A]</t>
  </si>
  <si>
    <t>62</t>
  </si>
  <si>
    <t>87445</t>
  </si>
  <si>
    <t>POTRUBÍ Z TRUB PLASTOVÝCH ODPADNÍCH DN DO 300MM</t>
  </si>
  <si>
    <t>prostup skrz příčníky pro přeložku vodovodu</t>
  </si>
  <si>
    <t>příčníky na opěrách: 2*2*0,85=3,400 [A] 
příčník na pilíři: 2*0,5=1,000 [B] 
Celkem: A+B=4,400 [C]</t>
  </si>
  <si>
    <t>63</t>
  </si>
  <si>
    <t>87627</t>
  </si>
  <si>
    <t>CHRÁNIČKY Z TRUB PLASTOVÝCH DN DO 100MM</t>
  </si>
  <si>
    <t>Na levé i pravé straně mostu: 2x rezervní chránička v římse DN100 + 1x chránička pro kabel VO 63/52 mm, vč. protahovaího lanka a zaslepení na koncích</t>
  </si>
  <si>
    <t>rezervní chránička: 4*56,1=224,400 [A] 
chránička pro kabel VO: 2*56,1=112,200 [B] 
přivod do sloupu 90/75 mm v ose pylonu: 6*1,8=10,800 [C] 
Celkem: A+B+C=347,400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</si>
  <si>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</si>
  <si>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64</t>
  </si>
  <si>
    <t>91345</t>
  </si>
  <si>
    <t>NIVELAČNÍ ZNAČKY KOVOVÉ</t>
  </si>
  <si>
    <t>v osách uložení mostu a uprostřed rozpětí</t>
  </si>
  <si>
    <t>položka zahrnuje:  
- dodání a osazení nivelační značky včetně nutných zemních prací  
- vnitrostaveništní a mimostaveništní dopravu</t>
  </si>
  <si>
    <t>65</t>
  </si>
  <si>
    <t>91355</t>
  </si>
  <si>
    <t>EVIDENČNÍ ČÍSLO MOSTU</t>
  </si>
  <si>
    <t>letopočet opravy, nové ev.č. mostu 2 ks</t>
  </si>
  <si>
    <t>položka zahrnuje štítek s evidenčním číslem mostu, sloupek dopravní značky včetně osazení a nutných zemních prací a zabetonování</t>
  </si>
  <si>
    <t>66</t>
  </si>
  <si>
    <t>914113</t>
  </si>
  <si>
    <t>DOPRAVNÍ ZNAČKY ZÁKLADNÍ VELIKOSTI OCELOVÉ NEREFLEXNÍ - DEMONTÁŽ</t>
  </si>
  <si>
    <t>demontáž značek</t>
  </si>
  <si>
    <t>67</t>
  </si>
  <si>
    <t>917427</t>
  </si>
  <si>
    <t>CHODNÍKOVÉ OBRUBY Z KAMENNÝCH OBRUBNÍKŮ ŠÍŘ 300MM</t>
  </si>
  <si>
    <t>nové kamenné obrubníky 300/150 mm, vč. lože a trnů, včetně obrubníků v předpolí</t>
  </si>
  <si>
    <t>levá strana mostu: 77,0=77,000 [A] 
Pravá strana mostu: 78,2=78,200 [B] 
Celkem: A+B=155,200 [C]</t>
  </si>
  <si>
    <t>Položka zahrnuje:  
dodání a pokládku kamenných obrubníků o rozměrech předepsaných zadávací dokumentací  
betonové lože i boční betonovou opěrku.</t>
  </si>
  <si>
    <t>68</t>
  </si>
  <si>
    <t>931182</t>
  </si>
  <si>
    <t>VÝPLŇ DILATAČNÍCH SPAR Z POLYSTYRENU TL 20MM</t>
  </si>
  <si>
    <t>dilatační spáry mezi prodloužením závěrné zídky u OP3 vlevo a navazující zdí</t>
  </si>
  <si>
    <t>dřík: 0,62*3=1,860 [A]</t>
  </si>
  <si>
    <t>položka zahrnuje dodávku a osazení předepsaného materiálu, očištění ploch spáry před úpravou, očištění okolí spáry po úpravě</t>
  </si>
  <si>
    <t>69</t>
  </si>
  <si>
    <t>93151</t>
  </si>
  <si>
    <t>MOSTNÍ ZÁVĚRY POVRCHOVÉ POSUN DO 60MM</t>
  </si>
  <si>
    <t>Povrchový těsněný ocelový tichý mostní závěr na Opěrách pro dilataci 45 mm, s úpravou pro železniční mosty, F profily  budou zapuštěny pod úroveň dlažby.</t>
  </si>
  <si>
    <t>OP1+OP3: 9,2+9,26=18,460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</si>
  <si>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</si>
  <si>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70</t>
  </si>
  <si>
    <t>93640</t>
  </si>
  <si>
    <t>DROBNÉ DOPLŇK KONSTR KAMENNÉ</t>
  </si>
  <si>
    <t>KS</t>
  </si>
  <si>
    <t>odvodnění úložných prahů okapními žlabovkami z čediče nebo z polymerbetonu, včetně osazení do malty M25 XF4 a těsnění tmelem dle VL 4 - 204.03</t>
  </si>
  <si>
    <t>Položka zahrnuje veškerý materiál, výrobky a polotovary, včetně mimostaveništní a vnitrostaveništní dopravy (rovněž přesuny), včetně naložení a složení,případně s uložením.</t>
  </si>
  <si>
    <t>71</t>
  </si>
  <si>
    <t>936501</t>
  </si>
  <si>
    <t>DROBNÉ DOPLŇK KONSTR KOVOVÉ NEREZ</t>
  </si>
  <si>
    <t>KG</t>
  </si>
  <si>
    <t>nově přeložené inženýrské sitě budou uloženy na kovové konzolky pod nosnou konstrukcí mezi trámy</t>
  </si>
  <si>
    <t>4*50*6.8=1 360,000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</si>
  <si>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</si>
  <si>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72</t>
  </si>
  <si>
    <t>936532</t>
  </si>
  <si>
    <t>MOSTNÍ ODVODŇOVACÍ SOUPRAVA 300/500</t>
  </si>
  <si>
    <t>mostní odvodňovač na mostě, vč.svodu DN150 s volným výtokem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</si>
  <si>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</si>
  <si>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73</t>
  </si>
  <si>
    <t>936541</t>
  </si>
  <si>
    <t>MOSTNÍ ODVODŇOVACÍ TRUBKA (POVRCHŮ IZOLACE) Z NEREZ OCELI</t>
  </si>
  <si>
    <t>odvodnění izolace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</si>
  <si>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</si>
  <si>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74</t>
  </si>
  <si>
    <t>938443</t>
  </si>
  <si>
    <t>OČIŠTĚNÍ ZDIVA OTRYSKÁNÍM TLAKOVOU VODOU DO 1000 BARŮ</t>
  </si>
  <si>
    <t>Očištění kamenného zdiva spodní stavby tlakovou vodou, velikost tlaku bude určena na referenční ploše.</t>
  </si>
  <si>
    <t>položka zahrnuje očištění předepsaným způsobem včetně odklizení vzniklého odpadu</t>
  </si>
  <si>
    <t>75</t>
  </si>
  <si>
    <t>94490</t>
  </si>
  <si>
    <t>OCHRANNÁ KONSTRUKCE</t>
  </si>
  <si>
    <t>ponton v řece, se zaplachtováním pro zamezení propadu stavebního odpoadu do koryta řeky, vč. přikotvení proti odplavení při zvýšených průtocích</t>
  </si>
  <si>
    <t>12*54.1=649,200 [A]</t>
  </si>
  <si>
    <t>Položka zahrnuje dovoz, montáž, údržbu, opotřebení (nájemné), demontáž, konzervaci, odvoz.</t>
  </si>
  <si>
    <t>76</t>
  </si>
  <si>
    <t>94890</t>
  </si>
  <si>
    <t>PODPĚRNÉ SKRUŽE - ZŘÍZENÍ A ODSTRANĚNÍ</t>
  </si>
  <si>
    <t>M3OP</t>
  </si>
  <si>
    <t>dle výkresu POV, bárky u opěr a pilíře + 2x provizorní podpěra v řece</t>
  </si>
  <si>
    <t>12*3.5*54.1=2 272,200 [A]</t>
  </si>
  <si>
    <t>77</t>
  </si>
  <si>
    <t>966136</t>
  </si>
  <si>
    <t>BOURÁNÍ KONSTRUKCÍ Z KAMENE NA MC S ODVOZEM DO 12KM</t>
  </si>
  <si>
    <t>kamenné zídky okolo mostu</t>
  </si>
  <si>
    <t>zeď u OP3 vlevo: 
dřík: 0,6*0,35*6+0,6*0,92*4,4=3,689 [A] 
zeď u OP3 vpravo: 
dřík: 0,4*0,33*4,1+0,4*0,8*8,2=3,165 [B] 
Celkem: A+B=6,854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</si>
  <si>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</si>
  <si>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78</t>
  </si>
  <si>
    <t>966166</t>
  </si>
  <si>
    <t>BOURÁNÍ KONSTRUKCÍ ZE ŽELEZOBETONU S ODVOZEM DO 12KM</t>
  </si>
  <si>
    <t>demolice stávajícího mostu</t>
  </si>
  <si>
    <t>příčník na OP1: 0,5*1,08*6,4=3,456 [A] 
příčník na P2: 0,5*1,3*6,4=4,160 [B] 
příčník na OP3: 0,5*0,95*6,4=3,040 [C] 
vyložená oblouková část příčníků: 6*0,5*0,9*1,02=2,754 [D] 
trámy: 5*0,45*1,1*54,6=135,135 [E] 
horní deska: 8,4*0,16*55,1=74,054 [F] 
dolní deska u pilíře P2: 6,4*0,33*6=12,672 [G] 
mezipodporové příčníky: 16*0,2*1,125*4,2=15,120 [H] 
sloupky VO: 6*0,5*1,4*0,6=2,520 [I] 
sloupky zábradlí: 32*0,25*1*0,25=2,000 [J] 
horní madlo zábradlí: 2*0,25*0,17*54,6=4,641 [K] 
úložný práh OP1: 8,92*0,65*1,53=8,871 [L] 
úložný práh pilíře P2: 2*0,8*9,8=15,680 [M] 
úložný práh OP3: 10,2*0,62*1,53=9,676 [N] 
závěrná zídka OP1: 8,92*1,4*0,5=6,244 [O] 
závěrná zídka OP3: 10,2*1,4*0,5=7,140 [P] 
ozdobné zhlaví na pilíři P2: 2*2,2*0,5*1,4=3,080 [Q] 
Celkem: A+B+C+D+E+F+G+H+I+J+K+L+M+N+O+P+Q=310,243 [R]</t>
  </si>
  <si>
    <t>79</t>
  </si>
  <si>
    <t>demolice stávajících zídek</t>
  </si>
  <si>
    <t>zeď u OP1 vpravo: 
zídka pro vsazení paměťní desky: 2*0,94*0,15*0,5+0,3*0,15*1,6=0,213 [A] 
sloupek vlevo: 1,15*1,05*0,3=0,362 [B] 
sloupek vpravo: 0,4*0,81*0,3=0,097 [C] 
sokl: 4,1*0,46*0,3=0,566 [D] 
římsa: 2,75*0,15*0,325=0,134 [E] 
Celkem OP1 vpravo: A+B+C+D+E=1,372 [F] 
zeď u OP3 vlevo: 
sloupky: 3*0,55*1,2*0,5+2*0,25*1*0,25=1,115 [G] 
horní madlo zábradlí: 0,25*0,17*10,35=0,440 [H] 
žb římsa: 0,6*0,33*12+1,1*0,25*10,4=5,236 [I] 
Celkem OP3 vlevo: G+H+I=6,791 [J] 
zeď u OP3 vpravo: 
sloupky: 0,55*1,2*0,5+6*0,25*1*0,25=0,705 [K] 
horní madlo zábradlí: 0,25*0,17*12,3=0,523 [L] 
CelkemOP3 vpravo: K+L=1,228 [M] 
Celkem: F+J+M=9,391 [N]</t>
  </si>
  <si>
    <t>80</t>
  </si>
  <si>
    <t>966186</t>
  </si>
  <si>
    <t>DEMONTÁŽ KONSTRUKCÍ KOVOVÝCH S ODVOZEM DO 12KM</t>
  </si>
  <si>
    <t>demontáž ocelových vodorovných výplní zábradlí, vč. odvozu k recykalci</t>
  </si>
  <si>
    <t>na mostě: 108*0,006*3.14*0.06*3*7,85=2,875 [A] 
zeď u OP3 vlevo: 6*0,006*3.14*0.06*2,8*7,85+6*0,006*3.14*0.06*2,5*7,85=0,282 [B] 
zeď u OP3 vpravo: 6*0,006*3.14*0.06*2*7,85+6*0,006*3.14*0.06*2,2*7,85+3*0,006*3.14*0.06*3,2*7,85=0,309 [C] 
Celkem: A+B+C=3,466 [D]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</si>
  <si>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</si>
  <si>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81</t>
  </si>
  <si>
    <t>demontáž ocelových sloupů VO, vč. Odvozu na skládku investora</t>
  </si>
  <si>
    <t>na mostě: 6*0,06*3.14*0.15*3,5*7,85=4,659 [A]</t>
  </si>
  <si>
    <t>82</t>
  </si>
  <si>
    <t>966841</t>
  </si>
  <si>
    <t>ODSTRANĚNÍ OPLOCENÍ DŘEVĚNÉHO</t>
  </si>
  <si>
    <t>odstranění ochranné konstrukce zábradlí na mostě</t>
  </si>
  <si>
    <t>57*2=114,000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</si>
  <si>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</si>
  <si>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83</t>
  </si>
  <si>
    <t>967864</t>
  </si>
  <si>
    <t>VYBOURÁNÍ MOST LOŽISEK Z OCELI (OCELOLITINY)</t>
  </si>
  <si>
    <t>Vyvourání stávajících mostních ložisek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</si>
  <si>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</si>
  <si>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84</t>
  </si>
  <si>
    <t>97817</t>
  </si>
  <si>
    <t>ODSTRANĚNÍ MOSTNÍ IZOLACE</t>
  </si>
  <si>
    <t>původní izolace tl. 10 mm (pokud byla použita), včetně odvozu</t>
  </si>
  <si>
    <t>7.6*56.1=426,360 [A]</t>
  </si>
  <si>
    <t>SO 301</t>
  </si>
  <si>
    <t>Přeložka vodovodu</t>
  </si>
  <si>
    <t>Přeložka vodovodu viz objekt SO 301.</t>
  </si>
  <si>
    <t>SO 302</t>
  </si>
  <si>
    <t>Provizorní přeložka vodovodu</t>
  </si>
  <si>
    <t>Provizorní přeložka vodovodu na mostní provizorium</t>
  </si>
  <si>
    <t>SO 401, 402</t>
  </si>
  <si>
    <t>Přeložka VN, NN E.ON</t>
  </si>
  <si>
    <t>Přeložka kabelu VN A NN.</t>
  </si>
  <si>
    <t>SO 451</t>
  </si>
  <si>
    <t>Přeložka kabelů VO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</si>
  <si>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</si>
  <si>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</si>
  <si>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</si>
  <si>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</si>
  <si>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015150</t>
  </si>
  <si>
    <t>POPLATKY ZA LIKVIDACŮ ODPADŮ NEKONTAMINOVANÝCH - 17 05 08  ŠTĚRK Z KOLEJIŠTĚ (ODPAD PO RECYKLACI)</t>
  </si>
  <si>
    <t>015240</t>
  </si>
  <si>
    <t>POPLATKY ZA LIKVIDACŮ ODPADŮ NEKONTAMINOVANÝCH - 20 03 99  ODPAD PODOBNÝ KOMUNÁLNÍMU ODPADU</t>
  </si>
  <si>
    <t>015310</t>
  </si>
  <si>
    <t>POPLATKY ZA LIKVIDACŮ ODPADŮ NEKONTAMINOVANÝCH - 16 02 14  ELEKTROŠROT (VYŘAZENÁ EL. ZAŘÍZENÍ A PŘÍSTR. - AL, CU A VZ. KOVY)</t>
  </si>
  <si>
    <t>11090</t>
  </si>
  <si>
    <t>VŠEOBECNÉ VYKLIZENÍ OSTATNÍCH PLOCH</t>
  </si>
  <si>
    <t>zahrnuje odstranění všech překážek pro uskutečnění stavby</t>
  </si>
  <si>
    <t>11317A</t>
  </si>
  <si>
    <t>ODSTRAN KRYTU ZPEVNĚNÝCH PLOCH Z DLAŽEB KOSTEK - BEZ DOPRAVY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</si>
  <si>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</si>
  <si>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</si>
  <si>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 DO 20KM</t>
  </si>
  <si>
    <t>Viz. projektové dokumentace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</si>
  <si>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</si>
  <si>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</si>
  <si>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</si>
  <si>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</si>
  <si>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</si>
  <si>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</si>
  <si>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</si>
  <si>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</t>
  </si>
  <si>
    <t>13273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</si>
  <si>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</si>
  <si>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</si>
  <si>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</si>
  <si>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</si>
  <si>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</si>
  <si>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</si>
  <si>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45157</t>
  </si>
  <si>
    <t>PODKLADNÍ A VÝPLŇOVÉ VRSTVY Z KAMENIVA TĚŽENÉHO</t>
  </si>
  <si>
    <t>56324</t>
  </si>
  <si>
    <t>VOZOVKOVÉ VRSTVY Z VIBROVANÉHO ŠTĚRKU TL. DO 200MM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</si>
  <si>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</si>
  <si>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58212</t>
  </si>
  <si>
    <t>DLÁŽDĚNÉ KRYTY Z VELKÝCH KOSTEK DO LOŽE Z MC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</si>
  <si>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</si>
  <si>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702211</t>
  </si>
  <si>
    <t>KABELOVÁ CHRÁNIČKA ZEMNÍ DN DO 100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</si>
  <si>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</si>
  <si>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702212</t>
  </si>
  <si>
    <t>KABELOVÁ CHRÁNIČKA ZEMNÍ DN PŘES 100 DO 200 MM</t>
  </si>
  <si>
    <t>1. Položka obsahuje: 
 – přípravu podkladu pro osazení 
2. Položka neobsahuje: 
 X 
3. Způsob měření: 
Měří se metr délkový.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</si>
  <si>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</si>
  <si>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</si>
  <si>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</si>
  <si>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</si>
  <si>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</si>
  <si>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741155</t>
  </si>
  <si>
    <t>KRABICE (ROZVODKA) INSTALAČNÍ PRO ULOŽENÍ DO BETONU VČETNĚ UPEVNĚNÍ A PŘÍSLUŠENSTVÍ SE SVORKOVNICÍ DO 10 MM2, KRYTÍ MIN. IP 44, TŘÍDA IZOLACE II</t>
  </si>
  <si>
    <t>1. Položka obsahuje:  
 – přípravu podkladu pro osazení a obetonování  
 – veškerý materiál a práce pro upevnění nebo uchycení krabice  
2. Položka neobsahuje:  
 X  
3. Způsob měření:  
Udává se počet kusů kompletní konstrukce nebo práce.</t>
  </si>
  <si>
    <t>742H12</t>
  </si>
  <si>
    <t>KABEL NN ČTYŘ- A PĚTIŽÍLOVÝ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</si>
  <si>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</si>
  <si>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</si>
  <si>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</si>
  <si>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</si>
  <si>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743xxxR</t>
  </si>
  <si>
    <t>OSVĚTLOVACÍ STOŽÁR  HISTORICKÝ LITINOVÝ ATYPICKÝ VČ.SVÍTIDLA - VIZ. TOS</t>
  </si>
  <si>
    <t>1. Položka obsahuje: 
 – základovou konstrukci a veškeré příslušenství, stožár 
 – připojovací svorkovnici ve třídě izolace II ( pro 1x svítidlo ) a kabelové vedení ke svítidlům 
 - svítidlo SHC70W dle TOS vč. uchycení 
 – uzavírací nátěr, technický popis viz. projektová dokumentace 
 - dodávku a montáž kompletního stožáru na most 
2. Položka neobsahuje: 
 – zemní práce,  betonový základ  
3. Způsob měření: 
Udává se počet kusů kompletní konstrukce nebo práce.</t>
  </si>
  <si>
    <t>MODELOVÉ ZAŘÍZENÍ PRO VÝROBU OSVĚTLOVACÍHO STOŽÁRU  HISTORICKÉHO  LITINOVÉHO ATYPICKÉHO DLE POŽADAVKU INVESTORA A NPÚ - VIZ. TOS</t>
  </si>
  <si>
    <t>1. Položka obsahuje: 
 – návrh a výrobu formy pro odlití osvětlovacího stožáru dle TOS 
 – odsouhlasení tvaru a formy stožáru investorem a NPÚ 
 - projektovou dokumentaci formay 
 2. Položka neobsahuje: 
 – výrobu stožáru 
3. Způsob měření: 
Udává se počet kusů kompletní konstrukce nebo práce.</t>
  </si>
  <si>
    <t>743Z11</t>
  </si>
  <si>
    <t>DEMONTÁŽ OSVĚTLOVACÍHO STOŽÁRU ULIČNÍHO VÝŠKY DO 15 M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</si>
  <si>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</si>
  <si>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743Z92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</si>
  <si>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</si>
  <si>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</si>
  <si>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</si>
  <si>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</si>
  <si>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</si>
  <si>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</si>
  <si>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</si>
  <si>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</si>
  <si>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</si>
  <si>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</si>
  <si>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</si>
  <si>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</si>
  <si>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Elektroinstalace - silnoproud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</si>
  <si>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</si>
  <si>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</si>
  <si>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</si>
  <si>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</si>
  <si>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</si>
  <si>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</si>
  <si>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741C06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</si>
  <si>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</si>
  <si>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</si>
  <si>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742K12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</si>
  <si>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</si>
  <si>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</si>
  <si>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742K22</t>
  </si>
  <si>
    <t>UKONČENÍ DVOU AŽ PĚTIŽÍLOVÉHO KABELU KABELOVOU SPOJKOU OD 4 DO 16 MM2</t>
  </si>
  <si>
    <t>742O13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</si>
  <si>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</si>
  <si>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</si>
  <si>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742O15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</si>
  <si>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</si>
  <si>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</si>
  <si>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</si>
  <si>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</si>
  <si>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</si>
  <si>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747541</t>
  </si>
  <si>
    <t>MĚŘENÍ INTENZITY OSVĚTLENÍ INSTALOVANÉHO V ROZSAHU TOHOTO SO/PS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</si>
  <si>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</si>
  <si>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</si>
  <si>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</si>
  <si>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</si>
  <si>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748242</t>
  </si>
  <si>
    <t>PÍSMENA A ČÍSLICE VÝŠKY PŘES 40 DO 100 MM</t>
  </si>
  <si>
    <t>1. Položka obsahuje: 
 – zhotovení nápisu barvou pomocí šablon vč. podružného materiálu, rozměření, dodání barvy 
a ředidla 
2. Položka neobsahuje: 
 X 
3. Způsob měření: 
Udává se počet kusů kompletní konstrukce nebo práce.</t>
  </si>
  <si>
    <t>SO 461</t>
  </si>
  <si>
    <t>Přeložka sdělovacího vedení CETIN</t>
  </si>
  <si>
    <t>Přeložka sdělovacího kabelu CETIN délky 67,0 m.</t>
  </si>
  <si>
    <t>SO 462</t>
  </si>
  <si>
    <t>Přeložka optických kabelů ČKRF</t>
  </si>
  <si>
    <t>Přeložka optického kabelu ČKRF délky 76,0 m.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</si>
</sst>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002'!I3</f>
      </c>
      <c s="21">
        <f>'SO 002'!O2</f>
      </c>
      <c s="21">
        <f>C10+D10</f>
      </c>
    </row>
    <row r="11" spans="1:5" ht="12.75" customHeight="1">
      <c r="A11" s="20" t="s">
        <v>118</v>
      </c>
      <c s="20" t="s">
        <v>119</v>
      </c>
      <c s="21">
        <f>'SO 182'!I3</f>
      </c>
      <c s="21">
        <f>'SO 182'!O2</f>
      </c>
      <c s="21">
        <f>C11+D11</f>
      </c>
    </row>
    <row r="12" spans="1:5" ht="12.75" customHeight="1">
      <c r="A12" s="20" t="s">
        <v>301</v>
      </c>
      <c s="20" t="s">
        <v>302</v>
      </c>
      <c s="21">
        <f>'SO 201'!I3</f>
      </c>
      <c s="21">
        <f>'SO 201'!O2</f>
      </c>
      <c s="21">
        <f>C12+D12</f>
      </c>
    </row>
    <row r="13" spans="1:5" ht="12.75" customHeight="1">
      <c r="A13" s="20" t="s">
        <v>701</v>
      </c>
      <c s="20" t="s">
        <v>702</v>
      </c>
      <c s="21">
        <f>'SO 301'!I3</f>
      </c>
      <c s="21">
        <f>'SO 301'!O2</f>
      </c>
      <c s="21">
        <f>C13+D13</f>
      </c>
    </row>
    <row r="14" spans="1:5" ht="12.75" customHeight="1">
      <c r="A14" s="20" t="s">
        <v>704</v>
      </c>
      <c s="20" t="s">
        <v>705</v>
      </c>
      <c s="21">
        <f>'SO 302'!I3</f>
      </c>
      <c s="21">
        <f>'SO 302'!O2</f>
      </c>
      <c s="21">
        <f>C14+D14</f>
      </c>
    </row>
    <row r="15" spans="1:5" ht="12.75" customHeight="1">
      <c r="A15" s="20" t="s">
        <v>707</v>
      </c>
      <c s="20" t="s">
        <v>708</v>
      </c>
      <c s="21">
        <f>'SO 401, 402'!I3</f>
      </c>
      <c s="21">
        <f>'SO 401, 402'!O2</f>
      </c>
      <c s="21">
        <f>C15+D15</f>
      </c>
    </row>
    <row r="16" spans="1:5" ht="12.75" customHeight="1">
      <c r="A16" s="20" t="s">
        <v>710</v>
      </c>
      <c s="20" t="s">
        <v>711</v>
      </c>
      <c s="21">
        <f>'SO 451'!I3</f>
      </c>
      <c s="21">
        <f>'SO 451'!O2</f>
      </c>
      <c s="21">
        <f>C16+D16</f>
      </c>
    </row>
    <row r="17" spans="1:5" ht="12.75" customHeight="1">
      <c r="A17" s="20" t="s">
        <v>828</v>
      </c>
      <c s="20" t="s">
        <v>829</v>
      </c>
      <c s="21">
        <f>'SO 461'!I3</f>
      </c>
      <c s="21">
        <f>'SO 461'!O2</f>
      </c>
      <c s="21">
        <f>C17+D17</f>
      </c>
    </row>
    <row r="18" spans="1:5" ht="12.75" customHeight="1">
      <c r="A18" s="20" t="s">
        <v>831</v>
      </c>
      <c s="20" t="s">
        <v>832</v>
      </c>
      <c s="21">
        <f>'SO 462'!I3</f>
      </c>
      <c s="21">
        <f>'SO 462'!O2</f>
      </c>
      <c s="21">
        <f>C18+D18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831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831</v>
      </c>
      <c s="6"/>
      <c s="18" t="s">
        <v>832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59</v>
      </c>
      <c s="25" t="s">
        <v>47</v>
      </c>
      <c s="30" t="s">
        <v>60</v>
      </c>
      <c s="31" t="s">
        <v>111</v>
      </c>
      <c s="32">
        <v>76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833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58</v>
      </c>
    </row>
    <row r="17" spans="1:16" ht="12.75">
      <c r="A17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64</v>
      </c>
      <c s="30" t="s">
        <v>65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66</v>
      </c>
    </row>
    <row r="23" spans="1:5" ht="12.75">
      <c r="A23" s="36" t="s">
        <v>52</v>
      </c>
      <c r="E23" s="37" t="s">
        <v>47</v>
      </c>
    </row>
    <row r="24" spans="1:5" ht="38.25">
      <c r="A24" t="s">
        <v>53</v>
      </c>
      <c r="E24" s="35" t="s">
        <v>67</v>
      </c>
    </row>
    <row r="25" spans="1:16" ht="12.75">
      <c r="A25" s="25" t="s">
        <v>45</v>
      </c>
      <c s="29" t="s">
        <v>35</v>
      </c>
      <c s="29" t="s">
        <v>63</v>
      </c>
      <c s="25" t="s">
        <v>68</v>
      </c>
      <c s="30" t="s">
        <v>65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69</v>
      </c>
    </row>
    <row r="27" spans="1:5" ht="12.75">
      <c r="A27" s="36" t="s">
        <v>52</v>
      </c>
      <c r="E27" s="37" t="s">
        <v>47</v>
      </c>
    </row>
    <row r="28" spans="1:5" ht="38.25">
      <c r="A28" t="s">
        <v>53</v>
      </c>
      <c r="E28" s="35" t="s">
        <v>67</v>
      </c>
    </row>
    <row r="29" spans="1:16" ht="12.75">
      <c r="A29" s="25" t="s">
        <v>45</v>
      </c>
      <c s="29" t="s">
        <v>37</v>
      </c>
      <c s="29" t="s">
        <v>63</v>
      </c>
      <c s="25" t="s">
        <v>70</v>
      </c>
      <c s="30" t="s">
        <v>65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71</v>
      </c>
    </row>
    <row r="31" spans="1:5" ht="12.75">
      <c r="A31" s="36" t="s">
        <v>52</v>
      </c>
      <c r="E31" s="37" t="s">
        <v>47</v>
      </c>
    </row>
    <row r="32" spans="1:5" ht="38.25">
      <c r="A32" t="s">
        <v>53</v>
      </c>
      <c r="E32" s="35" t="s">
        <v>67</v>
      </c>
    </row>
    <row r="33" spans="1:16" ht="12.75">
      <c r="A33" s="25" t="s">
        <v>45</v>
      </c>
      <c s="29" t="s">
        <v>72</v>
      </c>
      <c s="29" t="s">
        <v>63</v>
      </c>
      <c s="25" t="s">
        <v>73</v>
      </c>
      <c s="30" t="s">
        <v>65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74</v>
      </c>
    </row>
    <row r="35" spans="1:5" ht="12.75">
      <c r="A35" s="36" t="s">
        <v>52</v>
      </c>
      <c r="E35" s="37" t="s">
        <v>47</v>
      </c>
    </row>
    <row r="36" spans="1:5" ht="38.25">
      <c r="A36" t="s">
        <v>53</v>
      </c>
      <c r="E36" s="35" t="s">
        <v>67</v>
      </c>
    </row>
    <row r="37" spans="1:16" ht="12.75">
      <c r="A37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78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79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80</v>
      </c>
    </row>
    <row r="41" spans="1:16" ht="12.75">
      <c r="A41" s="25" t="s">
        <v>45</v>
      </c>
      <c s="29" t="s">
        <v>40</v>
      </c>
      <c s="29" t="s">
        <v>81</v>
      </c>
      <c s="25" t="s">
        <v>64</v>
      </c>
      <c s="30" t="s">
        <v>82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83</v>
      </c>
    </row>
    <row r="43" spans="1:5" ht="12.75">
      <c r="A43" s="36" t="s">
        <v>52</v>
      </c>
      <c r="E43" s="37" t="s">
        <v>47</v>
      </c>
    </row>
    <row r="44" spans="1:5" ht="12.75">
      <c r="A44" t="s">
        <v>53</v>
      </c>
      <c r="E44" s="35" t="s">
        <v>80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86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80</v>
      </c>
    </row>
    <row r="49" spans="1:16" ht="12.75">
      <c r="A49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90</v>
      </c>
    </row>
    <row r="51" spans="1:5" ht="12.75">
      <c r="A51" s="36" t="s">
        <v>52</v>
      </c>
      <c r="E51" s="37" t="s">
        <v>47</v>
      </c>
    </row>
    <row r="52" spans="1:5" ht="12.75">
      <c r="A52" t="s">
        <v>53</v>
      </c>
      <c r="E52" s="35" t="s">
        <v>80</v>
      </c>
    </row>
    <row r="53" spans="1:16" ht="12.75">
      <c r="A53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78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94</v>
      </c>
    </row>
    <row r="55" spans="1:5" ht="12.75">
      <c r="A55" s="36" t="s">
        <v>52</v>
      </c>
      <c r="E55" s="37" t="s">
        <v>47</v>
      </c>
    </row>
    <row r="56" spans="1:5" ht="51">
      <c r="A56" t="s">
        <v>53</v>
      </c>
      <c r="E56" s="35" t="s">
        <v>95</v>
      </c>
    </row>
    <row r="57" spans="1:16" ht="12.75">
      <c r="A57" s="25" t="s">
        <v>45</v>
      </c>
      <c s="29" t="s">
        <v>96</v>
      </c>
      <c s="29" t="s">
        <v>97</v>
      </c>
      <c s="25" t="s">
        <v>47</v>
      </c>
      <c s="30" t="s">
        <v>98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99</v>
      </c>
    </row>
    <row r="59" spans="1:5" ht="12.75">
      <c r="A59" s="36" t="s">
        <v>52</v>
      </c>
      <c r="E59" s="37" t="s">
        <v>47</v>
      </c>
    </row>
    <row r="60" spans="1:5" ht="89.25">
      <c r="A60" t="s">
        <v>53</v>
      </c>
      <c r="E60" s="35" t="s">
        <v>100</v>
      </c>
    </row>
    <row r="61" spans="1:16" ht="12.75">
      <c r="A61" s="25" t="s">
        <v>45</v>
      </c>
      <c s="29" t="s">
        <v>101</v>
      </c>
      <c s="29" t="s">
        <v>102</v>
      </c>
      <c s="25" t="s">
        <v>47</v>
      </c>
      <c s="30" t="s">
        <v>98</v>
      </c>
      <c s="31" t="s">
        <v>78</v>
      </c>
      <c s="32">
        <v>2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12.75">
      <c r="A63" s="36" t="s">
        <v>52</v>
      </c>
      <c r="E63" s="37" t="s">
        <v>47</v>
      </c>
    </row>
    <row r="64" spans="1:5" ht="89.25">
      <c r="A64" t="s">
        <v>53</v>
      </c>
      <c r="E64" s="35" t="s">
        <v>100</v>
      </c>
    </row>
    <row r="65" spans="1:16" ht="12.75">
      <c r="A65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12.75">
      <c r="A67" s="36" t="s">
        <v>52</v>
      </c>
      <c r="E67" s="37" t="s">
        <v>47</v>
      </c>
    </row>
    <row r="68" spans="1:5" ht="25.5">
      <c r="A68" t="s">
        <v>53</v>
      </c>
      <c r="E68" s="35" t="s">
        <v>106</v>
      </c>
    </row>
    <row r="69" spans="1:18" ht="12.75" customHeight="1">
      <c r="A69" s="6" t="s">
        <v>43</v>
      </c>
      <c s="6"/>
      <c s="39" t="s">
        <v>40</v>
      </c>
      <c s="6"/>
      <c s="27" t="s">
        <v>107</v>
      </c>
      <c s="6"/>
      <c s="6"/>
      <c s="6"/>
      <c s="40">
        <f>0+Q69</f>
      </c>
      <c r="O69">
        <f>0+R69</f>
      </c>
      <c r="Q69">
        <f>0+I70+I74</f>
      </c>
      <c>
        <f>0+O70+O74</f>
      </c>
    </row>
    <row r="70" spans="1:16" ht="12.75">
      <c r="A70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111</v>
      </c>
      <c s="32">
        <v>60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112</v>
      </c>
    </row>
    <row r="72" spans="1:5" ht="12.75">
      <c r="A72" s="36" t="s">
        <v>52</v>
      </c>
      <c r="E72" s="37" t="s">
        <v>47</v>
      </c>
    </row>
    <row r="73" spans="1:5" ht="51">
      <c r="A73" t="s">
        <v>53</v>
      </c>
      <c r="E73" s="35" t="s">
        <v>113</v>
      </c>
    </row>
    <row r="74" spans="1:16" ht="12.75">
      <c r="A74" s="25" t="s">
        <v>45</v>
      </c>
      <c s="29" t="s">
        <v>114</v>
      </c>
      <c s="29" t="s">
        <v>115</v>
      </c>
      <c s="25" t="s">
        <v>47</v>
      </c>
      <c s="30" t="s">
        <v>116</v>
      </c>
      <c s="31" t="s">
        <v>111</v>
      </c>
      <c s="32">
        <v>60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112</v>
      </c>
    </row>
    <row r="76" spans="1:5" ht="12.75">
      <c r="A76" s="36" t="s">
        <v>52</v>
      </c>
      <c r="E76" s="37" t="s">
        <v>47</v>
      </c>
    </row>
    <row r="77" spans="1:5" ht="25.5">
      <c r="A77" t="s">
        <v>53</v>
      </c>
      <c r="E77" s="35" t="s">
        <v>117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0+O8+O37+O62+O75+O84+O101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</v>
      </c>
      <c s="41">
        <f>0+I8+I37+I62+I75+I84+I101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118</v>
      </c>
      <c s="6"/>
      <c s="18" t="s">
        <v>119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120</v>
      </c>
      <c s="25" t="s">
        <v>47</v>
      </c>
      <c s="30" t="s">
        <v>121</v>
      </c>
      <c s="31" t="s">
        <v>122</v>
      </c>
      <c s="32">
        <v>69.946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51">
      <c r="A11" s="36" t="s">
        <v>52</v>
      </c>
      <c r="E11" s="37" t="s">
        <v>123</v>
      </c>
    </row>
    <row r="12" spans="1:5" ht="25.5">
      <c r="A12" t="s">
        <v>53</v>
      </c>
      <c r="E12" s="35" t="s">
        <v>124</v>
      </c>
    </row>
    <row r="13" spans="1:16" ht="12.75">
      <c r="A13" s="25" t="s">
        <v>45</v>
      </c>
      <c s="29" t="s">
        <v>23</v>
      </c>
      <c s="29" t="s">
        <v>125</v>
      </c>
      <c s="25" t="s">
        <v>47</v>
      </c>
      <c s="30" t="s">
        <v>126</v>
      </c>
      <c s="31" t="s">
        <v>127</v>
      </c>
      <c s="32">
        <v>5.06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128</v>
      </c>
    </row>
    <row r="15" spans="1:5" ht="12.75">
      <c r="A15" s="36" t="s">
        <v>52</v>
      </c>
      <c r="E15" s="37" t="s">
        <v>129</v>
      </c>
    </row>
    <row r="16" spans="1:5" ht="25.5">
      <c r="A16" t="s">
        <v>53</v>
      </c>
      <c r="E16" s="35" t="s">
        <v>124</v>
      </c>
    </row>
    <row r="17" spans="1:16" ht="12.75">
      <c r="A17" s="25" t="s">
        <v>45</v>
      </c>
      <c s="29" t="s">
        <v>22</v>
      </c>
      <c s="29" t="s">
        <v>130</v>
      </c>
      <c s="25" t="s">
        <v>47</v>
      </c>
      <c s="30" t="s">
        <v>131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132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62</v>
      </c>
    </row>
    <row r="21" spans="1:16" ht="12.75">
      <c r="A21" s="25" t="s">
        <v>45</v>
      </c>
      <c s="29" t="s">
        <v>33</v>
      </c>
      <c s="29" t="s">
        <v>133</v>
      </c>
      <c s="25" t="s">
        <v>47</v>
      </c>
      <c s="30" t="s">
        <v>134</v>
      </c>
      <c s="31" t="s">
        <v>135</v>
      </c>
      <c s="32">
        <v>260.873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136</v>
      </c>
    </row>
    <row r="23" spans="1:5" ht="12.75">
      <c r="A23" s="36" t="s">
        <v>52</v>
      </c>
      <c r="E23" s="37" t="s">
        <v>137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138</v>
      </c>
      <c s="25" t="s">
        <v>47</v>
      </c>
      <c s="30" t="s">
        <v>139</v>
      </c>
      <c s="31" t="s">
        <v>140</v>
      </c>
      <c s="32">
        <v>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141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62</v>
      </c>
    </row>
    <row r="29" spans="1:16" ht="12.75">
      <c r="A29" s="25" t="s">
        <v>45</v>
      </c>
      <c s="29" t="s">
        <v>37</v>
      </c>
      <c s="29" t="s">
        <v>142</v>
      </c>
      <c s="25" t="s">
        <v>47</v>
      </c>
      <c s="30" t="s">
        <v>143</v>
      </c>
      <c s="31" t="s">
        <v>135</v>
      </c>
      <c s="32">
        <v>260.874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144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62</v>
      </c>
    </row>
    <row r="33" spans="1:16" ht="12.75">
      <c r="A33" s="25" t="s">
        <v>45</v>
      </c>
      <c s="29" t="s">
        <v>72</v>
      </c>
      <c s="29" t="s">
        <v>145</v>
      </c>
      <c s="25" t="s">
        <v>47</v>
      </c>
      <c s="30" t="s">
        <v>146</v>
      </c>
      <c s="31" t="s">
        <v>78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147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80</v>
      </c>
    </row>
    <row r="37" spans="1:18" ht="12.75" customHeight="1">
      <c r="A37" s="6" t="s">
        <v>43</v>
      </c>
      <c s="6"/>
      <c s="39" t="s">
        <v>29</v>
      </c>
      <c s="6"/>
      <c s="27" t="s">
        <v>148</v>
      </c>
      <c s="6"/>
      <c s="6"/>
      <c s="6"/>
      <c s="40">
        <f>0+Q37</f>
      </c>
      <c r="O37">
        <f>0+R37</f>
      </c>
      <c r="Q37">
        <f>0+I38+I42+I46+I50+I54+I58</f>
      </c>
      <c>
        <f>0+O38+O42+O46+O50+O54+O58</f>
      </c>
    </row>
    <row r="38" spans="1:16" ht="25.5">
      <c r="A38" s="25" t="s">
        <v>45</v>
      </c>
      <c s="29" t="s">
        <v>75</v>
      </c>
      <c s="29" t="s">
        <v>149</v>
      </c>
      <c s="25" t="s">
        <v>47</v>
      </c>
      <c s="30" t="s">
        <v>150</v>
      </c>
      <c s="31" t="s">
        <v>122</v>
      </c>
      <c s="32">
        <v>2.3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151</v>
      </c>
    </row>
    <row r="40" spans="1:5" ht="12.75">
      <c r="A40" s="36" t="s">
        <v>52</v>
      </c>
      <c r="E40" s="37" t="s">
        <v>152</v>
      </c>
    </row>
    <row r="41" spans="1:5" ht="63.75">
      <c r="A41" t="s">
        <v>53</v>
      </c>
      <c r="E41" s="35" t="s">
        <v>153</v>
      </c>
    </row>
    <row r="42" spans="1:16" ht="25.5">
      <c r="A42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122</v>
      </c>
      <c s="32">
        <v>15.271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156</v>
      </c>
    </row>
    <row r="44" spans="1:5" ht="63.75">
      <c r="A44" s="36" t="s">
        <v>52</v>
      </c>
      <c r="E44" s="37" t="s">
        <v>157</v>
      </c>
    </row>
    <row r="45" spans="1:5" ht="63.75">
      <c r="A45" t="s">
        <v>53</v>
      </c>
      <c r="E45" s="35" t="s">
        <v>153</v>
      </c>
    </row>
    <row r="46" spans="1:16" ht="12.75">
      <c r="A46" s="25" t="s">
        <v>45</v>
      </c>
      <c s="29" t="s">
        <v>42</v>
      </c>
      <c s="29" t="s">
        <v>158</v>
      </c>
      <c s="25" t="s">
        <v>47</v>
      </c>
      <c s="30" t="s">
        <v>159</v>
      </c>
      <c s="31" t="s">
        <v>122</v>
      </c>
      <c s="32">
        <v>0.8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160</v>
      </c>
    </row>
    <row r="48" spans="1:5" ht="12.75">
      <c r="A48" s="36" t="s">
        <v>52</v>
      </c>
      <c r="E48" s="37" t="s">
        <v>161</v>
      </c>
    </row>
    <row r="49" spans="1:5" ht="63.75">
      <c r="A49" t="s">
        <v>53</v>
      </c>
      <c r="E49" s="35" t="s">
        <v>153</v>
      </c>
    </row>
    <row r="50" spans="1:16" ht="25.5">
      <c r="A50" s="25" t="s">
        <v>45</v>
      </c>
      <c s="29" t="s">
        <v>87</v>
      </c>
      <c s="29" t="s">
        <v>162</v>
      </c>
      <c s="25" t="s">
        <v>47</v>
      </c>
      <c s="30" t="s">
        <v>163</v>
      </c>
      <c s="31" t="s">
        <v>122</v>
      </c>
      <c s="32">
        <v>12.15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164</v>
      </c>
    </row>
    <row r="52" spans="1:5" ht="12.75">
      <c r="A52" s="36" t="s">
        <v>52</v>
      </c>
      <c r="E52" s="37" t="s">
        <v>165</v>
      </c>
    </row>
    <row r="53" spans="1:5" ht="63.75">
      <c r="A53" t="s">
        <v>53</v>
      </c>
      <c r="E53" s="35" t="s">
        <v>153</v>
      </c>
    </row>
    <row r="54" spans="1:16" ht="12.75">
      <c r="A54" s="25" t="s">
        <v>45</v>
      </c>
      <c s="29" t="s">
        <v>91</v>
      </c>
      <c s="29" t="s">
        <v>166</v>
      </c>
      <c s="25" t="s">
        <v>47</v>
      </c>
      <c s="30" t="s">
        <v>167</v>
      </c>
      <c s="31" t="s">
        <v>122</v>
      </c>
      <c s="32">
        <v>76.435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168</v>
      </c>
    </row>
    <row r="56" spans="1:5" ht="51">
      <c r="A56" s="36" t="s">
        <v>52</v>
      </c>
      <c r="E56" s="37" t="s">
        <v>169</v>
      </c>
    </row>
    <row r="57" spans="1:5" ht="369.75">
      <c r="A57" t="s">
        <v>53</v>
      </c>
      <c r="E57" s="35" t="s">
        <v>170</v>
      </c>
    </row>
    <row r="58" spans="1:16" ht="12.75">
      <c r="A58" s="25" t="s">
        <v>45</v>
      </c>
      <c s="29" t="s">
        <v>96</v>
      </c>
      <c s="29" t="s">
        <v>171</v>
      </c>
      <c s="25" t="s">
        <v>47</v>
      </c>
      <c s="30" t="s">
        <v>172</v>
      </c>
      <c s="31" t="s">
        <v>122</v>
      </c>
      <c s="32">
        <v>54.675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173</v>
      </c>
    </row>
    <row r="60" spans="1:5" ht="63.75">
      <c r="A60" s="36" t="s">
        <v>52</v>
      </c>
      <c r="E60" s="37" t="s">
        <v>174</v>
      </c>
    </row>
    <row r="61" spans="1:5" ht="280.5">
      <c r="A61" t="s">
        <v>53</v>
      </c>
      <c r="E61" s="35" t="s">
        <v>175</v>
      </c>
    </row>
    <row r="62" spans="1:18" ht="12.75" customHeight="1">
      <c r="A62" s="6" t="s">
        <v>43</v>
      </c>
      <c s="6"/>
      <c s="39" t="s">
        <v>23</v>
      </c>
      <c s="6"/>
      <c s="27" t="s">
        <v>176</v>
      </c>
      <c s="6"/>
      <c s="6"/>
      <c s="6"/>
      <c s="40">
        <f>0+Q62</f>
      </c>
      <c r="O62">
        <f>0+R62</f>
      </c>
      <c r="Q62">
        <f>0+I63+I67+I71</f>
      </c>
      <c>
        <f>0+O63+O67+O71</f>
      </c>
    </row>
    <row r="63" spans="1:16" ht="12.75">
      <c r="A63" s="25" t="s">
        <v>45</v>
      </c>
      <c s="29" t="s">
        <v>101</v>
      </c>
      <c s="29" t="s">
        <v>177</v>
      </c>
      <c s="25" t="s">
        <v>47</v>
      </c>
      <c s="30" t="s">
        <v>178</v>
      </c>
      <c s="31" t="s">
        <v>135</v>
      </c>
      <c s="32">
        <v>42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179</v>
      </c>
    </row>
    <row r="65" spans="1:5" ht="12.75">
      <c r="A65" s="36" t="s">
        <v>52</v>
      </c>
      <c r="E65" s="37" t="s">
        <v>180</v>
      </c>
    </row>
    <row r="66" spans="1:5" ht="102">
      <c r="A66" t="s">
        <v>53</v>
      </c>
      <c r="E66" s="35" t="s">
        <v>181</v>
      </c>
    </row>
    <row r="67" spans="1:16" ht="12.75">
      <c r="A67" s="25" t="s">
        <v>45</v>
      </c>
      <c s="29" t="s">
        <v>103</v>
      </c>
      <c s="29" t="s">
        <v>182</v>
      </c>
      <c s="25" t="s">
        <v>47</v>
      </c>
      <c s="30" t="s">
        <v>183</v>
      </c>
      <c s="31" t="s">
        <v>122</v>
      </c>
      <c s="32">
        <v>4.116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184</v>
      </c>
    </row>
    <row r="69" spans="1:5" ht="51">
      <c r="A69" s="36" t="s">
        <v>52</v>
      </c>
      <c r="E69" s="37" t="s">
        <v>185</v>
      </c>
    </row>
    <row r="70" spans="1:5" ht="38.25">
      <c r="A70" t="s">
        <v>53</v>
      </c>
      <c r="E70" s="35" t="s">
        <v>186</v>
      </c>
    </row>
    <row r="71" spans="1:16" ht="12.75">
      <c r="A71" s="25" t="s">
        <v>45</v>
      </c>
      <c s="29" t="s">
        <v>108</v>
      </c>
      <c s="29" t="s">
        <v>187</v>
      </c>
      <c s="25" t="s">
        <v>47</v>
      </c>
      <c s="30" t="s">
        <v>188</v>
      </c>
      <c s="31" t="s">
        <v>122</v>
      </c>
      <c s="32">
        <v>12.15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189</v>
      </c>
    </row>
    <row r="73" spans="1:5" ht="63.75">
      <c r="A73" s="36" t="s">
        <v>52</v>
      </c>
      <c r="E73" s="37" t="s">
        <v>190</v>
      </c>
    </row>
    <row r="74" spans="1:5" ht="229.5">
      <c r="A74" t="s">
        <v>53</v>
      </c>
      <c r="E74" s="35" t="s">
        <v>191</v>
      </c>
    </row>
    <row r="75" spans="1:18" ht="12.75" customHeight="1">
      <c r="A75" s="6" t="s">
        <v>43</v>
      </c>
      <c s="6"/>
      <c s="39" t="s">
        <v>33</v>
      </c>
      <c s="6"/>
      <c s="27" t="s">
        <v>192</v>
      </c>
      <c s="6"/>
      <c s="6"/>
      <c s="6"/>
      <c s="40">
        <f>0+Q75</f>
      </c>
      <c r="O75">
        <f>0+R75</f>
      </c>
      <c r="Q75">
        <f>0+I76+I80</f>
      </c>
      <c>
        <f>0+O76+O80</f>
      </c>
    </row>
    <row r="76" spans="1:16" ht="12.75">
      <c r="A76" s="25" t="s">
        <v>45</v>
      </c>
      <c s="29" t="s">
        <v>114</v>
      </c>
      <c s="29" t="s">
        <v>193</v>
      </c>
      <c s="25" t="s">
        <v>47</v>
      </c>
      <c s="30" t="s">
        <v>194</v>
      </c>
      <c s="31" t="s">
        <v>122</v>
      </c>
      <c s="32">
        <v>0.8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195</v>
      </c>
    </row>
    <row r="78" spans="1:5" ht="12.75">
      <c r="A78" s="36" t="s">
        <v>52</v>
      </c>
      <c r="E78" s="37" t="s">
        <v>196</v>
      </c>
    </row>
    <row r="79" spans="1:5" ht="369.75">
      <c r="A79" t="s">
        <v>53</v>
      </c>
      <c r="E79" s="35" t="s">
        <v>197</v>
      </c>
    </row>
    <row r="80" spans="1:16" ht="12.75">
      <c r="A80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122</v>
      </c>
      <c s="32">
        <v>21.76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201</v>
      </c>
    </row>
    <row r="82" spans="1:5" ht="12.75">
      <c r="A82" s="36" t="s">
        <v>52</v>
      </c>
      <c r="E82" s="37" t="s">
        <v>202</v>
      </c>
    </row>
    <row r="83" spans="1:5" ht="38.25">
      <c r="A83" t="s">
        <v>53</v>
      </c>
      <c r="E83" s="35" t="s">
        <v>203</v>
      </c>
    </row>
    <row r="84" spans="1:18" ht="12.75" customHeight="1">
      <c r="A84" s="6" t="s">
        <v>43</v>
      </c>
      <c s="6"/>
      <c s="39" t="s">
        <v>35</v>
      </c>
      <c s="6"/>
      <c s="27" t="s">
        <v>204</v>
      </c>
      <c s="6"/>
      <c s="6"/>
      <c s="6"/>
      <c s="40">
        <f>0+Q84</f>
      </c>
      <c r="O84">
        <f>0+R84</f>
      </c>
      <c r="Q84">
        <f>0+I85+I89+I93+I97</f>
      </c>
      <c>
        <f>0+O85+O89+O93+O97</f>
      </c>
    </row>
    <row r="85" spans="1:16" ht="12.75">
      <c r="A85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135</v>
      </c>
      <c s="32">
        <v>48.3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208</v>
      </c>
    </row>
    <row r="87" spans="1:5" ht="51">
      <c r="A87" s="36" t="s">
        <v>52</v>
      </c>
      <c r="E87" s="37" t="s">
        <v>209</v>
      </c>
    </row>
    <row r="88" spans="1:5" ht="51">
      <c r="A88" t="s">
        <v>53</v>
      </c>
      <c r="E88" s="35" t="s">
        <v>210</v>
      </c>
    </row>
    <row r="89" spans="1:16" ht="12.75">
      <c r="A89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135</v>
      </c>
      <c s="32">
        <v>19.55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214</v>
      </c>
    </row>
    <row r="91" spans="1:5" ht="51">
      <c r="A91" s="36" t="s">
        <v>52</v>
      </c>
      <c r="E91" s="37" t="s">
        <v>215</v>
      </c>
    </row>
    <row r="92" spans="1:5" ht="51">
      <c r="A92" t="s">
        <v>53</v>
      </c>
      <c r="E92" s="35" t="s">
        <v>210</v>
      </c>
    </row>
    <row r="93" spans="1:16" ht="12.75">
      <c r="A93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135</v>
      </c>
      <c s="32">
        <v>46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219</v>
      </c>
    </row>
    <row r="95" spans="1:5" ht="51">
      <c r="A95" s="36" t="s">
        <v>52</v>
      </c>
      <c r="E95" s="37" t="s">
        <v>220</v>
      </c>
    </row>
    <row r="96" spans="1:5" ht="102">
      <c r="A96" t="s">
        <v>53</v>
      </c>
      <c r="E96" s="35" t="s">
        <v>221</v>
      </c>
    </row>
    <row r="97" spans="1:16" ht="12.75">
      <c r="A97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135</v>
      </c>
      <c s="32">
        <v>46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225</v>
      </c>
    </row>
    <row r="99" spans="1:5" ht="12.75">
      <c r="A99" s="36" t="s">
        <v>52</v>
      </c>
      <c r="E99" s="37" t="s">
        <v>47</v>
      </c>
    </row>
    <row r="100" spans="1:5" ht="51">
      <c r="A100" t="s">
        <v>53</v>
      </c>
      <c r="E100" s="35" t="s">
        <v>226</v>
      </c>
    </row>
    <row r="101" spans="1:18" ht="12.75" customHeight="1">
      <c r="A101" s="6" t="s">
        <v>43</v>
      </c>
      <c s="6"/>
      <c s="39" t="s">
        <v>40</v>
      </c>
      <c s="6"/>
      <c s="27" t="s">
        <v>107</v>
      </c>
      <c s="6"/>
      <c s="6"/>
      <c s="6"/>
      <c s="40">
        <f>0+Q101</f>
      </c>
      <c r="O101">
        <f>0+R101</f>
      </c>
      <c r="Q101">
        <f>0+I102+I106+I110+I114+I118+I122+I126+I130+I134+I138+I142+I146+I150+I154+I158+I162+I166+I170</f>
      </c>
      <c>
        <f>0+O102+O106+O110+O114+O118+O122+O126+O130+O134+O138+O142+O146+O150+O154+O158+O162+O166+O170</f>
      </c>
    </row>
    <row r="102" spans="1:16" ht="25.5">
      <c r="A102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78</v>
      </c>
      <c s="32">
        <v>27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230</v>
      </c>
    </row>
    <row r="104" spans="1:5" ht="165.75">
      <c r="A104" s="36" t="s">
        <v>52</v>
      </c>
      <c r="E104" s="37" t="s">
        <v>231</v>
      </c>
    </row>
    <row r="105" spans="1:5" ht="63.75">
      <c r="A105" t="s">
        <v>53</v>
      </c>
      <c r="E105" s="35" t="s">
        <v>232</v>
      </c>
    </row>
    <row r="106" spans="1:16" ht="12.75">
      <c r="A106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78</v>
      </c>
      <c s="32">
        <v>27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230</v>
      </c>
    </row>
    <row r="108" spans="1:5" ht="165.75">
      <c r="A108" s="36" t="s">
        <v>52</v>
      </c>
      <c r="E108" s="37" t="s">
        <v>231</v>
      </c>
    </row>
    <row r="109" spans="1:5" ht="25.5">
      <c r="A109" t="s">
        <v>53</v>
      </c>
      <c r="E109" s="35" t="s">
        <v>236</v>
      </c>
    </row>
    <row r="110" spans="1:16" ht="12.75">
      <c r="A110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240</v>
      </c>
      <c s="32">
        <v>4536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230</v>
      </c>
    </row>
    <row r="112" spans="1:5" ht="12.75">
      <c r="A112" s="36" t="s">
        <v>52</v>
      </c>
      <c r="E112" s="37" t="s">
        <v>241</v>
      </c>
    </row>
    <row r="113" spans="1:5" ht="25.5">
      <c r="A113" t="s">
        <v>53</v>
      </c>
      <c r="E113" s="35" t="s">
        <v>242</v>
      </c>
    </row>
    <row r="114" spans="1:16" ht="25.5">
      <c r="A114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78</v>
      </c>
      <c s="32">
        <v>7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246</v>
      </c>
    </row>
    <row r="116" spans="1:5" ht="12.75">
      <c r="A116" s="36" t="s">
        <v>52</v>
      </c>
      <c r="E116" s="37" t="s">
        <v>47</v>
      </c>
    </row>
    <row r="117" spans="1:5" ht="63.75">
      <c r="A117" t="s">
        <v>53</v>
      </c>
      <c r="E117" s="35" t="s">
        <v>232</v>
      </c>
    </row>
    <row r="118" spans="1:16" ht="12.75">
      <c r="A118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78</v>
      </c>
      <c s="32">
        <v>7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246</v>
      </c>
    </row>
    <row r="120" spans="1:5" ht="12.75">
      <c r="A120" s="36" t="s">
        <v>52</v>
      </c>
      <c r="E120" s="37" t="s">
        <v>47</v>
      </c>
    </row>
    <row r="121" spans="1:5" ht="25.5">
      <c r="A121" t="s">
        <v>53</v>
      </c>
      <c r="E121" s="35" t="s">
        <v>236</v>
      </c>
    </row>
    <row r="122" spans="1:16" ht="12.75">
      <c r="A122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240</v>
      </c>
      <c s="32">
        <v>1176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246</v>
      </c>
    </row>
    <row r="124" spans="1:5" ht="12.75">
      <c r="A124" s="36" t="s">
        <v>52</v>
      </c>
      <c r="E124" s="37" t="s">
        <v>253</v>
      </c>
    </row>
    <row r="125" spans="1:5" ht="25.5">
      <c r="A125" t="s">
        <v>53</v>
      </c>
      <c r="E125" s="35" t="s">
        <v>242</v>
      </c>
    </row>
    <row r="126" spans="1:16" ht="12.75">
      <c r="A126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78</v>
      </c>
      <c s="32">
        <v>2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257</v>
      </c>
    </row>
    <row r="128" spans="1:5" ht="12.75">
      <c r="A128" s="36" t="s">
        <v>52</v>
      </c>
      <c r="E128" s="37" t="s">
        <v>47</v>
      </c>
    </row>
    <row r="129" spans="1:5" ht="76.5">
      <c r="A129" t="s">
        <v>53</v>
      </c>
      <c r="E129" s="35" t="s">
        <v>258</v>
      </c>
    </row>
    <row r="130" spans="1:16" ht="12.75">
      <c r="A130" s="25" t="s">
        <v>45</v>
      </c>
      <c s="29" t="s">
        <v>259</v>
      </c>
      <c s="29" t="s">
        <v>260</v>
      </c>
      <c s="25" t="s">
        <v>47</v>
      </c>
      <c s="30" t="s">
        <v>261</v>
      </c>
      <c s="31" t="s">
        <v>78</v>
      </c>
      <c s="32">
        <v>2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257</v>
      </c>
    </row>
    <row r="132" spans="1:5" ht="12.75">
      <c r="A132" s="36" t="s">
        <v>52</v>
      </c>
      <c r="E132" s="37" t="s">
        <v>47</v>
      </c>
    </row>
    <row r="133" spans="1:5" ht="25.5">
      <c r="A133" t="s">
        <v>53</v>
      </c>
      <c r="E133" s="35" t="s">
        <v>117</v>
      </c>
    </row>
    <row r="134" spans="1:16" ht="12.75">
      <c r="A134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240</v>
      </c>
      <c s="32">
        <v>336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257</v>
      </c>
    </row>
    <row r="136" spans="1:5" ht="12.75">
      <c r="A136" s="36" t="s">
        <v>52</v>
      </c>
      <c r="E136" s="37" t="s">
        <v>265</v>
      </c>
    </row>
    <row r="137" spans="1:5" ht="25.5">
      <c r="A137" t="s">
        <v>53</v>
      </c>
      <c r="E137" s="35" t="s">
        <v>266</v>
      </c>
    </row>
    <row r="138" spans="1:16" ht="12.75">
      <c r="A138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78</v>
      </c>
      <c s="32">
        <v>1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270</v>
      </c>
    </row>
    <row r="140" spans="1:5" ht="12.75">
      <c r="A140" s="36" t="s">
        <v>52</v>
      </c>
      <c r="E140" s="37" t="s">
        <v>47</v>
      </c>
    </row>
    <row r="141" spans="1:5" ht="76.5">
      <c r="A141" t="s">
        <v>53</v>
      </c>
      <c r="E141" s="35" t="s">
        <v>258</v>
      </c>
    </row>
    <row r="142" spans="1:16" ht="12.75">
      <c r="A142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78</v>
      </c>
      <c s="32">
        <v>1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270</v>
      </c>
    </row>
    <row r="144" spans="1:5" ht="12.75">
      <c r="A144" s="36" t="s">
        <v>52</v>
      </c>
      <c r="E144" s="37" t="s">
        <v>47</v>
      </c>
    </row>
    <row r="145" spans="1:5" ht="25.5">
      <c r="A145" t="s">
        <v>53</v>
      </c>
      <c r="E145" s="35" t="s">
        <v>117</v>
      </c>
    </row>
    <row r="146" spans="1:16" ht="12.75">
      <c r="A146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240</v>
      </c>
      <c s="32">
        <v>168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277</v>
      </c>
    </row>
    <row r="148" spans="1:5" ht="12.75">
      <c r="A148" s="36" t="s">
        <v>52</v>
      </c>
      <c r="E148" s="37" t="s">
        <v>278</v>
      </c>
    </row>
    <row r="149" spans="1:5" ht="25.5">
      <c r="A149" t="s">
        <v>53</v>
      </c>
      <c r="E149" s="35" t="s">
        <v>266</v>
      </c>
    </row>
    <row r="150" spans="1:16" ht="12.75">
      <c r="A150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78</v>
      </c>
      <c s="32">
        <v>2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257</v>
      </c>
    </row>
    <row r="152" spans="1:5" ht="12.75">
      <c r="A152" s="36" t="s">
        <v>52</v>
      </c>
      <c r="E152" s="37" t="s">
        <v>47</v>
      </c>
    </row>
    <row r="153" spans="1:5" ht="63.75">
      <c r="A153" t="s">
        <v>53</v>
      </c>
      <c r="E153" s="35" t="s">
        <v>282</v>
      </c>
    </row>
    <row r="154" spans="1:16" ht="12.75">
      <c r="A154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78</v>
      </c>
      <c s="32">
        <v>2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257</v>
      </c>
    </row>
    <row r="156" spans="1:5" ht="12.75">
      <c r="A156" s="36" t="s">
        <v>52</v>
      </c>
      <c r="E156" s="37" t="s">
        <v>47</v>
      </c>
    </row>
    <row r="157" spans="1:5" ht="25.5">
      <c r="A157" t="s">
        <v>53</v>
      </c>
      <c r="E157" s="35" t="s">
        <v>117</v>
      </c>
    </row>
    <row r="158" spans="1:16" ht="12.75">
      <c r="A158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240</v>
      </c>
      <c s="32">
        <v>336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289</v>
      </c>
    </row>
    <row r="160" spans="1:5" ht="12.75">
      <c r="A160" s="36" t="s">
        <v>52</v>
      </c>
      <c r="E160" s="37" t="s">
        <v>265</v>
      </c>
    </row>
    <row r="161" spans="1:5" ht="25.5">
      <c r="A161" t="s">
        <v>53</v>
      </c>
      <c r="E161" s="35" t="s">
        <v>266</v>
      </c>
    </row>
    <row r="162" spans="1:16" ht="25.5">
      <c r="A162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78</v>
      </c>
      <c s="32">
        <v>82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257</v>
      </c>
    </row>
    <row r="164" spans="1:5" ht="51">
      <c r="A164" s="36" t="s">
        <v>52</v>
      </c>
      <c r="E164" s="37" t="s">
        <v>293</v>
      </c>
    </row>
    <row r="165" spans="1:5" ht="63.75">
      <c r="A165" t="s">
        <v>53</v>
      </c>
      <c r="E165" s="35" t="s">
        <v>282</v>
      </c>
    </row>
    <row r="166" spans="1:16" ht="12.75">
      <c r="A166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78</v>
      </c>
      <c s="32">
        <v>82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257</v>
      </c>
    </row>
    <row r="168" spans="1:5" ht="51">
      <c r="A168" s="36" t="s">
        <v>52</v>
      </c>
      <c r="E168" s="37" t="s">
        <v>293</v>
      </c>
    </row>
    <row r="169" spans="1:5" ht="25.5">
      <c r="A169" t="s">
        <v>53</v>
      </c>
      <c r="E169" s="35" t="s">
        <v>117</v>
      </c>
    </row>
    <row r="170" spans="1:16" ht="12.75">
      <c r="A170" s="25" t="s">
        <v>45</v>
      </c>
      <c s="29" t="s">
        <v>297</v>
      </c>
      <c s="29" t="s">
        <v>298</v>
      </c>
      <c s="25" t="s">
        <v>47</v>
      </c>
      <c s="30" t="s">
        <v>299</v>
      </c>
      <c s="31" t="s">
        <v>240</v>
      </c>
      <c s="32">
        <v>25900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289</v>
      </c>
    </row>
    <row r="172" spans="1:5" ht="51">
      <c r="A172" s="36" t="s">
        <v>52</v>
      </c>
      <c r="E172" s="37" t="s">
        <v>300</v>
      </c>
    </row>
    <row r="173" spans="1:5" ht="25.5">
      <c r="A173" t="s">
        <v>53</v>
      </c>
      <c r="E173" s="35" t="s">
        <v>266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0+O8+O21+O50+O111+O164+O197+O214+O227+O252+O273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301</v>
      </c>
      <c s="41">
        <f>0+I8+I21+I50+I111+I164+I197+I214+I227+I252+I273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301</v>
      </c>
      <c s="6"/>
      <c s="18" t="s">
        <v>302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120</v>
      </c>
      <c s="25" t="s">
        <v>47</v>
      </c>
      <c s="30" t="s">
        <v>121</v>
      </c>
      <c s="31" t="s">
        <v>122</v>
      </c>
      <c s="32">
        <v>241.693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63.75">
      <c r="A11" s="36" t="s">
        <v>52</v>
      </c>
      <c r="E11" s="37" t="s">
        <v>303</v>
      </c>
    </row>
    <row r="12" spans="1:5" ht="25.5">
      <c r="A12" t="s">
        <v>53</v>
      </c>
      <c r="E12" s="35" t="s">
        <v>124</v>
      </c>
    </row>
    <row r="13" spans="1:16" ht="12.75">
      <c r="A13" s="25" t="s">
        <v>45</v>
      </c>
      <c s="29" t="s">
        <v>23</v>
      </c>
      <c s="29" t="s">
        <v>304</v>
      </c>
      <c s="25" t="s">
        <v>47</v>
      </c>
      <c s="30" t="s">
        <v>121</v>
      </c>
      <c s="31" t="s">
        <v>127</v>
      </c>
      <c s="32">
        <v>894.471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305</v>
      </c>
    </row>
    <row r="15" spans="1:5" ht="76.5">
      <c r="A15" s="36" t="s">
        <v>52</v>
      </c>
      <c r="E15" s="37" t="s">
        <v>306</v>
      </c>
    </row>
    <row r="16" spans="1:5" ht="25.5">
      <c r="A16" t="s">
        <v>53</v>
      </c>
      <c r="E16" s="35" t="s">
        <v>124</v>
      </c>
    </row>
    <row r="17" spans="1:16" ht="12.75">
      <c r="A17" s="25" t="s">
        <v>45</v>
      </c>
      <c s="29" t="s">
        <v>22</v>
      </c>
      <c s="29" t="s">
        <v>307</v>
      </c>
      <c s="25" t="s">
        <v>47</v>
      </c>
      <c s="30" t="s">
        <v>308</v>
      </c>
      <c s="31" t="s">
        <v>127</v>
      </c>
      <c s="32">
        <v>5.116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309</v>
      </c>
    </row>
    <row r="19" spans="1:5" ht="12.75">
      <c r="A19" s="36" t="s">
        <v>52</v>
      </c>
      <c r="E19" s="37" t="s">
        <v>310</v>
      </c>
    </row>
    <row r="20" spans="1:5" ht="25.5">
      <c r="A20" t="s">
        <v>53</v>
      </c>
      <c r="E20" s="35" t="s">
        <v>124</v>
      </c>
    </row>
    <row r="21" spans="1:18" ht="12.75" customHeight="1">
      <c r="A21" s="6" t="s">
        <v>43</v>
      </c>
      <c s="6"/>
      <c s="39" t="s">
        <v>29</v>
      </c>
      <c s="6"/>
      <c s="27" t="s">
        <v>148</v>
      </c>
      <c s="6"/>
      <c s="6"/>
      <c s="6"/>
      <c s="40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25" t="s">
        <v>45</v>
      </c>
      <c s="29" t="s">
        <v>33</v>
      </c>
      <c s="29" t="s">
        <v>311</v>
      </c>
      <c s="25" t="s">
        <v>47</v>
      </c>
      <c s="30" t="s">
        <v>312</v>
      </c>
      <c s="31" t="s">
        <v>122</v>
      </c>
      <c s="32">
        <v>19.985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313</v>
      </c>
    </row>
    <row r="24" spans="1:5" ht="51">
      <c r="A24" s="36" t="s">
        <v>52</v>
      </c>
      <c r="E24" s="37" t="s">
        <v>314</v>
      </c>
    </row>
    <row r="25" spans="1:5" ht="63.75">
      <c r="A25" t="s">
        <v>53</v>
      </c>
      <c r="E25" s="35" t="s">
        <v>153</v>
      </c>
    </row>
    <row r="26" spans="1:16" ht="25.5">
      <c r="A26" s="25" t="s">
        <v>45</v>
      </c>
      <c s="29" t="s">
        <v>35</v>
      </c>
      <c s="29" t="s">
        <v>154</v>
      </c>
      <c s="25" t="s">
        <v>47</v>
      </c>
      <c s="30" t="s">
        <v>155</v>
      </c>
      <c s="31" t="s">
        <v>122</v>
      </c>
      <c s="32">
        <v>29.273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315</v>
      </c>
    </row>
    <row r="28" spans="1:5" ht="63.75">
      <c r="A28" s="36" t="s">
        <v>52</v>
      </c>
      <c r="E28" s="37" t="s">
        <v>316</v>
      </c>
    </row>
    <row r="29" spans="1:5" ht="63.75">
      <c r="A29" t="s">
        <v>53</v>
      </c>
      <c r="E29" s="35" t="s">
        <v>153</v>
      </c>
    </row>
    <row r="30" spans="1:16" ht="12.75">
      <c r="A30" s="25" t="s">
        <v>45</v>
      </c>
      <c s="29" t="s">
        <v>37</v>
      </c>
      <c s="29" t="s">
        <v>158</v>
      </c>
      <c s="25" t="s">
        <v>47</v>
      </c>
      <c s="30" t="s">
        <v>159</v>
      </c>
      <c s="31" t="s">
        <v>122</v>
      </c>
      <c s="32">
        <v>34.032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317</v>
      </c>
    </row>
    <row r="32" spans="1:5" ht="51">
      <c r="A32" s="36" t="s">
        <v>52</v>
      </c>
      <c r="E32" s="37" t="s">
        <v>318</v>
      </c>
    </row>
    <row r="33" spans="1:5" ht="63.75">
      <c r="A33" t="s">
        <v>53</v>
      </c>
      <c r="E33" s="35" t="s">
        <v>153</v>
      </c>
    </row>
    <row r="34" spans="1:16" ht="12.75">
      <c r="A34" s="25" t="s">
        <v>45</v>
      </c>
      <c s="29" t="s">
        <v>72</v>
      </c>
      <c s="29" t="s">
        <v>319</v>
      </c>
      <c s="25" t="s">
        <v>47</v>
      </c>
      <c s="30" t="s">
        <v>320</v>
      </c>
      <c s="31" t="s">
        <v>111</v>
      </c>
      <c s="32">
        <v>153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321</v>
      </c>
    </row>
    <row r="36" spans="1:5" ht="51">
      <c r="A36" s="36" t="s">
        <v>52</v>
      </c>
      <c r="E36" s="37" t="s">
        <v>322</v>
      </c>
    </row>
    <row r="37" spans="1:5" ht="63.75">
      <c r="A37" t="s">
        <v>53</v>
      </c>
      <c r="E37" s="35" t="s">
        <v>153</v>
      </c>
    </row>
    <row r="38" spans="1:16" ht="12.75">
      <c r="A38" s="25" t="s">
        <v>45</v>
      </c>
      <c s="29" t="s">
        <v>75</v>
      </c>
      <c s="29" t="s">
        <v>323</v>
      </c>
      <c s="25" t="s">
        <v>47</v>
      </c>
      <c s="30" t="s">
        <v>324</v>
      </c>
      <c s="31" t="s">
        <v>325</v>
      </c>
      <c s="32">
        <v>336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326</v>
      </c>
    </row>
    <row r="40" spans="1:5" ht="12.75">
      <c r="A40" s="36" t="s">
        <v>52</v>
      </c>
      <c r="E40" s="37" t="s">
        <v>327</v>
      </c>
    </row>
    <row r="41" spans="1:5" ht="38.25">
      <c r="A41" t="s">
        <v>53</v>
      </c>
      <c r="E41" s="35" t="s">
        <v>328</v>
      </c>
    </row>
    <row r="42" spans="1:16" ht="12.75">
      <c r="A42" s="25" t="s">
        <v>45</v>
      </c>
      <c s="29" t="s">
        <v>40</v>
      </c>
      <c s="29" t="s">
        <v>329</v>
      </c>
      <c s="25" t="s">
        <v>47</v>
      </c>
      <c s="30" t="s">
        <v>330</v>
      </c>
      <c s="31" t="s">
        <v>122</v>
      </c>
      <c s="32">
        <v>107.422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331</v>
      </c>
    </row>
    <row r="44" spans="1:5" ht="102">
      <c r="A44" s="36" t="s">
        <v>52</v>
      </c>
      <c r="E44" s="37" t="s">
        <v>332</v>
      </c>
    </row>
    <row r="45" spans="1:5" ht="318.75">
      <c r="A45" t="s">
        <v>53</v>
      </c>
      <c r="E45" s="35" t="s">
        <v>333</v>
      </c>
    </row>
    <row r="46" spans="1:16" ht="12.75">
      <c r="A46" s="25" t="s">
        <v>45</v>
      </c>
      <c s="29" t="s">
        <v>42</v>
      </c>
      <c s="29" t="s">
        <v>334</v>
      </c>
      <c s="25" t="s">
        <v>47</v>
      </c>
      <c s="30" t="s">
        <v>335</v>
      </c>
      <c s="31" t="s">
        <v>122</v>
      </c>
      <c s="32">
        <v>105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336</v>
      </c>
    </row>
    <row r="48" spans="1:5" ht="63.75">
      <c r="A48" s="36" t="s">
        <v>52</v>
      </c>
      <c r="E48" s="37" t="s">
        <v>337</v>
      </c>
    </row>
    <row r="49" spans="1:5" ht="280.5">
      <c r="A49" t="s">
        <v>53</v>
      </c>
      <c r="E49" s="35" t="s">
        <v>338</v>
      </c>
    </row>
    <row r="50" spans="1:18" ht="12.75" customHeight="1">
      <c r="A50" s="6" t="s">
        <v>43</v>
      </c>
      <c s="6"/>
      <c s="39" t="s">
        <v>23</v>
      </c>
      <c s="6"/>
      <c s="27" t="s">
        <v>176</v>
      </c>
      <c s="6"/>
      <c s="6"/>
      <c s="6"/>
      <c s="40">
        <f>0+Q50</f>
      </c>
      <c r="O50">
        <f>0+R50</f>
      </c>
      <c r="Q50">
        <f>0+I51+I55+I59+I63+I67+I71+I75+I79+I83+I87+I91+I95+I99+I103+I107</f>
      </c>
      <c>
        <f>0+O51+O55+O59+O63+O67+O71+O75+O79+O83+O87+O91+O95+O99+O103+O107</f>
      </c>
    </row>
    <row r="51" spans="1:16" ht="12.75">
      <c r="A51" s="25" t="s">
        <v>45</v>
      </c>
      <c s="29" t="s">
        <v>87</v>
      </c>
      <c s="29" t="s">
        <v>339</v>
      </c>
      <c s="25" t="s">
        <v>47</v>
      </c>
      <c s="30" t="s">
        <v>340</v>
      </c>
      <c s="31" t="s">
        <v>111</v>
      </c>
      <c s="32">
        <v>22.6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341</v>
      </c>
    </row>
    <row r="53" spans="1:5" ht="51">
      <c r="A53" s="36" t="s">
        <v>52</v>
      </c>
      <c r="E53" s="37" t="s">
        <v>342</v>
      </c>
    </row>
    <row r="54" spans="1:5" ht="165.75">
      <c r="A54" t="s">
        <v>53</v>
      </c>
      <c r="E54" s="35" t="s">
        <v>343</v>
      </c>
    </row>
    <row r="55" spans="1:16" ht="12.75">
      <c r="A55" s="25" t="s">
        <v>45</v>
      </c>
      <c s="29" t="s">
        <v>91</v>
      </c>
      <c s="29" t="s">
        <v>344</v>
      </c>
      <c s="25" t="s">
        <v>47</v>
      </c>
      <c s="30" t="s">
        <v>345</v>
      </c>
      <c s="31" t="s">
        <v>122</v>
      </c>
      <c s="32">
        <v>1.4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346</v>
      </c>
    </row>
    <row r="57" spans="1:5" ht="12.75">
      <c r="A57" s="36" t="s">
        <v>52</v>
      </c>
      <c r="E57" s="37" t="s">
        <v>347</v>
      </c>
    </row>
    <row r="58" spans="1:5" ht="51">
      <c r="A58" t="s">
        <v>53</v>
      </c>
      <c r="E58" s="35" t="s">
        <v>348</v>
      </c>
    </row>
    <row r="59" spans="1:16" ht="12.75">
      <c r="A59" s="25" t="s">
        <v>45</v>
      </c>
      <c s="29" t="s">
        <v>96</v>
      </c>
      <c s="29" t="s">
        <v>349</v>
      </c>
      <c s="25" t="s">
        <v>47</v>
      </c>
      <c s="30" t="s">
        <v>350</v>
      </c>
      <c s="31" t="s">
        <v>135</v>
      </c>
      <c s="32">
        <v>488.07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351</v>
      </c>
    </row>
    <row r="61" spans="1:5" ht="12.75">
      <c r="A61" s="36" t="s">
        <v>52</v>
      </c>
      <c r="E61" s="37" t="s">
        <v>352</v>
      </c>
    </row>
    <row r="62" spans="1:5" ht="51">
      <c r="A62" t="s">
        <v>53</v>
      </c>
      <c r="E62" s="35" t="s">
        <v>353</v>
      </c>
    </row>
    <row r="63" spans="1:16" ht="12.75">
      <c r="A63" s="25" t="s">
        <v>45</v>
      </c>
      <c s="29" t="s">
        <v>101</v>
      </c>
      <c s="29" t="s">
        <v>354</v>
      </c>
      <c s="25" t="s">
        <v>47</v>
      </c>
      <c s="30" t="s">
        <v>355</v>
      </c>
      <c s="31" t="s">
        <v>127</v>
      </c>
      <c s="32">
        <v>2.556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356</v>
      </c>
    </row>
    <row r="65" spans="1:5" ht="51">
      <c r="A65" s="36" t="s">
        <v>52</v>
      </c>
      <c r="E65" s="37" t="s">
        <v>357</v>
      </c>
    </row>
    <row r="66" spans="1:5" ht="38.25">
      <c r="A66" t="s">
        <v>53</v>
      </c>
      <c r="E66" s="35" t="s">
        <v>358</v>
      </c>
    </row>
    <row r="67" spans="1:16" ht="12.75">
      <c r="A67" s="25" t="s">
        <v>45</v>
      </c>
      <c s="29" t="s">
        <v>103</v>
      </c>
      <c s="29" t="s">
        <v>359</v>
      </c>
      <c s="25" t="s">
        <v>47</v>
      </c>
      <c s="30" t="s">
        <v>360</v>
      </c>
      <c s="31" t="s">
        <v>135</v>
      </c>
      <c s="32">
        <v>24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361</v>
      </c>
    </row>
    <row r="69" spans="1:5" ht="51">
      <c r="A69" s="36" t="s">
        <v>52</v>
      </c>
      <c r="E69" s="37" t="s">
        <v>362</v>
      </c>
    </row>
    <row r="70" spans="1:5" ht="25.5">
      <c r="A70" t="s">
        <v>53</v>
      </c>
      <c r="E70" s="35" t="s">
        <v>363</v>
      </c>
    </row>
    <row r="71" spans="1:16" ht="12.75">
      <c r="A71" s="25" t="s">
        <v>45</v>
      </c>
      <c s="29" t="s">
        <v>108</v>
      </c>
      <c s="29" t="s">
        <v>364</v>
      </c>
      <c s="25" t="s">
        <v>47</v>
      </c>
      <c s="30" t="s">
        <v>365</v>
      </c>
      <c s="31" t="s">
        <v>111</v>
      </c>
      <c s="32">
        <v>308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366</v>
      </c>
    </row>
    <row r="73" spans="1:5" ht="63.75">
      <c r="A73" s="36" t="s">
        <v>52</v>
      </c>
      <c r="E73" s="37" t="s">
        <v>367</v>
      </c>
    </row>
    <row r="74" spans="1:5" ht="51">
      <c r="A74" t="s">
        <v>53</v>
      </c>
      <c r="E74" s="35" t="s">
        <v>368</v>
      </c>
    </row>
    <row r="75" spans="1:16" ht="12.75">
      <c r="A75" s="25" t="s">
        <v>45</v>
      </c>
      <c s="29" t="s">
        <v>114</v>
      </c>
      <c s="29" t="s">
        <v>369</v>
      </c>
      <c s="25" t="s">
        <v>47</v>
      </c>
      <c s="30" t="s">
        <v>370</v>
      </c>
      <c s="31" t="s">
        <v>111</v>
      </c>
      <c s="32">
        <v>173.6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371</v>
      </c>
    </row>
    <row r="77" spans="1:5" ht="63.75">
      <c r="A77" s="36" t="s">
        <v>52</v>
      </c>
      <c r="E77" s="37" t="s">
        <v>372</v>
      </c>
    </row>
    <row r="78" spans="1:5" ht="63.75">
      <c r="A78" t="s">
        <v>53</v>
      </c>
      <c r="E78" s="35" t="s">
        <v>373</v>
      </c>
    </row>
    <row r="79" spans="1:16" ht="12.75">
      <c r="A79" s="25" t="s">
        <v>45</v>
      </c>
      <c s="29" t="s">
        <v>198</v>
      </c>
      <c s="29" t="s">
        <v>374</v>
      </c>
      <c s="25" t="s">
        <v>64</v>
      </c>
      <c s="30" t="s">
        <v>375</v>
      </c>
      <c s="31" t="s">
        <v>111</v>
      </c>
      <c s="32">
        <v>97.6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376</v>
      </c>
    </row>
    <row r="81" spans="1:5" ht="63.75">
      <c r="A81" s="36" t="s">
        <v>52</v>
      </c>
      <c r="E81" s="37" t="s">
        <v>377</v>
      </c>
    </row>
    <row r="82" spans="1:5" ht="63.75">
      <c r="A82" t="s">
        <v>53</v>
      </c>
      <c r="E82" s="35" t="s">
        <v>373</v>
      </c>
    </row>
    <row r="83" spans="1:16" ht="12.75">
      <c r="A83" s="25" t="s">
        <v>45</v>
      </c>
      <c s="29" t="s">
        <v>205</v>
      </c>
      <c s="29" t="s">
        <v>374</v>
      </c>
      <c s="25" t="s">
        <v>68</v>
      </c>
      <c s="30" t="s">
        <v>375</v>
      </c>
      <c s="31" t="s">
        <v>111</v>
      </c>
      <c s="32">
        <v>53.6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378</v>
      </c>
    </row>
    <row r="85" spans="1:5" ht="63.75">
      <c r="A85" s="36" t="s">
        <v>52</v>
      </c>
      <c r="E85" s="37" t="s">
        <v>379</v>
      </c>
    </row>
    <row r="86" spans="1:5" ht="63.75">
      <c r="A86" t="s">
        <v>53</v>
      </c>
      <c r="E86" s="35" t="s">
        <v>373</v>
      </c>
    </row>
    <row r="87" spans="1:16" ht="12.75">
      <c r="A87" s="25" t="s">
        <v>45</v>
      </c>
      <c s="29" t="s">
        <v>211</v>
      </c>
      <c s="29" t="s">
        <v>380</v>
      </c>
      <c s="25" t="s">
        <v>47</v>
      </c>
      <c s="30" t="s">
        <v>381</v>
      </c>
      <c s="31" t="s">
        <v>111</v>
      </c>
      <c s="32">
        <v>57.6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382</v>
      </c>
    </row>
    <row r="89" spans="1:5" ht="12.75">
      <c r="A89" s="36" t="s">
        <v>52</v>
      </c>
      <c r="E89" s="37" t="s">
        <v>383</v>
      </c>
    </row>
    <row r="90" spans="1:5" ht="63.75">
      <c r="A90" t="s">
        <v>53</v>
      </c>
      <c r="E90" s="35" t="s">
        <v>373</v>
      </c>
    </row>
    <row r="91" spans="1:16" ht="25.5">
      <c r="A91" s="25" t="s">
        <v>45</v>
      </c>
      <c s="29" t="s">
        <v>216</v>
      </c>
      <c s="29" t="s">
        <v>384</v>
      </c>
      <c s="25" t="s">
        <v>47</v>
      </c>
      <c s="30" t="s">
        <v>385</v>
      </c>
      <c s="31" t="s">
        <v>111</v>
      </c>
      <c s="32">
        <v>308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386</v>
      </c>
    </row>
    <row r="93" spans="1:5" ht="63.75">
      <c r="A93" s="36" t="s">
        <v>52</v>
      </c>
      <c r="E93" s="37" t="s">
        <v>367</v>
      </c>
    </row>
    <row r="94" spans="1:5" ht="63.75">
      <c r="A94" t="s">
        <v>53</v>
      </c>
      <c r="E94" s="35" t="s">
        <v>373</v>
      </c>
    </row>
    <row r="95" spans="1:16" ht="25.5">
      <c r="A95" s="25" t="s">
        <v>45</v>
      </c>
      <c s="29" t="s">
        <v>222</v>
      </c>
      <c s="29" t="s">
        <v>387</v>
      </c>
      <c s="25" t="s">
        <v>47</v>
      </c>
      <c s="30" t="s">
        <v>388</v>
      </c>
      <c s="31" t="s">
        <v>111</v>
      </c>
      <c s="32">
        <v>3.3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389</v>
      </c>
    </row>
    <row r="97" spans="1:5" ht="12.75">
      <c r="A97" s="36" t="s">
        <v>52</v>
      </c>
      <c r="E97" s="37" t="s">
        <v>390</v>
      </c>
    </row>
    <row r="98" spans="1:5" ht="63.75">
      <c r="A98" t="s">
        <v>53</v>
      </c>
      <c r="E98" s="35" t="s">
        <v>373</v>
      </c>
    </row>
    <row r="99" spans="1:16" ht="12.75">
      <c r="A99" s="25" t="s">
        <v>45</v>
      </c>
      <c s="29" t="s">
        <v>227</v>
      </c>
      <c s="29" t="s">
        <v>391</v>
      </c>
      <c s="25" t="s">
        <v>47</v>
      </c>
      <c s="30" t="s">
        <v>392</v>
      </c>
      <c s="31" t="s">
        <v>111</v>
      </c>
      <c s="32">
        <v>60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393</v>
      </c>
    </row>
    <row r="101" spans="1:5" ht="12.75">
      <c r="A101" s="36" t="s">
        <v>52</v>
      </c>
      <c r="E101" s="37" t="s">
        <v>394</v>
      </c>
    </row>
    <row r="102" spans="1:5" ht="191.25">
      <c r="A102" t="s">
        <v>53</v>
      </c>
      <c r="E102" s="35" t="s">
        <v>395</v>
      </c>
    </row>
    <row r="103" spans="1:16" ht="12.75">
      <c r="A103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122</v>
      </c>
      <c s="32">
        <v>2.12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399</v>
      </c>
    </row>
    <row r="105" spans="1:5" ht="12.75">
      <c r="A105" s="36" t="s">
        <v>52</v>
      </c>
      <c r="E105" s="37" t="s">
        <v>400</v>
      </c>
    </row>
    <row r="106" spans="1:5" ht="369.75">
      <c r="A106" t="s">
        <v>53</v>
      </c>
      <c r="E106" s="35" t="s">
        <v>401</v>
      </c>
    </row>
    <row r="107" spans="1:16" ht="12.75">
      <c r="A107" s="25" t="s">
        <v>45</v>
      </c>
      <c s="29" t="s">
        <v>233</v>
      </c>
      <c s="29" t="s">
        <v>402</v>
      </c>
      <c s="25" t="s">
        <v>47</v>
      </c>
      <c s="30" t="s">
        <v>403</v>
      </c>
      <c s="31" t="s">
        <v>122</v>
      </c>
      <c s="32">
        <v>6.513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404</v>
      </c>
    </row>
    <row r="109" spans="1:5" ht="63.75">
      <c r="A109" s="36" t="s">
        <v>52</v>
      </c>
      <c r="E109" s="37" t="s">
        <v>405</v>
      </c>
    </row>
    <row r="110" spans="1:5" ht="12.75">
      <c r="A110" t="s">
        <v>53</v>
      </c>
      <c r="E110" s="35" t="s">
        <v>47</v>
      </c>
    </row>
    <row r="111" spans="1:18" ht="12.75" customHeight="1">
      <c r="A111" s="6" t="s">
        <v>43</v>
      </c>
      <c s="6"/>
      <c s="39" t="s">
        <v>22</v>
      </c>
      <c s="6"/>
      <c s="27" t="s">
        <v>406</v>
      </c>
      <c s="6"/>
      <c s="6"/>
      <c s="6"/>
      <c s="40">
        <f>0+Q111</f>
      </c>
      <c r="O111">
        <f>0+R111</f>
      </c>
      <c r="Q111">
        <f>0+I112+I116+I120+I124+I128+I132+I136+I140+I144+I148+I152+I156+I160</f>
      </c>
      <c>
        <f>0+O112+O116+O120+O124+O128+O132+O136+O140+O144+O148+O152+O156+O160</f>
      </c>
    </row>
    <row r="112" spans="1:16" ht="12.75">
      <c r="A112" s="25" t="s">
        <v>45</v>
      </c>
      <c s="29" t="s">
        <v>237</v>
      </c>
      <c s="29" t="s">
        <v>407</v>
      </c>
      <c s="25" t="s">
        <v>47</v>
      </c>
      <c s="30" t="s">
        <v>408</v>
      </c>
      <c s="31" t="s">
        <v>122</v>
      </c>
      <c s="32">
        <v>2.459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409</v>
      </c>
    </row>
    <row r="114" spans="1:5" ht="12.75">
      <c r="A114" s="36" t="s">
        <v>52</v>
      </c>
      <c r="E114" s="37" t="s">
        <v>410</v>
      </c>
    </row>
    <row r="115" spans="1:5" ht="38.25">
      <c r="A115" t="s">
        <v>53</v>
      </c>
      <c r="E115" s="35" t="s">
        <v>411</v>
      </c>
    </row>
    <row r="116" spans="1:16" ht="12.75">
      <c r="A116" s="25" t="s">
        <v>45</v>
      </c>
      <c s="29" t="s">
        <v>243</v>
      </c>
      <c s="29" t="s">
        <v>412</v>
      </c>
      <c s="25" t="s">
        <v>47</v>
      </c>
      <c s="30" t="s">
        <v>413</v>
      </c>
      <c s="31" t="s">
        <v>122</v>
      </c>
      <c s="32">
        <v>12.264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414</v>
      </c>
    </row>
    <row r="118" spans="1:5" ht="51">
      <c r="A118" s="36" t="s">
        <v>52</v>
      </c>
      <c r="E118" s="37" t="s">
        <v>415</v>
      </c>
    </row>
    <row r="119" spans="1:5" ht="382.5">
      <c r="A119" t="s">
        <v>53</v>
      </c>
      <c r="E119" s="35" t="s">
        <v>416</v>
      </c>
    </row>
    <row r="120" spans="1:16" ht="12.75">
      <c r="A120" s="25" t="s">
        <v>45</v>
      </c>
      <c s="29" t="s">
        <v>247</v>
      </c>
      <c s="29" t="s">
        <v>417</v>
      </c>
      <c s="25" t="s">
        <v>47</v>
      </c>
      <c s="30" t="s">
        <v>418</v>
      </c>
      <c s="31" t="s">
        <v>127</v>
      </c>
      <c s="32">
        <v>2.453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419</v>
      </c>
    </row>
    <row r="122" spans="1:5" ht="12.75">
      <c r="A122" s="36" t="s">
        <v>52</v>
      </c>
      <c r="E122" s="37" t="s">
        <v>420</v>
      </c>
    </row>
    <row r="123" spans="1:5" ht="242.25">
      <c r="A123" t="s">
        <v>53</v>
      </c>
      <c r="E123" s="35" t="s">
        <v>421</v>
      </c>
    </row>
    <row r="124" spans="1:16" ht="12.75">
      <c r="A124" s="25" t="s">
        <v>45</v>
      </c>
      <c s="29" t="s">
        <v>250</v>
      </c>
      <c s="29" t="s">
        <v>422</v>
      </c>
      <c s="25" t="s">
        <v>64</v>
      </c>
      <c s="30" t="s">
        <v>423</v>
      </c>
      <c s="31" t="s">
        <v>122</v>
      </c>
      <c s="32">
        <v>58.865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424</v>
      </c>
    </row>
    <row r="126" spans="1:5" ht="89.25">
      <c r="A126" s="36" t="s">
        <v>52</v>
      </c>
      <c r="E126" s="37" t="s">
        <v>425</v>
      </c>
    </row>
    <row r="127" spans="1:5" ht="369.75">
      <c r="A127" t="s">
        <v>53</v>
      </c>
      <c r="E127" s="35" t="s">
        <v>197</v>
      </c>
    </row>
    <row r="128" spans="1:16" ht="12.75">
      <c r="A128" s="25" t="s">
        <v>45</v>
      </c>
      <c s="29" t="s">
        <v>254</v>
      </c>
      <c s="29" t="s">
        <v>422</v>
      </c>
      <c s="25" t="s">
        <v>68</v>
      </c>
      <c s="30" t="s">
        <v>423</v>
      </c>
      <c s="31" t="s">
        <v>122</v>
      </c>
      <c s="32">
        <v>2.464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25.5">
      <c r="A129" s="34" t="s">
        <v>50</v>
      </c>
      <c r="E129" s="35" t="s">
        <v>426</v>
      </c>
    </row>
    <row r="130" spans="1:5" ht="12.75">
      <c r="A130" s="36" t="s">
        <v>52</v>
      </c>
      <c r="E130" s="37" t="s">
        <v>427</v>
      </c>
    </row>
    <row r="131" spans="1:5" ht="369.75">
      <c r="A131" t="s">
        <v>53</v>
      </c>
      <c r="E131" s="35" t="s">
        <v>197</v>
      </c>
    </row>
    <row r="132" spans="1:16" ht="12.75">
      <c r="A132" s="25" t="s">
        <v>45</v>
      </c>
      <c s="29" t="s">
        <v>259</v>
      </c>
      <c s="29" t="s">
        <v>422</v>
      </c>
      <c s="25" t="s">
        <v>70</v>
      </c>
      <c s="30" t="s">
        <v>423</v>
      </c>
      <c s="31" t="s">
        <v>122</v>
      </c>
      <c s="32">
        <v>11.497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428</v>
      </c>
    </row>
    <row r="134" spans="1:5" ht="318.75">
      <c r="A134" s="36" t="s">
        <v>52</v>
      </c>
      <c r="E134" s="37" t="s">
        <v>429</v>
      </c>
    </row>
    <row r="135" spans="1:5" ht="369.75">
      <c r="A135" t="s">
        <v>53</v>
      </c>
      <c r="E135" s="35" t="s">
        <v>197</v>
      </c>
    </row>
    <row r="136" spans="1:16" ht="12.75">
      <c r="A136" s="25" t="s">
        <v>45</v>
      </c>
      <c s="29" t="s">
        <v>262</v>
      </c>
      <c s="29" t="s">
        <v>430</v>
      </c>
      <c s="25" t="s">
        <v>47</v>
      </c>
      <c s="30" t="s">
        <v>431</v>
      </c>
      <c s="31" t="s">
        <v>127</v>
      </c>
      <c s="32">
        <v>10.195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432</v>
      </c>
    </row>
    <row r="138" spans="1:5" ht="63.75">
      <c r="A138" s="36" t="s">
        <v>52</v>
      </c>
      <c r="E138" s="37" t="s">
        <v>433</v>
      </c>
    </row>
    <row r="139" spans="1:5" ht="267.75">
      <c r="A139" t="s">
        <v>53</v>
      </c>
      <c r="E139" s="35" t="s">
        <v>434</v>
      </c>
    </row>
    <row r="140" spans="1:16" ht="12.75">
      <c r="A140" s="25" t="s">
        <v>45</v>
      </c>
      <c s="29" t="s">
        <v>267</v>
      </c>
      <c s="29" t="s">
        <v>435</v>
      </c>
      <c s="25" t="s">
        <v>64</v>
      </c>
      <c s="30" t="s">
        <v>436</v>
      </c>
      <c s="31" t="s">
        <v>122</v>
      </c>
      <c s="32">
        <v>2.475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25.5">
      <c r="A141" s="34" t="s">
        <v>50</v>
      </c>
      <c r="E141" s="35" t="s">
        <v>437</v>
      </c>
    </row>
    <row r="142" spans="1:5" ht="12.75">
      <c r="A142" s="36" t="s">
        <v>52</v>
      </c>
      <c r="E142" s="37" t="s">
        <v>438</v>
      </c>
    </row>
    <row r="143" spans="1:5" ht="242.25">
      <c r="A143" t="s">
        <v>53</v>
      </c>
      <c r="E143" s="35" t="s">
        <v>439</v>
      </c>
    </row>
    <row r="144" spans="1:16" ht="12.75">
      <c r="A144" s="25" t="s">
        <v>45</v>
      </c>
      <c s="29" t="s">
        <v>271</v>
      </c>
      <c s="29" t="s">
        <v>435</v>
      </c>
      <c s="25" t="s">
        <v>68</v>
      </c>
      <c s="30" t="s">
        <v>436</v>
      </c>
      <c s="31" t="s">
        <v>122</v>
      </c>
      <c s="32">
        <v>5.457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440</v>
      </c>
    </row>
    <row r="146" spans="1:5" ht="12.75">
      <c r="A146" s="36" t="s">
        <v>52</v>
      </c>
      <c r="E146" s="37" t="s">
        <v>441</v>
      </c>
    </row>
    <row r="147" spans="1:5" ht="242.25">
      <c r="A147" t="s">
        <v>53</v>
      </c>
      <c r="E147" s="35" t="s">
        <v>439</v>
      </c>
    </row>
    <row r="148" spans="1:16" ht="12.75">
      <c r="A148" s="25" t="s">
        <v>45</v>
      </c>
      <c s="29" t="s">
        <v>274</v>
      </c>
      <c s="29" t="s">
        <v>435</v>
      </c>
      <c s="25" t="s">
        <v>70</v>
      </c>
      <c s="30" t="s">
        <v>436</v>
      </c>
      <c s="31" t="s">
        <v>122</v>
      </c>
      <c s="32">
        <v>2.07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50</v>
      </c>
      <c r="E149" s="35" t="s">
        <v>442</v>
      </c>
    </row>
    <row r="150" spans="1:5" ht="12.75">
      <c r="A150" s="36" t="s">
        <v>52</v>
      </c>
      <c r="E150" s="37" t="s">
        <v>443</v>
      </c>
    </row>
    <row r="151" spans="1:5" ht="242.25">
      <c r="A151" t="s">
        <v>53</v>
      </c>
      <c r="E151" s="35" t="s">
        <v>439</v>
      </c>
    </row>
    <row r="152" spans="1:16" ht="12.75">
      <c r="A152" s="25" t="s">
        <v>45</v>
      </c>
      <c s="29" t="s">
        <v>279</v>
      </c>
      <c s="29" t="s">
        <v>435</v>
      </c>
      <c s="25" t="s">
        <v>73</v>
      </c>
      <c s="30" t="s">
        <v>436</v>
      </c>
      <c s="31" t="s">
        <v>122</v>
      </c>
      <c s="32">
        <v>2.82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25.5">
      <c r="A153" s="34" t="s">
        <v>50</v>
      </c>
      <c r="E153" s="35" t="s">
        <v>444</v>
      </c>
    </row>
    <row r="154" spans="1:5" ht="114.75">
      <c r="A154" s="36" t="s">
        <v>52</v>
      </c>
      <c r="E154" s="37" t="s">
        <v>445</v>
      </c>
    </row>
    <row r="155" spans="1:5" ht="242.25">
      <c r="A155" t="s">
        <v>53</v>
      </c>
      <c r="E155" s="35" t="s">
        <v>439</v>
      </c>
    </row>
    <row r="156" spans="1:16" ht="12.75">
      <c r="A156" s="25" t="s">
        <v>45</v>
      </c>
      <c s="29" t="s">
        <v>283</v>
      </c>
      <c s="29" t="s">
        <v>446</v>
      </c>
      <c s="25" t="s">
        <v>47</v>
      </c>
      <c s="30" t="s">
        <v>447</v>
      </c>
      <c s="31" t="s">
        <v>127</v>
      </c>
      <c s="32">
        <v>2.501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448</v>
      </c>
    </row>
    <row r="158" spans="1:5" ht="76.5">
      <c r="A158" s="36" t="s">
        <v>52</v>
      </c>
      <c r="E158" s="37" t="s">
        <v>449</v>
      </c>
    </row>
    <row r="159" spans="1:5" ht="267.75">
      <c r="A159" t="s">
        <v>53</v>
      </c>
      <c r="E159" s="35" t="s">
        <v>434</v>
      </c>
    </row>
    <row r="160" spans="1:16" ht="12.75">
      <c r="A160" s="25" t="s">
        <v>45</v>
      </c>
      <c s="29" t="s">
        <v>286</v>
      </c>
      <c s="29" t="s">
        <v>450</v>
      </c>
      <c s="25" t="s">
        <v>47</v>
      </c>
      <c s="30" t="s">
        <v>451</v>
      </c>
      <c s="31" t="s">
        <v>127</v>
      </c>
      <c s="32">
        <v>1.985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25.5">
      <c r="A161" s="34" t="s">
        <v>50</v>
      </c>
      <c r="E161" s="35" t="s">
        <v>452</v>
      </c>
    </row>
    <row r="162" spans="1:5" ht="140.25">
      <c r="A162" s="36" t="s">
        <v>52</v>
      </c>
      <c r="E162" s="37" t="s">
        <v>453</v>
      </c>
    </row>
    <row r="163" spans="1:5" ht="293.25">
      <c r="A163" t="s">
        <v>53</v>
      </c>
      <c r="E163" s="35" t="s">
        <v>454</v>
      </c>
    </row>
    <row r="164" spans="1:18" ht="12.75" customHeight="1">
      <c r="A164" s="6" t="s">
        <v>43</v>
      </c>
      <c s="6"/>
      <c s="39" t="s">
        <v>33</v>
      </c>
      <c s="6"/>
      <c s="27" t="s">
        <v>192</v>
      </c>
      <c s="6"/>
      <c s="6"/>
      <c s="6"/>
      <c s="40">
        <f>0+Q164</f>
      </c>
      <c r="O164">
        <f>0+R164</f>
      </c>
      <c r="Q164">
        <f>0+I165+I169+I173+I177+I181+I185+I189+I193</f>
      </c>
      <c>
        <f>0+O165+O169+O173+O177+O181+O185+O189+O193</f>
      </c>
    </row>
    <row r="165" spans="1:16" ht="12.75">
      <c r="A165" s="25" t="s">
        <v>45</v>
      </c>
      <c s="29" t="s">
        <v>290</v>
      </c>
      <c s="29" t="s">
        <v>455</v>
      </c>
      <c s="25" t="s">
        <v>47</v>
      </c>
      <c s="30" t="s">
        <v>456</v>
      </c>
      <c s="31" t="s">
        <v>122</v>
      </c>
      <c s="32">
        <v>262.493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457</v>
      </c>
    </row>
    <row r="167" spans="1:5" ht="89.25">
      <c r="A167" s="36" t="s">
        <v>52</v>
      </c>
      <c r="E167" s="37" t="s">
        <v>458</v>
      </c>
    </row>
    <row r="168" spans="1:5" ht="369.75">
      <c r="A168" t="s">
        <v>53</v>
      </c>
      <c r="E168" s="35" t="s">
        <v>197</v>
      </c>
    </row>
    <row r="169" spans="1:16" ht="12.75">
      <c r="A169" s="25" t="s">
        <v>45</v>
      </c>
      <c s="29" t="s">
        <v>294</v>
      </c>
      <c s="29" t="s">
        <v>459</v>
      </c>
      <c s="25" t="s">
        <v>47</v>
      </c>
      <c s="30" t="s">
        <v>460</v>
      </c>
      <c s="31" t="s">
        <v>127</v>
      </c>
      <c s="32">
        <v>47.249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461</v>
      </c>
    </row>
    <row r="171" spans="1:5" ht="12.75">
      <c r="A171" s="36" t="s">
        <v>52</v>
      </c>
      <c r="E171" s="37" t="s">
        <v>462</v>
      </c>
    </row>
    <row r="172" spans="1:5" ht="267.75">
      <c r="A172" t="s">
        <v>53</v>
      </c>
      <c r="E172" s="35" t="s">
        <v>463</v>
      </c>
    </row>
    <row r="173" spans="1:16" ht="12.75">
      <c r="A173" s="25" t="s">
        <v>45</v>
      </c>
      <c s="29" t="s">
        <v>297</v>
      </c>
      <c s="29" t="s">
        <v>464</v>
      </c>
      <c s="25" t="s">
        <v>47</v>
      </c>
      <c s="30" t="s">
        <v>465</v>
      </c>
      <c s="31" t="s">
        <v>127</v>
      </c>
      <c s="32">
        <v>6.253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466</v>
      </c>
    </row>
    <row r="175" spans="1:5" ht="12.75">
      <c r="A175" s="36" t="s">
        <v>52</v>
      </c>
      <c r="E175" s="37" t="s">
        <v>467</v>
      </c>
    </row>
    <row r="176" spans="1:5" ht="255">
      <c r="A176" t="s">
        <v>53</v>
      </c>
      <c r="E176" s="35" t="s">
        <v>468</v>
      </c>
    </row>
    <row r="177" spans="1:16" ht="12.75">
      <c r="A177" s="25" t="s">
        <v>45</v>
      </c>
      <c s="29" t="s">
        <v>469</v>
      </c>
      <c s="29" t="s">
        <v>470</v>
      </c>
      <c s="25" t="s">
        <v>47</v>
      </c>
      <c s="30" t="s">
        <v>471</v>
      </c>
      <c s="31" t="s">
        <v>111</v>
      </c>
      <c s="32">
        <v>6.4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50</v>
      </c>
      <c r="E178" s="35" t="s">
        <v>472</v>
      </c>
    </row>
    <row r="179" spans="1:5" ht="12.75">
      <c r="A179" s="36" t="s">
        <v>52</v>
      </c>
      <c r="E179" s="37" t="s">
        <v>47</v>
      </c>
    </row>
    <row r="180" spans="1:5" ht="51">
      <c r="A180" t="s">
        <v>53</v>
      </c>
      <c r="E180" s="35" t="s">
        <v>473</v>
      </c>
    </row>
    <row r="181" spans="1:16" ht="12.75">
      <c r="A181" s="25" t="s">
        <v>45</v>
      </c>
      <c s="29" t="s">
        <v>474</v>
      </c>
      <c s="29" t="s">
        <v>475</v>
      </c>
      <c s="25" t="s">
        <v>47</v>
      </c>
      <c s="30" t="s">
        <v>476</v>
      </c>
      <c s="31" t="s">
        <v>78</v>
      </c>
      <c s="32">
        <v>4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38.25">
      <c r="A182" s="34" t="s">
        <v>50</v>
      </c>
      <c r="E182" s="35" t="s">
        <v>477</v>
      </c>
    </row>
    <row r="183" spans="1:5" ht="12.75">
      <c r="A183" s="36" t="s">
        <v>52</v>
      </c>
      <c r="E183" s="37" t="s">
        <v>47</v>
      </c>
    </row>
    <row r="184" spans="1:5" ht="229.5">
      <c r="A184" t="s">
        <v>53</v>
      </c>
      <c r="E184" s="35" t="s">
        <v>478</v>
      </c>
    </row>
    <row r="185" spans="1:16" ht="12.75">
      <c r="A185" s="25" t="s">
        <v>45</v>
      </c>
      <c s="29" t="s">
        <v>479</v>
      </c>
      <c s="29" t="s">
        <v>193</v>
      </c>
      <c s="25" t="s">
        <v>47</v>
      </c>
      <c s="30" t="s">
        <v>194</v>
      </c>
      <c s="31" t="s">
        <v>122</v>
      </c>
      <c s="32">
        <v>3.325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480</v>
      </c>
    </row>
    <row r="187" spans="1:5" ht="51">
      <c r="A187" s="36" t="s">
        <v>52</v>
      </c>
      <c r="E187" s="37" t="s">
        <v>481</v>
      </c>
    </row>
    <row r="188" spans="1:5" ht="369.75">
      <c r="A188" t="s">
        <v>53</v>
      </c>
      <c r="E188" s="35" t="s">
        <v>197</v>
      </c>
    </row>
    <row r="189" spans="1:16" ht="12.75">
      <c r="A189" s="25" t="s">
        <v>45</v>
      </c>
      <c s="29" t="s">
        <v>482</v>
      </c>
      <c s="29" t="s">
        <v>483</v>
      </c>
      <c s="25" t="s">
        <v>47</v>
      </c>
      <c s="30" t="s">
        <v>484</v>
      </c>
      <c s="31" t="s">
        <v>122</v>
      </c>
      <c s="32">
        <v>0.904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485</v>
      </c>
    </row>
    <row r="191" spans="1:5" ht="12.75">
      <c r="A191" s="36" t="s">
        <v>52</v>
      </c>
      <c r="E191" s="37" t="s">
        <v>486</v>
      </c>
    </row>
    <row r="192" spans="1:5" ht="25.5">
      <c r="A192" t="s">
        <v>53</v>
      </c>
      <c r="E192" s="35" t="s">
        <v>487</v>
      </c>
    </row>
    <row r="193" spans="1:16" ht="12.75">
      <c r="A193" s="25" t="s">
        <v>45</v>
      </c>
      <c s="29" t="s">
        <v>488</v>
      </c>
      <c s="29" t="s">
        <v>489</v>
      </c>
      <c s="25" t="s">
        <v>47</v>
      </c>
      <c s="30" t="s">
        <v>490</v>
      </c>
      <c s="31" t="s">
        <v>122</v>
      </c>
      <c s="32">
        <v>102.202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25.5">
      <c r="A194" s="34" t="s">
        <v>50</v>
      </c>
      <c r="E194" s="35" t="s">
        <v>491</v>
      </c>
    </row>
    <row r="195" spans="1:5" ht="89.25">
      <c r="A195" s="36" t="s">
        <v>52</v>
      </c>
      <c r="E195" s="37" t="s">
        <v>492</v>
      </c>
    </row>
    <row r="196" spans="1:5" ht="38.25">
      <c r="A196" t="s">
        <v>53</v>
      </c>
      <c r="E196" s="35" t="s">
        <v>493</v>
      </c>
    </row>
    <row r="197" spans="1:18" ht="12.75" customHeight="1">
      <c r="A197" s="6" t="s">
        <v>43</v>
      </c>
      <c s="6"/>
      <c s="39" t="s">
        <v>35</v>
      </c>
      <c s="6"/>
      <c s="27" t="s">
        <v>204</v>
      </c>
      <c s="6"/>
      <c s="6"/>
      <c s="6"/>
      <c s="40">
        <f>0+Q197</f>
      </c>
      <c r="O197">
        <f>0+R197</f>
      </c>
      <c r="Q197">
        <f>0+I198+I202+I206+I210</f>
      </c>
      <c>
        <f>0+O198+O202+O206+O210</f>
      </c>
    </row>
    <row r="198" spans="1:16" ht="12.75">
      <c r="A198" s="25" t="s">
        <v>45</v>
      </c>
      <c s="29" t="s">
        <v>494</v>
      </c>
      <c s="29" t="s">
        <v>206</v>
      </c>
      <c s="25" t="s">
        <v>47</v>
      </c>
      <c s="30" t="s">
        <v>207</v>
      </c>
      <c s="31" t="s">
        <v>135</v>
      </c>
      <c s="32">
        <v>50.75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495</v>
      </c>
    </row>
    <row r="200" spans="1:5" ht="51">
      <c r="A200" s="36" t="s">
        <v>52</v>
      </c>
      <c r="E200" s="37" t="s">
        <v>496</v>
      </c>
    </row>
    <row r="201" spans="1:5" ht="51">
      <c r="A201" t="s">
        <v>53</v>
      </c>
      <c r="E201" s="35" t="s">
        <v>210</v>
      </c>
    </row>
    <row r="202" spans="1:16" ht="12.75">
      <c r="A202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135</v>
      </c>
      <c s="32">
        <v>311.85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25.5">
      <c r="A203" s="34" t="s">
        <v>50</v>
      </c>
      <c r="E203" s="35" t="s">
        <v>500</v>
      </c>
    </row>
    <row r="204" spans="1:5" ht="12.75">
      <c r="A204" s="36" t="s">
        <v>52</v>
      </c>
      <c r="E204" s="37" t="s">
        <v>501</v>
      </c>
    </row>
    <row r="205" spans="1:5" ht="153">
      <c r="A205" t="s">
        <v>53</v>
      </c>
      <c r="E205" s="35" t="s">
        <v>502</v>
      </c>
    </row>
    <row r="206" spans="1:16" ht="25.5">
      <c r="A206" s="25" t="s">
        <v>45</v>
      </c>
      <c s="29" t="s">
        <v>503</v>
      </c>
      <c s="29" t="s">
        <v>504</v>
      </c>
      <c s="25" t="s">
        <v>47</v>
      </c>
      <c s="30" t="s">
        <v>505</v>
      </c>
      <c s="31" t="s">
        <v>135</v>
      </c>
      <c s="32">
        <v>129.03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25.5">
      <c r="A207" s="34" t="s">
        <v>50</v>
      </c>
      <c r="E207" s="35" t="s">
        <v>506</v>
      </c>
    </row>
    <row r="208" spans="1:5" ht="12.75">
      <c r="A208" s="36" t="s">
        <v>52</v>
      </c>
      <c r="E208" s="37" t="s">
        <v>507</v>
      </c>
    </row>
    <row r="209" spans="1:5" ht="153">
      <c r="A209" t="s">
        <v>53</v>
      </c>
      <c r="E209" s="35" t="s">
        <v>502</v>
      </c>
    </row>
    <row r="210" spans="1:16" ht="12.75">
      <c r="A210" s="25" t="s">
        <v>45</v>
      </c>
      <c s="29" t="s">
        <v>508</v>
      </c>
      <c s="29" t="s">
        <v>509</v>
      </c>
      <c s="25" t="s">
        <v>47</v>
      </c>
      <c s="30" t="s">
        <v>510</v>
      </c>
      <c s="31" t="s">
        <v>135</v>
      </c>
      <c s="32">
        <v>110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25.5">
      <c r="A211" s="34" t="s">
        <v>50</v>
      </c>
      <c r="E211" s="35" t="s">
        <v>511</v>
      </c>
    </row>
    <row r="212" spans="1:5" ht="51">
      <c r="A212" s="36" t="s">
        <v>52</v>
      </c>
      <c r="E212" s="37" t="s">
        <v>512</v>
      </c>
    </row>
    <row r="213" spans="1:5" ht="89.25">
      <c r="A213" t="s">
        <v>53</v>
      </c>
      <c r="E213" s="35" t="s">
        <v>513</v>
      </c>
    </row>
    <row r="214" spans="1:18" ht="12.75" customHeight="1">
      <c r="A214" s="6" t="s">
        <v>43</v>
      </c>
      <c s="6"/>
      <c s="39" t="s">
        <v>37</v>
      </c>
      <c s="6"/>
      <c s="27" t="s">
        <v>514</v>
      </c>
      <c s="6"/>
      <c s="6"/>
      <c s="6"/>
      <c s="40">
        <f>0+Q214</f>
      </c>
      <c r="O214">
        <f>0+R214</f>
      </c>
      <c r="Q214">
        <f>0+I215+I219+I223</f>
      </c>
      <c>
        <f>0+O215+O219+O223</f>
      </c>
    </row>
    <row r="215" spans="1:16" ht="12.75">
      <c r="A215" s="25" t="s">
        <v>45</v>
      </c>
      <c s="29" t="s">
        <v>515</v>
      </c>
      <c s="29" t="s">
        <v>516</v>
      </c>
      <c s="25" t="s">
        <v>64</v>
      </c>
      <c s="30" t="s">
        <v>517</v>
      </c>
      <c s="31" t="s">
        <v>135</v>
      </c>
      <c s="32">
        <v>749.243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518</v>
      </c>
    </row>
    <row r="217" spans="1:5" ht="229.5">
      <c r="A217" s="36" t="s">
        <v>52</v>
      </c>
      <c r="E217" s="37" t="s">
        <v>519</v>
      </c>
    </row>
    <row r="218" spans="1:5" ht="76.5">
      <c r="A218" t="s">
        <v>53</v>
      </c>
      <c r="E218" s="35" t="s">
        <v>520</v>
      </c>
    </row>
    <row r="219" spans="1:16" ht="12.75">
      <c r="A219" s="25" t="s">
        <v>45</v>
      </c>
      <c s="29" t="s">
        <v>521</v>
      </c>
      <c s="29" t="s">
        <v>516</v>
      </c>
      <c s="25" t="s">
        <v>68</v>
      </c>
      <c s="30" t="s">
        <v>517</v>
      </c>
      <c s="31" t="s">
        <v>135</v>
      </c>
      <c s="32">
        <v>83.516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12.75">
      <c r="A220" s="34" t="s">
        <v>50</v>
      </c>
      <c r="E220" s="35" t="s">
        <v>522</v>
      </c>
    </row>
    <row r="221" spans="1:5" ht="318.75">
      <c r="A221" s="36" t="s">
        <v>52</v>
      </c>
      <c r="E221" s="37" t="s">
        <v>523</v>
      </c>
    </row>
    <row r="222" spans="1:5" ht="76.5">
      <c r="A222" t="s">
        <v>53</v>
      </c>
      <c r="E222" s="35" t="s">
        <v>520</v>
      </c>
    </row>
    <row r="223" spans="1:16" ht="12.75">
      <c r="A223" s="25" t="s">
        <v>45</v>
      </c>
      <c s="29" t="s">
        <v>524</v>
      </c>
      <c s="29" t="s">
        <v>525</v>
      </c>
      <c s="25" t="s">
        <v>47</v>
      </c>
      <c s="30" t="s">
        <v>526</v>
      </c>
      <c s="31" t="s">
        <v>135</v>
      </c>
      <c s="32">
        <v>82.382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25.5">
      <c r="A224" s="34" t="s">
        <v>50</v>
      </c>
      <c r="E224" s="35" t="s">
        <v>527</v>
      </c>
    </row>
    <row r="225" spans="1:5" ht="63.75">
      <c r="A225" s="36" t="s">
        <v>52</v>
      </c>
      <c r="E225" s="37" t="s">
        <v>528</v>
      </c>
    </row>
    <row r="226" spans="1:5" ht="89.25">
      <c r="A226" t="s">
        <v>53</v>
      </c>
      <c r="E226" s="35" t="s">
        <v>529</v>
      </c>
    </row>
    <row r="227" spans="1:18" ht="12.75" customHeight="1">
      <c r="A227" s="6" t="s">
        <v>43</v>
      </c>
      <c s="6"/>
      <c s="39" t="s">
        <v>72</v>
      </c>
      <c s="6"/>
      <c s="27" t="s">
        <v>530</v>
      </c>
      <c s="6"/>
      <c s="6"/>
      <c s="6"/>
      <c s="40">
        <f>0+Q227</f>
      </c>
      <c r="O227">
        <f>0+R227</f>
      </c>
      <c r="Q227">
        <f>0+I228+I232+I236+I240+I244+I248</f>
      </c>
      <c>
        <f>0+O228+O232+O236+O240+O244+O248</f>
      </c>
    </row>
    <row r="228" spans="1:16" ht="25.5">
      <c r="A228" s="25" t="s">
        <v>45</v>
      </c>
      <c s="29" t="s">
        <v>531</v>
      </c>
      <c s="29" t="s">
        <v>532</v>
      </c>
      <c s="25" t="s">
        <v>47</v>
      </c>
      <c s="30" t="s">
        <v>533</v>
      </c>
      <c s="31" t="s">
        <v>135</v>
      </c>
      <c s="32">
        <v>66.875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534</v>
      </c>
    </row>
    <row r="230" spans="1:5" ht="76.5">
      <c r="A230" s="36" t="s">
        <v>52</v>
      </c>
      <c r="E230" s="37" t="s">
        <v>535</v>
      </c>
    </row>
    <row r="231" spans="1:5" ht="191.25">
      <c r="A231" t="s">
        <v>53</v>
      </c>
      <c r="E231" s="35" t="s">
        <v>536</v>
      </c>
    </row>
    <row r="232" spans="1:16" ht="25.5">
      <c r="A232" s="25" t="s">
        <v>45</v>
      </c>
      <c s="29" t="s">
        <v>537</v>
      </c>
      <c s="29" t="s">
        <v>538</v>
      </c>
      <c s="25" t="s">
        <v>47</v>
      </c>
      <c s="30" t="s">
        <v>539</v>
      </c>
      <c s="31" t="s">
        <v>135</v>
      </c>
      <c s="32">
        <v>488.07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540</v>
      </c>
    </row>
    <row r="234" spans="1:5" ht="12.75">
      <c r="A234" s="36" t="s">
        <v>52</v>
      </c>
      <c r="E234" s="37" t="s">
        <v>541</v>
      </c>
    </row>
    <row r="235" spans="1:5" ht="204">
      <c r="A235" t="s">
        <v>53</v>
      </c>
      <c r="E235" s="35" t="s">
        <v>542</v>
      </c>
    </row>
    <row r="236" spans="1:16" ht="12.75">
      <c r="A236" s="25" t="s">
        <v>45</v>
      </c>
      <c s="29" t="s">
        <v>543</v>
      </c>
      <c s="29" t="s">
        <v>544</v>
      </c>
      <c s="25" t="s">
        <v>47</v>
      </c>
      <c s="30" t="s">
        <v>545</v>
      </c>
      <c s="31" t="s">
        <v>135</v>
      </c>
      <c s="32">
        <v>488.07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546</v>
      </c>
    </row>
    <row r="238" spans="1:5" ht="12.75">
      <c r="A238" s="36" t="s">
        <v>52</v>
      </c>
      <c r="E238" s="37" t="s">
        <v>541</v>
      </c>
    </row>
    <row r="239" spans="1:5" ht="38.25">
      <c r="A239" t="s">
        <v>53</v>
      </c>
      <c r="E239" s="35" t="s">
        <v>547</v>
      </c>
    </row>
    <row r="240" spans="1:16" ht="12.75">
      <c r="A240" s="25" t="s">
        <v>45</v>
      </c>
      <c s="29" t="s">
        <v>548</v>
      </c>
      <c s="29" t="s">
        <v>549</v>
      </c>
      <c s="25" t="s">
        <v>47</v>
      </c>
      <c s="30" t="s">
        <v>550</v>
      </c>
      <c s="31" t="s">
        <v>135</v>
      </c>
      <c s="32">
        <v>133.75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551</v>
      </c>
    </row>
    <row r="242" spans="1:5" ht="12.75">
      <c r="A242" s="36" t="s">
        <v>52</v>
      </c>
      <c r="E242" s="37" t="s">
        <v>552</v>
      </c>
    </row>
    <row r="243" spans="1:5" ht="38.25">
      <c r="A243" t="s">
        <v>53</v>
      </c>
      <c r="E243" s="35" t="s">
        <v>547</v>
      </c>
    </row>
    <row r="244" spans="1:16" ht="12.75">
      <c r="A244" s="25" t="s">
        <v>45</v>
      </c>
      <c s="29" t="s">
        <v>553</v>
      </c>
      <c s="29" t="s">
        <v>554</v>
      </c>
      <c s="25" t="s">
        <v>64</v>
      </c>
      <c s="30" t="s">
        <v>555</v>
      </c>
      <c s="31" t="s">
        <v>135</v>
      </c>
      <c s="32">
        <v>19.41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12.75">
      <c r="A245" s="34" t="s">
        <v>50</v>
      </c>
      <c r="E245" s="35" t="s">
        <v>556</v>
      </c>
    </row>
    <row r="246" spans="1:5" ht="12.75">
      <c r="A246" s="36" t="s">
        <v>52</v>
      </c>
      <c r="E246" s="37" t="s">
        <v>557</v>
      </c>
    </row>
    <row r="247" spans="1:5" ht="51">
      <c r="A247" t="s">
        <v>53</v>
      </c>
      <c r="E247" s="35" t="s">
        <v>558</v>
      </c>
    </row>
    <row r="248" spans="1:16" ht="12.75">
      <c r="A248" s="25" t="s">
        <v>45</v>
      </c>
      <c s="29" t="s">
        <v>559</v>
      </c>
      <c s="29" t="s">
        <v>554</v>
      </c>
      <c s="25" t="s">
        <v>68</v>
      </c>
      <c s="30" t="s">
        <v>555</v>
      </c>
      <c s="31" t="s">
        <v>135</v>
      </c>
      <c s="32">
        <v>82.382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560</v>
      </c>
    </row>
    <row r="250" spans="1:5" ht="63.75">
      <c r="A250" s="36" t="s">
        <v>52</v>
      </c>
      <c r="E250" s="37" t="s">
        <v>528</v>
      </c>
    </row>
    <row r="251" spans="1:5" ht="51">
      <c r="A251" t="s">
        <v>53</v>
      </c>
      <c r="E251" s="35" t="s">
        <v>558</v>
      </c>
    </row>
    <row r="252" spans="1:18" ht="12.75" customHeight="1">
      <c r="A252" s="6" t="s">
        <v>43</v>
      </c>
      <c s="6"/>
      <c s="39" t="s">
        <v>75</v>
      </c>
      <c s="6"/>
      <c s="27" t="s">
        <v>561</v>
      </c>
      <c s="6"/>
      <c s="6"/>
      <c s="6"/>
      <c s="40">
        <f>0+Q252</f>
      </c>
      <c r="O252">
        <f>0+R252</f>
      </c>
      <c r="Q252">
        <f>0+I253+I257+I261+I265+I269</f>
      </c>
      <c>
        <f>0+O253+O257+O261+O265+O269</f>
      </c>
    </row>
    <row r="253" spans="1:16" ht="12.75">
      <c r="A253" s="25" t="s">
        <v>45</v>
      </c>
      <c s="29" t="s">
        <v>562</v>
      </c>
      <c s="29" t="s">
        <v>563</v>
      </c>
      <c s="25" t="s">
        <v>47</v>
      </c>
      <c s="30" t="s">
        <v>564</v>
      </c>
      <c s="31" t="s">
        <v>111</v>
      </c>
      <c s="32">
        <v>224.4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25.5">
      <c r="A254" s="34" t="s">
        <v>50</v>
      </c>
      <c r="E254" s="35" t="s">
        <v>565</v>
      </c>
    </row>
    <row r="255" spans="1:5" ht="12.75">
      <c r="A255" s="36" t="s">
        <v>52</v>
      </c>
      <c r="E255" s="37" t="s">
        <v>566</v>
      </c>
    </row>
    <row r="256" spans="1:5" ht="267.75">
      <c r="A256" t="s">
        <v>53</v>
      </c>
      <c r="E256" s="35" t="s">
        <v>567</v>
      </c>
    </row>
    <row r="257" spans="1:16" ht="12.75">
      <c r="A257" s="25" t="s">
        <v>45</v>
      </c>
      <c s="29" t="s">
        <v>568</v>
      </c>
      <c s="29" t="s">
        <v>569</v>
      </c>
      <c s="25" t="s">
        <v>47</v>
      </c>
      <c s="30" t="s">
        <v>570</v>
      </c>
      <c s="31" t="s">
        <v>111</v>
      </c>
      <c s="32">
        <v>8.8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50</v>
      </c>
      <c r="E258" s="35" t="s">
        <v>571</v>
      </c>
    </row>
    <row r="259" spans="1:5" ht="51">
      <c r="A259" s="36" t="s">
        <v>52</v>
      </c>
      <c r="E259" s="37" t="s">
        <v>572</v>
      </c>
    </row>
    <row r="260" spans="1:5" ht="255">
      <c r="A260" t="s">
        <v>53</v>
      </c>
      <c r="E260" s="35" t="s">
        <v>573</v>
      </c>
    </row>
    <row r="261" spans="1:16" ht="12.75">
      <c r="A261" s="25" t="s">
        <v>45</v>
      </c>
      <c s="29" t="s">
        <v>574</v>
      </c>
      <c s="29" t="s">
        <v>575</v>
      </c>
      <c s="25" t="s">
        <v>47</v>
      </c>
      <c s="30" t="s">
        <v>576</v>
      </c>
      <c s="31" t="s">
        <v>111</v>
      </c>
      <c s="32">
        <v>1.7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12.75">
      <c r="A262" s="34" t="s">
        <v>50</v>
      </c>
      <c r="E262" s="35" t="s">
        <v>577</v>
      </c>
    </row>
    <row r="263" spans="1:5" ht="12.75">
      <c r="A263" s="36" t="s">
        <v>52</v>
      </c>
      <c r="E263" s="37" t="s">
        <v>578</v>
      </c>
    </row>
    <row r="264" spans="1:5" ht="255">
      <c r="A264" t="s">
        <v>53</v>
      </c>
      <c r="E264" s="35" t="s">
        <v>573</v>
      </c>
    </row>
    <row r="265" spans="1:16" ht="12.75">
      <c r="A265" s="25" t="s">
        <v>45</v>
      </c>
      <c s="29" t="s">
        <v>579</v>
      </c>
      <c s="29" t="s">
        <v>580</v>
      </c>
      <c s="25" t="s">
        <v>47</v>
      </c>
      <c s="30" t="s">
        <v>581</v>
      </c>
      <c s="31" t="s">
        <v>111</v>
      </c>
      <c s="32">
        <v>4.4</v>
      </c>
      <c s="33">
        <v>0</v>
      </c>
      <c s="33">
        <f>ROUND(ROUND(H265,2)*ROUND(G265,3),2)</f>
      </c>
      <c r="O265">
        <f>(I265*21)/100</f>
      </c>
      <c t="s">
        <v>23</v>
      </c>
    </row>
    <row r="266" spans="1:5" ht="12.75">
      <c r="A266" s="34" t="s">
        <v>50</v>
      </c>
      <c r="E266" s="35" t="s">
        <v>582</v>
      </c>
    </row>
    <row r="267" spans="1:5" ht="51">
      <c r="A267" s="36" t="s">
        <v>52</v>
      </c>
      <c r="E267" s="37" t="s">
        <v>583</v>
      </c>
    </row>
    <row r="268" spans="1:5" ht="255">
      <c r="A268" t="s">
        <v>53</v>
      </c>
      <c r="E268" s="35" t="s">
        <v>573</v>
      </c>
    </row>
    <row r="269" spans="1:16" ht="12.75">
      <c r="A269" s="25" t="s">
        <v>45</v>
      </c>
      <c s="29" t="s">
        <v>584</v>
      </c>
      <c s="29" t="s">
        <v>585</v>
      </c>
      <c s="25" t="s">
        <v>47</v>
      </c>
      <c s="30" t="s">
        <v>586</v>
      </c>
      <c s="31" t="s">
        <v>111</v>
      </c>
      <c s="32">
        <v>347.4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25.5">
      <c r="A270" s="34" t="s">
        <v>50</v>
      </c>
      <c r="E270" s="35" t="s">
        <v>587</v>
      </c>
    </row>
    <row r="271" spans="1:5" ht="63.75">
      <c r="A271" s="36" t="s">
        <v>52</v>
      </c>
      <c r="E271" s="37" t="s">
        <v>588</v>
      </c>
    </row>
    <row r="272" spans="1:5" ht="242.25">
      <c r="A272" t="s">
        <v>53</v>
      </c>
      <c r="E272" s="35" t="s">
        <v>589</v>
      </c>
    </row>
    <row r="273" spans="1:18" ht="12.75" customHeight="1">
      <c r="A273" s="6" t="s">
        <v>43</v>
      </c>
      <c s="6"/>
      <c s="39" t="s">
        <v>40</v>
      </c>
      <c s="6"/>
      <c s="27" t="s">
        <v>107</v>
      </c>
      <c s="6"/>
      <c s="6"/>
      <c s="6"/>
      <c s="40">
        <f>0+Q273</f>
      </c>
      <c r="O273">
        <f>0+R273</f>
      </c>
      <c r="Q273">
        <f>0+I274+I278+I282+I286+I290+I294+I298+I302+I306+I310+I314+I318+I322+I326+I330+I334+I338+I342+I346+I350+I354</f>
      </c>
      <c>
        <f>0+O274+O278+O282+O286+O290+O294+O298+O302+O306+O310+O314+O318+O322+O326+O330+O334+O338+O342+O346+O350+O354</f>
      </c>
    </row>
    <row r="274" spans="1:16" ht="12.75">
      <c r="A274" s="25" t="s">
        <v>45</v>
      </c>
      <c s="29" t="s">
        <v>590</v>
      </c>
      <c s="29" t="s">
        <v>591</v>
      </c>
      <c s="25" t="s">
        <v>47</v>
      </c>
      <c s="30" t="s">
        <v>592</v>
      </c>
      <c s="31" t="s">
        <v>78</v>
      </c>
      <c s="32">
        <v>10</v>
      </c>
      <c s="33">
        <v>0</v>
      </c>
      <c s="33">
        <f>ROUND(ROUND(H274,2)*ROUND(G274,3),2)</f>
      </c>
      <c r="O274">
        <f>(I274*21)/100</f>
      </c>
      <c t="s">
        <v>23</v>
      </c>
    </row>
    <row r="275" spans="1:5" ht="12.75">
      <c r="A275" s="34" t="s">
        <v>50</v>
      </c>
      <c r="E275" s="35" t="s">
        <v>593</v>
      </c>
    </row>
    <row r="276" spans="1:5" ht="12.75">
      <c r="A276" s="36" t="s">
        <v>52</v>
      </c>
      <c r="E276" s="37" t="s">
        <v>47</v>
      </c>
    </row>
    <row r="277" spans="1:5" ht="38.25">
      <c r="A277" t="s">
        <v>53</v>
      </c>
      <c r="E277" s="35" t="s">
        <v>594</v>
      </c>
    </row>
    <row r="278" spans="1:16" ht="12.75">
      <c r="A278" s="25" t="s">
        <v>45</v>
      </c>
      <c s="29" t="s">
        <v>595</v>
      </c>
      <c s="29" t="s">
        <v>596</v>
      </c>
      <c s="25" t="s">
        <v>47</v>
      </c>
      <c s="30" t="s">
        <v>597</v>
      </c>
      <c s="31" t="s">
        <v>78</v>
      </c>
      <c s="32">
        <v>3</v>
      </c>
      <c s="33">
        <v>0</v>
      </c>
      <c s="33">
        <f>ROUND(ROUND(H278,2)*ROUND(G278,3),2)</f>
      </c>
      <c r="O278">
        <f>(I278*21)/100</f>
      </c>
      <c t="s">
        <v>23</v>
      </c>
    </row>
    <row r="279" spans="1:5" ht="12.75">
      <c r="A279" s="34" t="s">
        <v>50</v>
      </c>
      <c r="E279" s="35" t="s">
        <v>598</v>
      </c>
    </row>
    <row r="280" spans="1:5" ht="12.75">
      <c r="A280" s="36" t="s">
        <v>52</v>
      </c>
      <c r="E280" s="37" t="s">
        <v>47</v>
      </c>
    </row>
    <row r="281" spans="1:5" ht="25.5">
      <c r="A281" t="s">
        <v>53</v>
      </c>
      <c r="E281" s="35" t="s">
        <v>599</v>
      </c>
    </row>
    <row r="282" spans="1:16" ht="25.5">
      <c r="A282" s="25" t="s">
        <v>45</v>
      </c>
      <c s="29" t="s">
        <v>600</v>
      </c>
      <c s="29" t="s">
        <v>601</v>
      </c>
      <c s="25" t="s">
        <v>47</v>
      </c>
      <c s="30" t="s">
        <v>602</v>
      </c>
      <c s="31" t="s">
        <v>78</v>
      </c>
      <c s="32">
        <v>8</v>
      </c>
      <c s="33">
        <v>0</v>
      </c>
      <c s="33">
        <f>ROUND(ROUND(H282,2)*ROUND(G282,3),2)</f>
      </c>
      <c r="O282">
        <f>(I282*21)/100</f>
      </c>
      <c t="s">
        <v>23</v>
      </c>
    </row>
    <row r="283" spans="1:5" ht="12.75">
      <c r="A283" s="34" t="s">
        <v>50</v>
      </c>
      <c r="E283" s="35" t="s">
        <v>603</v>
      </c>
    </row>
    <row r="284" spans="1:5" ht="12.75">
      <c r="A284" s="36" t="s">
        <v>52</v>
      </c>
      <c r="E284" s="37" t="s">
        <v>47</v>
      </c>
    </row>
    <row r="285" spans="1:5" ht="25.5">
      <c r="A285" t="s">
        <v>53</v>
      </c>
      <c r="E285" s="35" t="s">
        <v>236</v>
      </c>
    </row>
    <row r="286" spans="1:16" ht="12.75">
      <c r="A286" s="25" t="s">
        <v>45</v>
      </c>
      <c s="29" t="s">
        <v>604</v>
      </c>
      <c s="29" t="s">
        <v>605</v>
      </c>
      <c s="25" t="s">
        <v>47</v>
      </c>
      <c s="30" t="s">
        <v>606</v>
      </c>
      <c s="31" t="s">
        <v>111</v>
      </c>
      <c s="32">
        <v>155.2</v>
      </c>
      <c s="33">
        <v>0</v>
      </c>
      <c s="33">
        <f>ROUND(ROUND(H286,2)*ROUND(G286,3),2)</f>
      </c>
      <c r="O286">
        <f>(I286*21)/100</f>
      </c>
      <c t="s">
        <v>23</v>
      </c>
    </row>
    <row r="287" spans="1:5" ht="12.75">
      <c r="A287" s="34" t="s">
        <v>50</v>
      </c>
      <c r="E287" s="35" t="s">
        <v>607</v>
      </c>
    </row>
    <row r="288" spans="1:5" ht="51">
      <c r="A288" s="36" t="s">
        <v>52</v>
      </c>
      <c r="E288" s="37" t="s">
        <v>608</v>
      </c>
    </row>
    <row r="289" spans="1:5" ht="51">
      <c r="A289" t="s">
        <v>53</v>
      </c>
      <c r="E289" s="35" t="s">
        <v>609</v>
      </c>
    </row>
    <row r="290" spans="1:16" ht="12.75">
      <c r="A290" s="25" t="s">
        <v>45</v>
      </c>
      <c s="29" t="s">
        <v>610</v>
      </c>
      <c s="29" t="s">
        <v>611</v>
      </c>
      <c s="25" t="s">
        <v>47</v>
      </c>
      <c s="30" t="s">
        <v>612</v>
      </c>
      <c s="31" t="s">
        <v>135</v>
      </c>
      <c s="32">
        <v>1.86</v>
      </c>
      <c s="33">
        <v>0</v>
      </c>
      <c s="33">
        <f>ROUND(ROUND(H290,2)*ROUND(G290,3),2)</f>
      </c>
      <c r="O290">
        <f>(I290*21)/100</f>
      </c>
      <c t="s">
        <v>23</v>
      </c>
    </row>
    <row r="291" spans="1:5" ht="12.75">
      <c r="A291" s="34" t="s">
        <v>50</v>
      </c>
      <c r="E291" s="35" t="s">
        <v>613</v>
      </c>
    </row>
    <row r="292" spans="1:5" ht="12.75">
      <c r="A292" s="36" t="s">
        <v>52</v>
      </c>
      <c r="E292" s="37" t="s">
        <v>614</v>
      </c>
    </row>
    <row r="293" spans="1:5" ht="25.5">
      <c r="A293" t="s">
        <v>53</v>
      </c>
      <c r="E293" s="35" t="s">
        <v>615</v>
      </c>
    </row>
    <row r="294" spans="1:16" ht="12.75">
      <c r="A294" s="25" t="s">
        <v>45</v>
      </c>
      <c s="29" t="s">
        <v>616</v>
      </c>
      <c s="29" t="s">
        <v>617</v>
      </c>
      <c s="25" t="s">
        <v>47</v>
      </c>
      <c s="30" t="s">
        <v>618</v>
      </c>
      <c s="31" t="s">
        <v>111</v>
      </c>
      <c s="32">
        <v>18.46</v>
      </c>
      <c s="33">
        <v>0</v>
      </c>
      <c s="33">
        <f>ROUND(ROUND(H294,2)*ROUND(G294,3),2)</f>
      </c>
      <c r="O294">
        <f>(I294*21)/100</f>
      </c>
      <c t="s">
        <v>23</v>
      </c>
    </row>
    <row r="295" spans="1:5" ht="25.5">
      <c r="A295" s="34" t="s">
        <v>50</v>
      </c>
      <c r="E295" s="35" t="s">
        <v>619</v>
      </c>
    </row>
    <row r="296" spans="1:5" ht="12.75">
      <c r="A296" s="36" t="s">
        <v>52</v>
      </c>
      <c r="E296" s="37" t="s">
        <v>620</v>
      </c>
    </row>
    <row r="297" spans="1:5" ht="280.5">
      <c r="A297" t="s">
        <v>53</v>
      </c>
      <c r="E297" s="35" t="s">
        <v>621</v>
      </c>
    </row>
    <row r="298" spans="1:16" ht="12.75">
      <c r="A298" s="25" t="s">
        <v>45</v>
      </c>
      <c s="29" t="s">
        <v>622</v>
      </c>
      <c s="29" t="s">
        <v>623</v>
      </c>
      <c s="25" t="s">
        <v>47</v>
      </c>
      <c s="30" t="s">
        <v>624</v>
      </c>
      <c s="31" t="s">
        <v>625</v>
      </c>
      <c s="32">
        <v>2</v>
      </c>
      <c s="33">
        <v>0</v>
      </c>
      <c s="33">
        <f>ROUND(ROUND(H298,2)*ROUND(G298,3),2)</f>
      </c>
      <c r="O298">
        <f>(I298*21)/100</f>
      </c>
      <c t="s">
        <v>23</v>
      </c>
    </row>
    <row r="299" spans="1:5" ht="25.5">
      <c r="A299" s="34" t="s">
        <v>50</v>
      </c>
      <c r="E299" s="35" t="s">
        <v>626</v>
      </c>
    </row>
    <row r="300" spans="1:5" ht="12.75">
      <c r="A300" s="36" t="s">
        <v>52</v>
      </c>
      <c r="E300" s="37" t="s">
        <v>47</v>
      </c>
    </row>
    <row r="301" spans="1:5" ht="38.25">
      <c r="A301" t="s">
        <v>53</v>
      </c>
      <c r="E301" s="35" t="s">
        <v>627</v>
      </c>
    </row>
    <row r="302" spans="1:16" ht="12.75">
      <c r="A302" s="25" t="s">
        <v>45</v>
      </c>
      <c s="29" t="s">
        <v>628</v>
      </c>
      <c s="29" t="s">
        <v>629</v>
      </c>
      <c s="25" t="s">
        <v>47</v>
      </c>
      <c s="30" t="s">
        <v>630</v>
      </c>
      <c s="31" t="s">
        <v>631</v>
      </c>
      <c s="32">
        <v>1360</v>
      </c>
      <c s="33">
        <v>0</v>
      </c>
      <c s="33">
        <f>ROUND(ROUND(H302,2)*ROUND(G302,3),2)</f>
      </c>
      <c r="O302">
        <f>(I302*21)/100</f>
      </c>
      <c t="s">
        <v>23</v>
      </c>
    </row>
    <row r="303" spans="1:5" ht="25.5">
      <c r="A303" s="34" t="s">
        <v>50</v>
      </c>
      <c r="E303" s="35" t="s">
        <v>632</v>
      </c>
    </row>
    <row r="304" spans="1:5" ht="12.75">
      <c r="A304" s="36" t="s">
        <v>52</v>
      </c>
      <c r="E304" s="37" t="s">
        <v>633</v>
      </c>
    </row>
    <row r="305" spans="1:5" ht="357">
      <c r="A305" t="s">
        <v>53</v>
      </c>
      <c r="E305" s="35" t="s">
        <v>634</v>
      </c>
    </row>
    <row r="306" spans="1:16" ht="12.75">
      <c r="A306" s="25" t="s">
        <v>45</v>
      </c>
      <c s="29" t="s">
        <v>635</v>
      </c>
      <c s="29" t="s">
        <v>636</v>
      </c>
      <c s="25" t="s">
        <v>47</v>
      </c>
      <c s="30" t="s">
        <v>637</v>
      </c>
      <c s="31" t="s">
        <v>78</v>
      </c>
      <c s="32">
        <v>4</v>
      </c>
      <c s="33">
        <v>0</v>
      </c>
      <c s="33">
        <f>ROUND(ROUND(H306,2)*ROUND(G306,3),2)</f>
      </c>
      <c r="O306">
        <f>(I306*21)/100</f>
      </c>
      <c t="s">
        <v>23</v>
      </c>
    </row>
    <row r="307" spans="1:5" ht="12.75">
      <c r="A307" s="34" t="s">
        <v>50</v>
      </c>
      <c r="E307" s="35" t="s">
        <v>638</v>
      </c>
    </row>
    <row r="308" spans="1:5" ht="12.75">
      <c r="A308" s="36" t="s">
        <v>52</v>
      </c>
      <c r="E308" s="37" t="s">
        <v>47</v>
      </c>
    </row>
    <row r="309" spans="1:5" ht="267.75">
      <c r="A309" t="s">
        <v>53</v>
      </c>
      <c r="E309" s="35" t="s">
        <v>639</v>
      </c>
    </row>
    <row r="310" spans="1:16" ht="12.75">
      <c r="A310" s="25" t="s">
        <v>45</v>
      </c>
      <c s="29" t="s">
        <v>640</v>
      </c>
      <c s="29" t="s">
        <v>641</v>
      </c>
      <c s="25" t="s">
        <v>47</v>
      </c>
      <c s="30" t="s">
        <v>642</v>
      </c>
      <c s="31" t="s">
        <v>78</v>
      </c>
      <c s="32">
        <v>20</v>
      </c>
      <c s="33">
        <v>0</v>
      </c>
      <c s="33">
        <f>ROUND(ROUND(H310,2)*ROUND(G310,3),2)</f>
      </c>
      <c r="O310">
        <f>(I310*21)/100</f>
      </c>
      <c t="s">
        <v>23</v>
      </c>
    </row>
    <row r="311" spans="1:5" ht="12.75">
      <c r="A311" s="34" t="s">
        <v>50</v>
      </c>
      <c r="E311" s="35" t="s">
        <v>643</v>
      </c>
    </row>
    <row r="312" spans="1:5" ht="12.75">
      <c r="A312" s="36" t="s">
        <v>52</v>
      </c>
      <c r="E312" s="37" t="s">
        <v>47</v>
      </c>
    </row>
    <row r="313" spans="1:5" ht="267.75">
      <c r="A313" t="s">
        <v>53</v>
      </c>
      <c r="E313" s="35" t="s">
        <v>644</v>
      </c>
    </row>
    <row r="314" spans="1:16" ht="12.75">
      <c r="A314" s="25" t="s">
        <v>45</v>
      </c>
      <c s="29" t="s">
        <v>645</v>
      </c>
      <c s="29" t="s">
        <v>646</v>
      </c>
      <c s="25" t="s">
        <v>47</v>
      </c>
      <c s="30" t="s">
        <v>647</v>
      </c>
      <c s="31" t="s">
        <v>135</v>
      </c>
      <c s="32">
        <v>82.382</v>
      </c>
      <c s="33">
        <v>0</v>
      </c>
      <c s="33">
        <f>ROUND(ROUND(H314,2)*ROUND(G314,3),2)</f>
      </c>
      <c r="O314">
        <f>(I314*21)/100</f>
      </c>
      <c t="s">
        <v>23</v>
      </c>
    </row>
    <row r="315" spans="1:5" ht="25.5">
      <c r="A315" s="34" t="s">
        <v>50</v>
      </c>
      <c r="E315" s="35" t="s">
        <v>648</v>
      </c>
    </row>
    <row r="316" spans="1:5" ht="63.75">
      <c r="A316" s="36" t="s">
        <v>52</v>
      </c>
      <c r="E316" s="37" t="s">
        <v>528</v>
      </c>
    </row>
    <row r="317" spans="1:5" ht="25.5">
      <c r="A317" t="s">
        <v>53</v>
      </c>
      <c r="E317" s="35" t="s">
        <v>649</v>
      </c>
    </row>
    <row r="318" spans="1:16" ht="12.75">
      <c r="A318" s="25" t="s">
        <v>45</v>
      </c>
      <c s="29" t="s">
        <v>650</v>
      </c>
      <c s="29" t="s">
        <v>651</v>
      </c>
      <c s="25" t="s">
        <v>47</v>
      </c>
      <c s="30" t="s">
        <v>652</v>
      </c>
      <c s="31" t="s">
        <v>135</v>
      </c>
      <c s="32">
        <v>649.2</v>
      </c>
      <c s="33">
        <v>0</v>
      </c>
      <c s="33">
        <f>ROUND(ROUND(H318,2)*ROUND(G318,3),2)</f>
      </c>
      <c r="O318">
        <f>(I318*21)/100</f>
      </c>
      <c t="s">
        <v>23</v>
      </c>
    </row>
    <row r="319" spans="1:5" ht="25.5">
      <c r="A319" s="34" t="s">
        <v>50</v>
      </c>
      <c r="E319" s="35" t="s">
        <v>653</v>
      </c>
    </row>
    <row r="320" spans="1:5" ht="12.75">
      <c r="A320" s="36" t="s">
        <v>52</v>
      </c>
      <c r="E320" s="37" t="s">
        <v>654</v>
      </c>
    </row>
    <row r="321" spans="1:5" ht="25.5">
      <c r="A321" t="s">
        <v>53</v>
      </c>
      <c r="E321" s="35" t="s">
        <v>655</v>
      </c>
    </row>
    <row r="322" spans="1:16" ht="12.75">
      <c r="A322" s="25" t="s">
        <v>45</v>
      </c>
      <c s="29" t="s">
        <v>656</v>
      </c>
      <c s="29" t="s">
        <v>657</v>
      </c>
      <c s="25" t="s">
        <v>47</v>
      </c>
      <c s="30" t="s">
        <v>658</v>
      </c>
      <c s="31" t="s">
        <v>659</v>
      </c>
      <c s="32">
        <v>2272.2</v>
      </c>
      <c s="33">
        <v>0</v>
      </c>
      <c s="33">
        <f>ROUND(ROUND(H322,2)*ROUND(G322,3),2)</f>
      </c>
      <c r="O322">
        <f>(I322*21)/100</f>
      </c>
      <c t="s">
        <v>23</v>
      </c>
    </row>
    <row r="323" spans="1:5" ht="12.75">
      <c r="A323" s="34" t="s">
        <v>50</v>
      </c>
      <c r="E323" s="35" t="s">
        <v>660</v>
      </c>
    </row>
    <row r="324" spans="1:5" ht="12.75">
      <c r="A324" s="36" t="s">
        <v>52</v>
      </c>
      <c r="E324" s="37" t="s">
        <v>661</v>
      </c>
    </row>
    <row r="325" spans="1:5" ht="25.5">
      <c r="A325" t="s">
        <v>53</v>
      </c>
      <c r="E325" s="35" t="s">
        <v>655</v>
      </c>
    </row>
    <row r="326" spans="1:16" ht="12.75">
      <c r="A326" s="25" t="s">
        <v>45</v>
      </c>
      <c s="29" t="s">
        <v>662</v>
      </c>
      <c s="29" t="s">
        <v>663</v>
      </c>
      <c s="25" t="s">
        <v>47</v>
      </c>
      <c s="30" t="s">
        <v>664</v>
      </c>
      <c s="31" t="s">
        <v>122</v>
      </c>
      <c s="32">
        <v>6.854</v>
      </c>
      <c s="33">
        <v>0</v>
      </c>
      <c s="33">
        <f>ROUND(ROUND(H326,2)*ROUND(G326,3),2)</f>
      </c>
      <c r="O326">
        <f>(I326*21)/100</f>
      </c>
      <c t="s">
        <v>23</v>
      </c>
    </row>
    <row r="327" spans="1:5" ht="12.75">
      <c r="A327" s="34" t="s">
        <v>50</v>
      </c>
      <c r="E327" s="35" t="s">
        <v>665</v>
      </c>
    </row>
    <row r="328" spans="1:5" ht="76.5">
      <c r="A328" s="36" t="s">
        <v>52</v>
      </c>
      <c r="E328" s="37" t="s">
        <v>666</v>
      </c>
    </row>
    <row r="329" spans="1:5" ht="102">
      <c r="A329" t="s">
        <v>53</v>
      </c>
      <c r="E329" s="35" t="s">
        <v>667</v>
      </c>
    </row>
    <row r="330" spans="1:16" ht="12.75">
      <c r="A330" s="25" t="s">
        <v>45</v>
      </c>
      <c s="29" t="s">
        <v>668</v>
      </c>
      <c s="29" t="s">
        <v>669</v>
      </c>
      <c s="25" t="s">
        <v>64</v>
      </c>
      <c s="30" t="s">
        <v>670</v>
      </c>
      <c s="31" t="s">
        <v>122</v>
      </c>
      <c s="32">
        <v>310.243</v>
      </c>
      <c s="33">
        <v>0</v>
      </c>
      <c s="33">
        <f>ROUND(ROUND(H330,2)*ROUND(G330,3),2)</f>
      </c>
      <c r="O330">
        <f>(I330*21)/100</f>
      </c>
      <c t="s">
        <v>23</v>
      </c>
    </row>
    <row r="331" spans="1:5" ht="12.75">
      <c r="A331" s="34" t="s">
        <v>50</v>
      </c>
      <c r="E331" s="35" t="s">
        <v>671</v>
      </c>
    </row>
    <row r="332" spans="1:5" ht="242.25">
      <c r="A332" s="36" t="s">
        <v>52</v>
      </c>
      <c r="E332" s="37" t="s">
        <v>672</v>
      </c>
    </row>
    <row r="333" spans="1:5" ht="102">
      <c r="A333" t="s">
        <v>53</v>
      </c>
      <c r="E333" s="35" t="s">
        <v>667</v>
      </c>
    </row>
    <row r="334" spans="1:16" ht="12.75">
      <c r="A334" s="25" t="s">
        <v>45</v>
      </c>
      <c s="29" t="s">
        <v>673</v>
      </c>
      <c s="29" t="s">
        <v>669</v>
      </c>
      <c s="25" t="s">
        <v>68</v>
      </c>
      <c s="30" t="s">
        <v>670</v>
      </c>
      <c s="31" t="s">
        <v>122</v>
      </c>
      <c s="32">
        <v>9.391</v>
      </c>
      <c s="33">
        <v>0</v>
      </c>
      <c s="33">
        <f>ROUND(ROUND(H334,2)*ROUND(G334,3),2)</f>
      </c>
      <c r="O334">
        <f>(I334*21)/100</f>
      </c>
      <c t="s">
        <v>23</v>
      </c>
    </row>
    <row r="335" spans="1:5" ht="12.75">
      <c r="A335" s="34" t="s">
        <v>50</v>
      </c>
      <c r="E335" s="35" t="s">
        <v>674</v>
      </c>
    </row>
    <row r="336" spans="1:5" ht="293.25">
      <c r="A336" s="36" t="s">
        <v>52</v>
      </c>
      <c r="E336" s="37" t="s">
        <v>675</v>
      </c>
    </row>
    <row r="337" spans="1:5" ht="102">
      <c r="A337" t="s">
        <v>53</v>
      </c>
      <c r="E337" s="35" t="s">
        <v>667</v>
      </c>
    </row>
    <row r="338" spans="1:16" ht="12.75">
      <c r="A338" s="25" t="s">
        <v>45</v>
      </c>
      <c s="29" t="s">
        <v>676</v>
      </c>
      <c s="29" t="s">
        <v>677</v>
      </c>
      <c s="25" t="s">
        <v>64</v>
      </c>
      <c s="30" t="s">
        <v>678</v>
      </c>
      <c s="31" t="s">
        <v>127</v>
      </c>
      <c s="32">
        <v>3.466</v>
      </c>
      <c s="33">
        <v>0</v>
      </c>
      <c s="33">
        <f>ROUND(ROUND(H338,2)*ROUND(G338,3),2)</f>
      </c>
      <c r="O338">
        <f>(I338*21)/100</f>
      </c>
      <c t="s">
        <v>23</v>
      </c>
    </row>
    <row r="339" spans="1:5" ht="12.75">
      <c r="A339" s="34" t="s">
        <v>50</v>
      </c>
      <c r="E339" s="35" t="s">
        <v>679</v>
      </c>
    </row>
    <row r="340" spans="1:5" ht="102">
      <c r="A340" s="36" t="s">
        <v>52</v>
      </c>
      <c r="E340" s="37" t="s">
        <v>680</v>
      </c>
    </row>
    <row r="341" spans="1:5" ht="102">
      <c r="A341" t="s">
        <v>53</v>
      </c>
      <c r="E341" s="35" t="s">
        <v>681</v>
      </c>
    </row>
    <row r="342" spans="1:16" ht="12.75">
      <c r="A342" s="25" t="s">
        <v>45</v>
      </c>
      <c s="29" t="s">
        <v>682</v>
      </c>
      <c s="29" t="s">
        <v>677</v>
      </c>
      <c s="25" t="s">
        <v>68</v>
      </c>
      <c s="30" t="s">
        <v>678</v>
      </c>
      <c s="31" t="s">
        <v>127</v>
      </c>
      <c s="32">
        <v>4.659</v>
      </c>
      <c s="33">
        <v>0</v>
      </c>
      <c s="33">
        <f>ROUND(ROUND(H342,2)*ROUND(G342,3),2)</f>
      </c>
      <c r="O342">
        <f>(I342*21)/100</f>
      </c>
      <c t="s">
        <v>23</v>
      </c>
    </row>
    <row r="343" spans="1:5" ht="12.75">
      <c r="A343" s="34" t="s">
        <v>50</v>
      </c>
      <c r="E343" s="35" t="s">
        <v>683</v>
      </c>
    </row>
    <row r="344" spans="1:5" ht="12.75">
      <c r="A344" s="36" t="s">
        <v>52</v>
      </c>
      <c r="E344" s="37" t="s">
        <v>684</v>
      </c>
    </row>
    <row r="345" spans="1:5" ht="102">
      <c r="A345" t="s">
        <v>53</v>
      </c>
      <c r="E345" s="35" t="s">
        <v>681</v>
      </c>
    </row>
    <row r="346" spans="1:16" ht="12.75">
      <c r="A346" s="25" t="s">
        <v>45</v>
      </c>
      <c s="29" t="s">
        <v>685</v>
      </c>
      <c s="29" t="s">
        <v>686</v>
      </c>
      <c s="25" t="s">
        <v>47</v>
      </c>
      <c s="30" t="s">
        <v>687</v>
      </c>
      <c s="31" t="s">
        <v>111</v>
      </c>
      <c s="32">
        <v>114</v>
      </c>
      <c s="33">
        <v>0</v>
      </c>
      <c s="33">
        <f>ROUND(ROUND(H346,2)*ROUND(G346,3),2)</f>
      </c>
      <c r="O346">
        <f>(I346*21)/100</f>
      </c>
      <c t="s">
        <v>23</v>
      </c>
    </row>
    <row r="347" spans="1:5" ht="12.75">
      <c r="A347" s="34" t="s">
        <v>50</v>
      </c>
      <c r="E347" s="35" t="s">
        <v>688</v>
      </c>
    </row>
    <row r="348" spans="1:5" ht="12.75">
      <c r="A348" s="36" t="s">
        <v>52</v>
      </c>
      <c r="E348" s="37" t="s">
        <v>689</v>
      </c>
    </row>
    <row r="349" spans="1:5" ht="114.75">
      <c r="A349" t="s">
        <v>53</v>
      </c>
      <c r="E349" s="35" t="s">
        <v>690</v>
      </c>
    </row>
    <row r="350" spans="1:16" ht="12.75">
      <c r="A350" s="25" t="s">
        <v>45</v>
      </c>
      <c s="29" t="s">
        <v>691</v>
      </c>
      <c s="29" t="s">
        <v>692</v>
      </c>
      <c s="25" t="s">
        <v>47</v>
      </c>
      <c s="30" t="s">
        <v>693</v>
      </c>
      <c s="31" t="s">
        <v>78</v>
      </c>
      <c s="32">
        <v>15</v>
      </c>
      <c s="33">
        <v>0</v>
      </c>
      <c s="33">
        <f>ROUND(ROUND(H350,2)*ROUND(G350,3),2)</f>
      </c>
      <c r="O350">
        <f>(I350*21)/100</f>
      </c>
      <c t="s">
        <v>23</v>
      </c>
    </row>
    <row r="351" spans="1:5" ht="12.75">
      <c r="A351" s="34" t="s">
        <v>50</v>
      </c>
      <c r="E351" s="35" t="s">
        <v>694</v>
      </c>
    </row>
    <row r="352" spans="1:5" ht="12.75">
      <c r="A352" s="36" t="s">
        <v>52</v>
      </c>
      <c r="E352" s="37" t="s">
        <v>47</v>
      </c>
    </row>
    <row r="353" spans="1:5" ht="76.5">
      <c r="A353" t="s">
        <v>53</v>
      </c>
      <c r="E353" s="35" t="s">
        <v>695</v>
      </c>
    </row>
    <row r="354" spans="1:16" ht="12.75">
      <c r="A354" s="25" t="s">
        <v>45</v>
      </c>
      <c s="29" t="s">
        <v>696</v>
      </c>
      <c s="29" t="s">
        <v>697</v>
      </c>
      <c s="25" t="s">
        <v>47</v>
      </c>
      <c s="30" t="s">
        <v>698</v>
      </c>
      <c s="31" t="s">
        <v>135</v>
      </c>
      <c s="32">
        <v>426.36</v>
      </c>
      <c s="33">
        <v>0</v>
      </c>
      <c s="33">
        <f>ROUND(ROUND(H354,2)*ROUND(G354,3),2)</f>
      </c>
      <c r="O354">
        <f>(I354*21)/100</f>
      </c>
      <c t="s">
        <v>23</v>
      </c>
    </row>
    <row r="355" spans="1:5" ht="12.75">
      <c r="A355" s="34" t="s">
        <v>50</v>
      </c>
      <c r="E355" s="35" t="s">
        <v>699</v>
      </c>
    </row>
    <row r="356" spans="1:5" ht="12.75">
      <c r="A356" s="36" t="s">
        <v>52</v>
      </c>
      <c r="E356" s="37" t="s">
        <v>700</v>
      </c>
    </row>
    <row r="357" spans="1:5" ht="76.5">
      <c r="A357" t="s">
        <v>53</v>
      </c>
      <c r="E357" s="35" t="s">
        <v>695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701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701</v>
      </c>
      <c s="6"/>
      <c s="18" t="s">
        <v>702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703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704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704</v>
      </c>
      <c s="6"/>
      <c s="18" t="s">
        <v>705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706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707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707</v>
      </c>
      <c s="6"/>
      <c s="18" t="s">
        <v>708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709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0+O8+O25+O46+O55+O60+O69+O126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710</v>
      </c>
      <c s="41">
        <f>0+I8+I25+I46+I55+I60+I69+I126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710</v>
      </c>
      <c s="6"/>
      <c s="18" t="s">
        <v>711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25.5">
      <c r="A9" s="25" t="s">
        <v>45</v>
      </c>
      <c s="29" t="s">
        <v>29</v>
      </c>
      <c s="29" t="s">
        <v>712</v>
      </c>
      <c s="25" t="s">
        <v>47</v>
      </c>
      <c s="30" t="s">
        <v>713</v>
      </c>
      <c s="31" t="s">
        <v>127</v>
      </c>
      <c s="32">
        <v>5.6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714</v>
      </c>
    </row>
    <row r="12" spans="1:5" ht="140.25">
      <c r="A12" t="s">
        <v>53</v>
      </c>
      <c r="E12" s="35" t="s">
        <v>715</v>
      </c>
    </row>
    <row r="13" spans="1:16" ht="25.5">
      <c r="A13" s="25" t="s">
        <v>45</v>
      </c>
      <c s="29" t="s">
        <v>23</v>
      </c>
      <c s="29" t="s">
        <v>716</v>
      </c>
      <c s="25" t="s">
        <v>47</v>
      </c>
      <c s="30" t="s">
        <v>717</v>
      </c>
      <c s="31" t="s">
        <v>127</v>
      </c>
      <c s="32">
        <v>4.3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714</v>
      </c>
    </row>
    <row r="16" spans="1:5" ht="140.25">
      <c r="A16" t="s">
        <v>53</v>
      </c>
      <c r="E16" s="35" t="s">
        <v>715</v>
      </c>
    </row>
    <row r="17" spans="1:16" ht="25.5">
      <c r="A17" s="25" t="s">
        <v>45</v>
      </c>
      <c s="29" t="s">
        <v>22</v>
      </c>
      <c s="29" t="s">
        <v>718</v>
      </c>
      <c s="25" t="s">
        <v>47</v>
      </c>
      <c s="30" t="s">
        <v>719</v>
      </c>
      <c s="31" t="s">
        <v>127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714</v>
      </c>
    </row>
    <row r="20" spans="1:5" ht="140.25">
      <c r="A20" t="s">
        <v>53</v>
      </c>
      <c r="E20" s="35" t="s">
        <v>715</v>
      </c>
    </row>
    <row r="21" spans="1:16" ht="25.5">
      <c r="A21" s="25" t="s">
        <v>45</v>
      </c>
      <c s="29" t="s">
        <v>33</v>
      </c>
      <c s="29" t="s">
        <v>720</v>
      </c>
      <c s="25" t="s">
        <v>47</v>
      </c>
      <c s="30" t="s">
        <v>721</v>
      </c>
      <c s="31" t="s">
        <v>127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52</v>
      </c>
      <c r="E23" s="37" t="s">
        <v>714</v>
      </c>
    </row>
    <row r="24" spans="1:5" ht="140.25">
      <c r="A24" t="s">
        <v>53</v>
      </c>
      <c r="E24" s="35" t="s">
        <v>715</v>
      </c>
    </row>
    <row r="25" spans="1:18" ht="12.75" customHeight="1">
      <c r="A25" s="6" t="s">
        <v>43</v>
      </c>
      <c s="6"/>
      <c s="39" t="s">
        <v>29</v>
      </c>
      <c s="6"/>
      <c s="27" t="s">
        <v>148</v>
      </c>
      <c s="6"/>
      <c s="6"/>
      <c s="6"/>
      <c s="40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25" t="s">
        <v>45</v>
      </c>
      <c s="29" t="s">
        <v>35</v>
      </c>
      <c s="29" t="s">
        <v>722</v>
      </c>
      <c s="25" t="s">
        <v>47</v>
      </c>
      <c s="30" t="s">
        <v>723</v>
      </c>
      <c s="31" t="s">
        <v>135</v>
      </c>
      <c s="32">
        <v>33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52</v>
      </c>
      <c r="E28" s="37" t="s">
        <v>714</v>
      </c>
    </row>
    <row r="29" spans="1:5" ht="12.75">
      <c r="A29" t="s">
        <v>53</v>
      </c>
      <c r="E29" s="35" t="s">
        <v>724</v>
      </c>
    </row>
    <row r="30" spans="1:16" ht="12.75">
      <c r="A30" s="25" t="s">
        <v>45</v>
      </c>
      <c s="29" t="s">
        <v>37</v>
      </c>
      <c s="29" t="s">
        <v>725</v>
      </c>
      <c s="25" t="s">
        <v>47</v>
      </c>
      <c s="30" t="s">
        <v>726</v>
      </c>
      <c s="31" t="s">
        <v>122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714</v>
      </c>
    </row>
    <row r="33" spans="1:5" ht="63.75">
      <c r="A33" t="s">
        <v>53</v>
      </c>
      <c r="E33" s="35" t="s">
        <v>727</v>
      </c>
    </row>
    <row r="34" spans="1:16" ht="12.75">
      <c r="A34" s="25" t="s">
        <v>45</v>
      </c>
      <c s="29" t="s">
        <v>72</v>
      </c>
      <c s="29" t="s">
        <v>728</v>
      </c>
      <c s="25" t="s">
        <v>47</v>
      </c>
      <c s="30" t="s">
        <v>729</v>
      </c>
      <c s="31" t="s">
        <v>122</v>
      </c>
      <c s="32">
        <v>1.7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730</v>
      </c>
    </row>
    <row r="37" spans="1:5" ht="63.75">
      <c r="A37" t="s">
        <v>53</v>
      </c>
      <c r="E37" s="35" t="s">
        <v>153</v>
      </c>
    </row>
    <row r="38" spans="1:16" ht="12.75">
      <c r="A38" s="25" t="s">
        <v>45</v>
      </c>
      <c s="29" t="s">
        <v>75</v>
      </c>
      <c s="29" t="s">
        <v>731</v>
      </c>
      <c s="25" t="s">
        <v>47</v>
      </c>
      <c s="30" t="s">
        <v>732</v>
      </c>
      <c s="31" t="s">
        <v>122</v>
      </c>
      <c s="32">
        <v>10.2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714</v>
      </c>
    </row>
    <row r="41" spans="1:5" ht="229.5">
      <c r="A41" t="s">
        <v>53</v>
      </c>
      <c r="E41" s="35" t="s">
        <v>733</v>
      </c>
    </row>
    <row r="42" spans="1:16" ht="12.75">
      <c r="A42" s="25" t="s">
        <v>45</v>
      </c>
      <c s="29" t="s">
        <v>40</v>
      </c>
      <c s="29" t="s">
        <v>734</v>
      </c>
      <c s="25" t="s">
        <v>47</v>
      </c>
      <c s="30" t="s">
        <v>735</v>
      </c>
      <c s="31" t="s">
        <v>135</v>
      </c>
      <c s="32">
        <v>33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714</v>
      </c>
    </row>
    <row r="45" spans="1:5" ht="38.25">
      <c r="A45" t="s">
        <v>53</v>
      </c>
      <c r="E45" s="35" t="s">
        <v>736</v>
      </c>
    </row>
    <row r="46" spans="1:18" ht="12.75" customHeight="1">
      <c r="A46" s="6" t="s">
        <v>43</v>
      </c>
      <c s="6"/>
      <c s="39" t="s">
        <v>737</v>
      </c>
      <c s="6"/>
      <c s="27" t="s">
        <v>738</v>
      </c>
      <c s="6"/>
      <c s="6"/>
      <c s="6"/>
      <c s="40">
        <f>0+Q46</f>
      </c>
      <c r="O46">
        <f>0+R46</f>
      </c>
      <c r="Q46">
        <f>0+I47+I51</f>
      </c>
      <c>
        <f>0+O47+O51</f>
      </c>
    </row>
    <row r="47" spans="1:16" ht="12.75">
      <c r="A47" s="25" t="s">
        <v>45</v>
      </c>
      <c s="29" t="s">
        <v>42</v>
      </c>
      <c s="29" t="s">
        <v>739</v>
      </c>
      <c s="25" t="s">
        <v>47</v>
      </c>
      <c s="30" t="s">
        <v>740</v>
      </c>
      <c s="31" t="s">
        <v>122</v>
      </c>
      <c s="32">
        <v>11.4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52</v>
      </c>
      <c r="E49" s="37" t="s">
        <v>714</v>
      </c>
    </row>
    <row r="50" spans="1:5" ht="318.75">
      <c r="A50" t="s">
        <v>53</v>
      </c>
      <c r="E50" s="35" t="s">
        <v>741</v>
      </c>
    </row>
    <row r="51" spans="1:16" ht="12.75">
      <c r="A51" s="25" t="s">
        <v>45</v>
      </c>
      <c s="29" t="s">
        <v>87</v>
      </c>
      <c s="29" t="s">
        <v>742</v>
      </c>
      <c s="25" t="s">
        <v>47</v>
      </c>
      <c s="30" t="s">
        <v>743</v>
      </c>
      <c s="31" t="s">
        <v>744</v>
      </c>
      <c s="32">
        <v>105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6" t="s">
        <v>52</v>
      </c>
      <c r="E53" s="37" t="s">
        <v>714</v>
      </c>
    </row>
    <row r="54" spans="1:5" ht="25.5">
      <c r="A54" t="s">
        <v>53</v>
      </c>
      <c r="E54" s="35" t="s">
        <v>745</v>
      </c>
    </row>
    <row r="55" spans="1:18" ht="12.75" customHeight="1">
      <c r="A55" s="6" t="s">
        <v>43</v>
      </c>
      <c s="6"/>
      <c s="39" t="s">
        <v>33</v>
      </c>
      <c s="6"/>
      <c s="27" t="s">
        <v>192</v>
      </c>
      <c s="6"/>
      <c s="6"/>
      <c s="6"/>
      <c s="40">
        <f>0+Q55</f>
      </c>
      <c r="O55">
        <f>0+R55</f>
      </c>
      <c r="Q55">
        <f>0+I56</f>
      </c>
      <c>
        <f>0+O56</f>
      </c>
    </row>
    <row r="56" spans="1:16" ht="12.75">
      <c r="A56" s="25" t="s">
        <v>45</v>
      </c>
      <c s="29" t="s">
        <v>91</v>
      </c>
      <c s="29" t="s">
        <v>746</v>
      </c>
      <c s="25" t="s">
        <v>47</v>
      </c>
      <c s="30" t="s">
        <v>747</v>
      </c>
      <c s="31" t="s">
        <v>122</v>
      </c>
      <c s="32">
        <v>4.1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2.75">
      <c r="A58" s="36" t="s">
        <v>52</v>
      </c>
      <c r="E58" s="37" t="s">
        <v>714</v>
      </c>
    </row>
    <row r="59" spans="1:5" ht="38.25">
      <c r="A59" t="s">
        <v>53</v>
      </c>
      <c r="E59" s="35" t="s">
        <v>186</v>
      </c>
    </row>
    <row r="60" spans="1:18" ht="12.75" customHeight="1">
      <c r="A60" s="6" t="s">
        <v>43</v>
      </c>
      <c s="6"/>
      <c s="39" t="s">
        <v>35</v>
      </c>
      <c s="6"/>
      <c s="27" t="s">
        <v>204</v>
      </c>
      <c s="6"/>
      <c s="6"/>
      <c s="6"/>
      <c s="40">
        <f>0+Q60</f>
      </c>
      <c r="O60">
        <f>0+R60</f>
      </c>
      <c r="Q60">
        <f>0+I61+I65</f>
      </c>
      <c>
        <f>0+O61+O65</f>
      </c>
    </row>
    <row r="61" spans="1:16" ht="12.75">
      <c r="A61" s="25" t="s">
        <v>45</v>
      </c>
      <c s="29" t="s">
        <v>96</v>
      </c>
      <c s="29" t="s">
        <v>748</v>
      </c>
      <c s="25" t="s">
        <v>47</v>
      </c>
      <c s="30" t="s">
        <v>749</v>
      </c>
      <c s="31" t="s">
        <v>135</v>
      </c>
      <c s="32">
        <v>8.5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12.75">
      <c r="A63" s="36" t="s">
        <v>52</v>
      </c>
      <c r="E63" s="37" t="s">
        <v>714</v>
      </c>
    </row>
    <row r="64" spans="1:5" ht="51">
      <c r="A64" t="s">
        <v>53</v>
      </c>
      <c r="E64" s="35" t="s">
        <v>750</v>
      </c>
    </row>
    <row r="65" spans="1:16" ht="12.75">
      <c r="A65" s="25" t="s">
        <v>45</v>
      </c>
      <c s="29" t="s">
        <v>101</v>
      </c>
      <c s="29" t="s">
        <v>751</v>
      </c>
      <c s="25" t="s">
        <v>47</v>
      </c>
      <c s="30" t="s">
        <v>752</v>
      </c>
      <c s="31" t="s">
        <v>135</v>
      </c>
      <c s="32">
        <v>8.5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12.75">
      <c r="A67" s="36" t="s">
        <v>52</v>
      </c>
      <c r="E67" s="37" t="s">
        <v>714</v>
      </c>
    </row>
    <row r="68" spans="1:5" ht="153">
      <c r="A68" t="s">
        <v>53</v>
      </c>
      <c r="E68" s="35" t="s">
        <v>753</v>
      </c>
    </row>
    <row r="69" spans="1:18" ht="12.75" customHeight="1">
      <c r="A69" s="6" t="s">
        <v>43</v>
      </c>
      <c s="6"/>
      <c s="39" t="s">
        <v>72</v>
      </c>
      <c s="6"/>
      <c s="27" t="s">
        <v>530</v>
      </c>
      <c s="6"/>
      <c s="6"/>
      <c s="6"/>
      <c s="40">
        <f>0+Q69</f>
      </c>
      <c r="O69">
        <f>0+R69</f>
      </c>
      <c r="Q69">
        <f>0+I70+I74+I78+I82+I86+I90+I94+I98+I102+I106+I110+I114+I118+I122</f>
      </c>
      <c>
        <f>0+O70+O74+O78+O82+O86+O90+O94+O98+O102+O106+O110+O114+O118+O122</f>
      </c>
    </row>
    <row r="70" spans="1:16" ht="12.75">
      <c r="A70" s="25" t="s">
        <v>45</v>
      </c>
      <c s="29" t="s">
        <v>103</v>
      </c>
      <c s="29" t="s">
        <v>754</v>
      </c>
      <c s="25" t="s">
        <v>47</v>
      </c>
      <c s="30" t="s">
        <v>755</v>
      </c>
      <c s="31" t="s">
        <v>111</v>
      </c>
      <c s="32">
        <v>66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6" t="s">
        <v>52</v>
      </c>
      <c r="E72" s="37" t="s">
        <v>714</v>
      </c>
    </row>
    <row r="73" spans="1:5" ht="102">
      <c r="A73" t="s">
        <v>53</v>
      </c>
      <c r="E73" s="35" t="s">
        <v>756</v>
      </c>
    </row>
    <row r="74" spans="1:16" ht="12.75">
      <c r="A74" s="25" t="s">
        <v>45</v>
      </c>
      <c s="29" t="s">
        <v>108</v>
      </c>
      <c s="29" t="s">
        <v>757</v>
      </c>
      <c s="25" t="s">
        <v>47</v>
      </c>
      <c s="30" t="s">
        <v>758</v>
      </c>
      <c s="31" t="s">
        <v>111</v>
      </c>
      <c s="32">
        <v>13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12.75">
      <c r="A76" s="36" t="s">
        <v>52</v>
      </c>
      <c r="E76" s="37" t="s">
        <v>714</v>
      </c>
    </row>
    <row r="77" spans="1:5" ht="76.5">
      <c r="A77" t="s">
        <v>53</v>
      </c>
      <c r="E77" s="35" t="s">
        <v>759</v>
      </c>
    </row>
    <row r="78" spans="1:16" ht="12.75">
      <c r="A78" s="25" t="s">
        <v>45</v>
      </c>
      <c s="29" t="s">
        <v>114</v>
      </c>
      <c s="29" t="s">
        <v>760</v>
      </c>
      <c s="25" t="s">
        <v>47</v>
      </c>
      <c s="30" t="s">
        <v>761</v>
      </c>
      <c s="31" t="s">
        <v>111</v>
      </c>
      <c s="32">
        <v>33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52</v>
      </c>
      <c r="E80" s="37" t="s">
        <v>714</v>
      </c>
    </row>
    <row r="81" spans="1:5" ht="76.5">
      <c r="A81" t="s">
        <v>53</v>
      </c>
      <c r="E81" s="35" t="s">
        <v>759</v>
      </c>
    </row>
    <row r="82" spans="1:16" ht="25.5">
      <c r="A82" s="25" t="s">
        <v>45</v>
      </c>
      <c s="29" t="s">
        <v>198</v>
      </c>
      <c s="29" t="s">
        <v>762</v>
      </c>
      <c s="25" t="s">
        <v>47</v>
      </c>
      <c s="30" t="s">
        <v>763</v>
      </c>
      <c s="31" t="s">
        <v>78</v>
      </c>
      <c s="32">
        <v>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52</v>
      </c>
      <c r="E84" s="37" t="s">
        <v>714</v>
      </c>
    </row>
    <row r="85" spans="1:5" ht="102">
      <c r="A85" t="s">
        <v>53</v>
      </c>
      <c r="E85" s="35" t="s">
        <v>764</v>
      </c>
    </row>
    <row r="86" spans="1:16" ht="38.25">
      <c r="A86" s="25" t="s">
        <v>45</v>
      </c>
      <c s="29" t="s">
        <v>205</v>
      </c>
      <c s="29" t="s">
        <v>765</v>
      </c>
      <c s="25" t="s">
        <v>47</v>
      </c>
      <c s="30" t="s">
        <v>766</v>
      </c>
      <c s="31" t="s">
        <v>78</v>
      </c>
      <c s="32">
        <v>6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12.75">
      <c r="A88" s="36" t="s">
        <v>52</v>
      </c>
      <c r="E88" s="37" t="s">
        <v>714</v>
      </c>
    </row>
    <row r="89" spans="1:5" ht="89.25">
      <c r="A89" t="s">
        <v>53</v>
      </c>
      <c r="E89" s="35" t="s">
        <v>767</v>
      </c>
    </row>
    <row r="90" spans="1:16" ht="12.75">
      <c r="A90" s="25" t="s">
        <v>45</v>
      </c>
      <c s="29" t="s">
        <v>211</v>
      </c>
      <c s="29" t="s">
        <v>768</v>
      </c>
      <c s="25" t="s">
        <v>47</v>
      </c>
      <c s="30" t="s">
        <v>769</v>
      </c>
      <c s="31" t="s">
        <v>111</v>
      </c>
      <c s="32">
        <v>215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52</v>
      </c>
      <c r="E92" s="37" t="s">
        <v>714</v>
      </c>
    </row>
    <row r="93" spans="1:5" ht="89.25">
      <c r="A93" t="s">
        <v>53</v>
      </c>
      <c r="E93" s="35" t="s">
        <v>770</v>
      </c>
    </row>
    <row r="94" spans="1:16" ht="12.75">
      <c r="A94" s="25" t="s">
        <v>45</v>
      </c>
      <c s="29" t="s">
        <v>216</v>
      </c>
      <c s="29" t="s">
        <v>771</v>
      </c>
      <c s="25" t="s">
        <v>47</v>
      </c>
      <c s="30" t="s">
        <v>772</v>
      </c>
      <c s="31" t="s">
        <v>111</v>
      </c>
      <c s="32">
        <v>215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12.75">
      <c r="A96" s="36" t="s">
        <v>52</v>
      </c>
      <c r="E96" s="37" t="s">
        <v>714</v>
      </c>
    </row>
    <row r="97" spans="1:5" ht="114.75">
      <c r="A97" t="s">
        <v>53</v>
      </c>
      <c r="E97" s="35" t="s">
        <v>773</v>
      </c>
    </row>
    <row r="98" spans="1:16" ht="25.5">
      <c r="A98" s="25" t="s">
        <v>45</v>
      </c>
      <c s="29" t="s">
        <v>222</v>
      </c>
      <c s="29" t="s">
        <v>774</v>
      </c>
      <c s="25" t="s">
        <v>47</v>
      </c>
      <c s="30" t="s">
        <v>775</v>
      </c>
      <c s="31" t="s">
        <v>78</v>
      </c>
      <c s="32">
        <v>6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12.75">
      <c r="A100" s="36" t="s">
        <v>52</v>
      </c>
      <c r="E100" s="37" t="s">
        <v>714</v>
      </c>
    </row>
    <row r="101" spans="1:5" ht="140.25">
      <c r="A101" t="s">
        <v>53</v>
      </c>
      <c r="E101" s="35" t="s">
        <v>776</v>
      </c>
    </row>
    <row r="102" spans="1:16" ht="38.25">
      <c r="A102" s="25" t="s">
        <v>45</v>
      </c>
      <c s="29" t="s">
        <v>227</v>
      </c>
      <c s="29" t="s">
        <v>774</v>
      </c>
      <c s="25" t="s">
        <v>29</v>
      </c>
      <c s="30" t="s">
        <v>777</v>
      </c>
      <c s="31" t="s">
        <v>78</v>
      </c>
      <c s="32">
        <v>1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2.75">
      <c r="A104" s="36" t="s">
        <v>52</v>
      </c>
      <c r="E104" s="37" t="s">
        <v>714</v>
      </c>
    </row>
    <row r="105" spans="1:5" ht="102">
      <c r="A105" t="s">
        <v>53</v>
      </c>
      <c r="E105" s="35" t="s">
        <v>778</v>
      </c>
    </row>
    <row r="106" spans="1:16" ht="12.75">
      <c r="A106" s="25" t="s">
        <v>45</v>
      </c>
      <c s="29" t="s">
        <v>233</v>
      </c>
      <c s="29" t="s">
        <v>779</v>
      </c>
      <c s="25" t="s">
        <v>47</v>
      </c>
      <c s="30" t="s">
        <v>780</v>
      </c>
      <c s="31" t="s">
        <v>78</v>
      </c>
      <c s="32">
        <v>6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52</v>
      </c>
      <c r="E108" s="37" t="s">
        <v>714</v>
      </c>
    </row>
    <row r="109" spans="1:5" ht="114.75">
      <c r="A109" t="s">
        <v>53</v>
      </c>
      <c r="E109" s="35" t="s">
        <v>781</v>
      </c>
    </row>
    <row r="110" spans="1:16" ht="12.75">
      <c r="A110" s="25" t="s">
        <v>45</v>
      </c>
      <c s="29" t="s">
        <v>237</v>
      </c>
      <c s="29" t="s">
        <v>782</v>
      </c>
      <c s="25" t="s">
        <v>47</v>
      </c>
      <c s="30" t="s">
        <v>783</v>
      </c>
      <c s="31" t="s">
        <v>784</v>
      </c>
      <c s="32">
        <v>90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6" t="s">
        <v>52</v>
      </c>
      <c r="E112" s="37" t="s">
        <v>714</v>
      </c>
    </row>
    <row r="113" spans="1:5" ht="127.5">
      <c r="A113" t="s">
        <v>53</v>
      </c>
      <c r="E113" s="35" t="s">
        <v>785</v>
      </c>
    </row>
    <row r="114" spans="1:16" ht="25.5">
      <c r="A114" s="25" t="s">
        <v>45</v>
      </c>
      <c s="29" t="s">
        <v>243</v>
      </c>
      <c s="29" t="s">
        <v>786</v>
      </c>
      <c s="25" t="s">
        <v>47</v>
      </c>
      <c s="30" t="s">
        <v>787</v>
      </c>
      <c s="31" t="s">
        <v>78</v>
      </c>
      <c s="32">
        <v>1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12.75">
      <c r="A116" s="36" t="s">
        <v>52</v>
      </c>
      <c r="E116" s="37" t="s">
        <v>714</v>
      </c>
    </row>
    <row r="117" spans="1:5" ht="114.75">
      <c r="A117" t="s">
        <v>53</v>
      </c>
      <c r="E117" s="35" t="s">
        <v>788</v>
      </c>
    </row>
    <row r="118" spans="1:16" ht="12.75">
      <c r="A118" s="25" t="s">
        <v>45</v>
      </c>
      <c s="29" t="s">
        <v>247</v>
      </c>
      <c s="29" t="s">
        <v>789</v>
      </c>
      <c s="25" t="s">
        <v>47</v>
      </c>
      <c s="30" t="s">
        <v>790</v>
      </c>
      <c s="31" t="s">
        <v>325</v>
      </c>
      <c s="32">
        <v>16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12.75">
      <c r="A120" s="36" t="s">
        <v>52</v>
      </c>
      <c r="E120" s="37" t="s">
        <v>714</v>
      </c>
    </row>
    <row r="121" spans="1:5" ht="102">
      <c r="A121" t="s">
        <v>53</v>
      </c>
      <c r="E121" s="35" t="s">
        <v>791</v>
      </c>
    </row>
    <row r="122" spans="1:16" ht="12.75">
      <c r="A122" s="25" t="s">
        <v>45</v>
      </c>
      <c s="29" t="s">
        <v>250</v>
      </c>
      <c s="29" t="s">
        <v>792</v>
      </c>
      <c s="25" t="s">
        <v>47</v>
      </c>
      <c s="30" t="s">
        <v>793</v>
      </c>
      <c s="31" t="s">
        <v>325</v>
      </c>
      <c s="32">
        <v>24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6" t="s">
        <v>52</v>
      </c>
      <c r="E124" s="37" t="s">
        <v>714</v>
      </c>
    </row>
    <row r="125" spans="1:5" ht="89.25">
      <c r="A125" t="s">
        <v>53</v>
      </c>
      <c r="E125" s="35" t="s">
        <v>794</v>
      </c>
    </row>
    <row r="126" spans="1:18" ht="12.75" customHeight="1">
      <c r="A126" s="6" t="s">
        <v>43</v>
      </c>
      <c s="6"/>
      <c s="39" t="s">
        <v>645</v>
      </c>
      <c s="6"/>
      <c s="27" t="s">
        <v>795</v>
      </c>
      <c s="6"/>
      <c s="6"/>
      <c s="6"/>
      <c s="40">
        <f>0+Q126</f>
      </c>
      <c r="O126">
        <f>0+R126</f>
      </c>
      <c r="Q126">
        <f>0+I127+I131+I135+I139+I143+I147+I151+I155+I159+I163+I167</f>
      </c>
      <c>
        <f>0+O127+O131+O135+O139+O143+O147+O151+O155+O159+O163+O167</f>
      </c>
    </row>
    <row r="127" spans="1:16" ht="12.75">
      <c r="A127" s="25" t="s">
        <v>45</v>
      </c>
      <c s="29" t="s">
        <v>254</v>
      </c>
      <c s="29" t="s">
        <v>796</v>
      </c>
      <c s="25" t="s">
        <v>47</v>
      </c>
      <c s="30" t="s">
        <v>797</v>
      </c>
      <c s="31" t="s">
        <v>111</v>
      </c>
      <c s="32">
        <v>33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47</v>
      </c>
    </row>
    <row r="129" spans="1:5" ht="12.75">
      <c r="A129" s="36" t="s">
        <v>52</v>
      </c>
      <c r="E129" s="37" t="s">
        <v>714</v>
      </c>
    </row>
    <row r="130" spans="1:5" ht="127.5">
      <c r="A130" t="s">
        <v>53</v>
      </c>
      <c r="E130" s="35" t="s">
        <v>798</v>
      </c>
    </row>
    <row r="131" spans="1:16" ht="12.75">
      <c r="A131" s="25" t="s">
        <v>45</v>
      </c>
      <c s="29" t="s">
        <v>259</v>
      </c>
      <c s="29" t="s">
        <v>799</v>
      </c>
      <c s="25" t="s">
        <v>47</v>
      </c>
      <c s="30" t="s">
        <v>800</v>
      </c>
      <c s="31" t="s">
        <v>78</v>
      </c>
      <c s="32">
        <v>3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12.75">
      <c r="A133" s="36" t="s">
        <v>52</v>
      </c>
      <c r="E133" s="37" t="s">
        <v>714</v>
      </c>
    </row>
    <row r="134" spans="1:5" ht="102">
      <c r="A134" t="s">
        <v>53</v>
      </c>
      <c r="E134" s="35" t="s">
        <v>801</v>
      </c>
    </row>
    <row r="135" spans="1:16" ht="12.75">
      <c r="A135" s="25" t="s">
        <v>45</v>
      </c>
      <c s="29" t="s">
        <v>262</v>
      </c>
      <c s="29" t="s">
        <v>802</v>
      </c>
      <c s="25" t="s">
        <v>47</v>
      </c>
      <c s="30" t="s">
        <v>803</v>
      </c>
      <c s="31" t="s">
        <v>78</v>
      </c>
      <c s="32">
        <v>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47</v>
      </c>
    </row>
    <row r="137" spans="1:5" ht="12.75">
      <c r="A137" s="36" t="s">
        <v>52</v>
      </c>
      <c r="E137" s="37" t="s">
        <v>714</v>
      </c>
    </row>
    <row r="138" spans="1:5" ht="102">
      <c r="A138" t="s">
        <v>53</v>
      </c>
      <c r="E138" s="35" t="s">
        <v>804</v>
      </c>
    </row>
    <row r="139" spans="1:16" ht="25.5">
      <c r="A139" s="25" t="s">
        <v>45</v>
      </c>
      <c s="29" t="s">
        <v>267</v>
      </c>
      <c s="29" t="s">
        <v>805</v>
      </c>
      <c s="25" t="s">
        <v>47</v>
      </c>
      <c s="30" t="s">
        <v>806</v>
      </c>
      <c s="31" t="s">
        <v>78</v>
      </c>
      <c s="32">
        <v>12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</v>
      </c>
    </row>
    <row r="141" spans="1:5" ht="12.75">
      <c r="A141" s="36" t="s">
        <v>52</v>
      </c>
      <c r="E141" s="37" t="s">
        <v>714</v>
      </c>
    </row>
    <row r="142" spans="1:5" ht="102">
      <c r="A142" t="s">
        <v>53</v>
      </c>
      <c r="E142" s="35" t="s">
        <v>807</v>
      </c>
    </row>
    <row r="143" spans="1:16" ht="25.5">
      <c r="A143" s="25" t="s">
        <v>45</v>
      </c>
      <c s="29" t="s">
        <v>271</v>
      </c>
      <c s="29" t="s">
        <v>808</v>
      </c>
      <c s="25" t="s">
        <v>47</v>
      </c>
      <c s="30" t="s">
        <v>809</v>
      </c>
      <c s="31" t="s">
        <v>78</v>
      </c>
      <c s="32">
        <v>2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47</v>
      </c>
    </row>
    <row r="145" spans="1:5" ht="12.75">
      <c r="A145" s="36" t="s">
        <v>52</v>
      </c>
      <c r="E145" s="37" t="s">
        <v>714</v>
      </c>
    </row>
    <row r="146" spans="1:5" ht="102">
      <c r="A146" t="s">
        <v>53</v>
      </c>
      <c r="E146" s="35" t="s">
        <v>807</v>
      </c>
    </row>
    <row r="147" spans="1:16" ht="12.75">
      <c r="A147" s="25" t="s">
        <v>45</v>
      </c>
      <c s="29" t="s">
        <v>274</v>
      </c>
      <c s="29" t="s">
        <v>810</v>
      </c>
      <c s="25" t="s">
        <v>47</v>
      </c>
      <c s="30" t="s">
        <v>811</v>
      </c>
      <c s="31" t="s">
        <v>111</v>
      </c>
      <c s="32">
        <v>215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47</v>
      </c>
    </row>
    <row r="149" spans="1:5" ht="12.75">
      <c r="A149" s="36" t="s">
        <v>52</v>
      </c>
      <c r="E149" s="37" t="s">
        <v>714</v>
      </c>
    </row>
    <row r="150" spans="1:5" ht="76.5">
      <c r="A150" t="s">
        <v>53</v>
      </c>
      <c r="E150" s="35" t="s">
        <v>812</v>
      </c>
    </row>
    <row r="151" spans="1:16" ht="12.75">
      <c r="A151" s="25" t="s">
        <v>45</v>
      </c>
      <c s="29" t="s">
        <v>279</v>
      </c>
      <c s="29" t="s">
        <v>813</v>
      </c>
      <c s="25" t="s">
        <v>47</v>
      </c>
      <c s="30" t="s">
        <v>814</v>
      </c>
      <c s="31" t="s">
        <v>78</v>
      </c>
      <c s="32">
        <v>12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47</v>
      </c>
    </row>
    <row r="153" spans="1:5" ht="12.75">
      <c r="A153" s="36" t="s">
        <v>52</v>
      </c>
      <c r="E153" s="37" t="s">
        <v>714</v>
      </c>
    </row>
    <row r="154" spans="1:5" ht="89.25">
      <c r="A154" t="s">
        <v>53</v>
      </c>
      <c r="E154" s="35" t="s">
        <v>815</v>
      </c>
    </row>
    <row r="155" spans="1:16" ht="12.75">
      <c r="A155" s="25" t="s">
        <v>45</v>
      </c>
      <c s="29" t="s">
        <v>283</v>
      </c>
      <c s="29" t="s">
        <v>816</v>
      </c>
      <c s="25" t="s">
        <v>47</v>
      </c>
      <c s="30" t="s">
        <v>817</v>
      </c>
      <c s="31" t="s">
        <v>78</v>
      </c>
      <c s="32">
        <v>2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47</v>
      </c>
    </row>
    <row r="157" spans="1:5" ht="12.75">
      <c r="A157" s="36" t="s">
        <v>52</v>
      </c>
      <c r="E157" s="37" t="s">
        <v>714</v>
      </c>
    </row>
    <row r="158" spans="1:5" ht="76.5">
      <c r="A158" t="s">
        <v>53</v>
      </c>
      <c r="E158" s="35" t="s">
        <v>818</v>
      </c>
    </row>
    <row r="159" spans="1:16" ht="12.75">
      <c r="A159" s="25" t="s">
        <v>45</v>
      </c>
      <c s="29" t="s">
        <v>286</v>
      </c>
      <c s="29" t="s">
        <v>819</v>
      </c>
      <c s="25" t="s">
        <v>47</v>
      </c>
      <c s="30" t="s">
        <v>820</v>
      </c>
      <c s="31" t="s">
        <v>78</v>
      </c>
      <c s="32">
        <v>1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47</v>
      </c>
    </row>
    <row r="161" spans="1:5" ht="12.75">
      <c r="A161" s="36" t="s">
        <v>52</v>
      </c>
      <c r="E161" s="37" t="s">
        <v>714</v>
      </c>
    </row>
    <row r="162" spans="1:5" ht="76.5">
      <c r="A162" t="s">
        <v>53</v>
      </c>
      <c r="E162" s="35" t="s">
        <v>821</v>
      </c>
    </row>
    <row r="163" spans="1:16" ht="12.75">
      <c r="A163" s="25" t="s">
        <v>45</v>
      </c>
      <c s="29" t="s">
        <v>290</v>
      </c>
      <c s="29" t="s">
        <v>822</v>
      </c>
      <c s="25" t="s">
        <v>47</v>
      </c>
      <c s="30" t="s">
        <v>823</v>
      </c>
      <c s="31" t="s">
        <v>325</v>
      </c>
      <c s="32">
        <v>24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47</v>
      </c>
    </row>
    <row r="165" spans="1:5" ht="12.75">
      <c r="A165" s="36" t="s">
        <v>52</v>
      </c>
      <c r="E165" s="37" t="s">
        <v>714</v>
      </c>
    </row>
    <row r="166" spans="1:5" ht="89.25">
      <c r="A166" t="s">
        <v>53</v>
      </c>
      <c r="E166" s="35" t="s">
        <v>824</v>
      </c>
    </row>
    <row r="167" spans="1:16" ht="12.75">
      <c r="A167" s="25" t="s">
        <v>45</v>
      </c>
      <c s="29" t="s">
        <v>294</v>
      </c>
      <c s="29" t="s">
        <v>825</v>
      </c>
      <c s="25" t="s">
        <v>47</v>
      </c>
      <c s="30" t="s">
        <v>826</v>
      </c>
      <c s="31" t="s">
        <v>78</v>
      </c>
      <c s="32">
        <v>36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47</v>
      </c>
    </row>
    <row r="169" spans="1:5" ht="12.75">
      <c r="A169" s="36" t="s">
        <v>52</v>
      </c>
      <c r="E169" s="37" t="s">
        <v>714</v>
      </c>
    </row>
    <row r="170" spans="1:5" ht="102">
      <c r="A170" t="s">
        <v>53</v>
      </c>
      <c r="E170" s="35" t="s">
        <v>827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828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828</v>
      </c>
      <c s="6"/>
      <c s="18" t="s">
        <v>829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59</v>
      </c>
      <c s="25" t="s">
        <v>47</v>
      </c>
      <c s="30" t="s">
        <v>60</v>
      </c>
      <c s="31" t="s">
        <v>111</v>
      </c>
      <c s="32">
        <v>67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830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