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uživatel" reservationPassword="0"/>
  <workbookPr/>
  <bookViews>
    <workbookView xWindow="240" yWindow="120" windowWidth="14940" windowHeight="9225" activeTab="0"/>
  </bookViews>
  <sheets>
    <sheet name="Rekapitulace" sheetId="1" r:id="rId1"/>
    <sheet name="000" sheetId="2" r:id="rId2"/>
    <sheet name="001" sheetId="3" r:id="rId3"/>
    <sheet name="SO 181" sheetId="4" r:id="rId4"/>
    <sheet name="SO 201" sheetId="5" r:id="rId5"/>
  </sheets>
  <definedNames/>
  <calcPr/>
  <webPublishing/>
</workbook>
</file>

<file path=xl/sharedStrings.xml><?xml version="1.0" encoding="utf-8"?>
<sst xmlns="http://schemas.openxmlformats.org/spreadsheetml/2006/main" count="1646" uniqueCount="507">
  <si>
    <t>Firma: Pontex, s.r.o.</t>
  </si>
  <si>
    <t>Rekapitulace ceny</t>
  </si>
  <si>
    <t>Stavba: 20 706 00 - Rekonstrukce mostu ev.č. CK-003 (Lazebnický most) přes Vltavu v Českém Krumlově.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</si>
  <si>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</si>
  <si>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</si>
  <si>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</si>
  <si>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</si>
  <si>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</si>
  <si>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</si>
  <si>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</si>
  <si>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</si>
  <si>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</si>
  <si>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</si>
  <si>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</si>
  <si>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</si>
  <si>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20 706 00</t>
  </si>
  <si>
    <t>Rekonstrukce mostu ev.č. CK-003 (Lazebnický most) přes Vltavu v Českém Krumlově.</t>
  </si>
  <si>
    <t>O</t>
  </si>
  <si>
    <t>Rozpočet:</t>
  </si>
  <si>
    <t>0,00</t>
  </si>
  <si>
    <t>15,00</t>
  </si>
  <si>
    <t>21,00</t>
  </si>
  <si>
    <t>3</t>
  </si>
  <si>
    <t>2</t>
  </si>
  <si>
    <t>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</si>
  <si>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</si>
  <si>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</si>
  <si>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</si>
  <si>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</si>
  <si>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</si>
  <si>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</si>
  <si>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</si>
  <si>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</si>
  <si>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</si>
  <si>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</si>
  <si>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</si>
  <si>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</si>
  <si>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</si>
  <si>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</si>
  <si>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</si>
  <si>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</si>
  <si>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</si>
  <si>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</si>
  <si>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</si>
  <si>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</si>
  <si>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</si>
  <si>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</si>
  <si>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</si>
  <si>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</si>
  <si>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</si>
  <si>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</si>
  <si>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</si>
  <si>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</si>
  <si>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</si>
  <si>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</si>
  <si>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1=1,000 [A]</t>
  </si>
  <si>
    <t>TS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</si>
  <si>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</si>
  <si>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</si>
  <si>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</si>
  <si>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02520</t>
  </si>
  <si>
    <t>ZKOUŠENÍ MATERIÁLŮ NEZÁVISLOU ZKUŠEBNOU</t>
  </si>
  <si>
    <t>2021_OTSKP</t>
  </si>
  <si>
    <t>dle TKP, ZTKP</t>
  </si>
  <si>
    <t>zahrnuje veškeré náklady spojené s objednatelem požadovanými zkouškami</t>
  </si>
  <si>
    <t>02620</t>
  </si>
  <si>
    <t>ZKOUŠENÍ KONSTRUKCÍ A PRACÍ NEZÁVISLOU ZKUŠEBNOU</t>
  </si>
  <si>
    <t>dle TKP</t>
  </si>
  <si>
    <t>02710</t>
  </si>
  <si>
    <t>POMOC PRÁCE ZŘÍZ NEBO ZAJIŠŤ OBJÍŽĎKY A PŘÍSTUP CESTY</t>
  </si>
  <si>
    <t>Pasporty nemovitostí těsně sousedících se stavbou.</t>
  </si>
  <si>
    <t>zahrnuje veškeré náklady spojené s objednatelem požadovanými zařízeními</t>
  </si>
  <si>
    <t>02730</t>
  </si>
  <si>
    <t>POMOC PRÁCE ZŘÍZ NEBO ZAJIŠŤ OCHRANU INŽENÝRSKÝCH SÍTÍ</t>
  </si>
  <si>
    <t>zajištění ochrany všech stávajících vedení sítí po dobu stavby 
výčet sítí dle koordinačních příloh stavby. Veškeré sítě na mostě zůstávají po dobu stavby v provozu. Případné vypnutí zajistí správce sítě.</t>
  </si>
  <si>
    <t>7</t>
  </si>
  <si>
    <t>02851</t>
  </si>
  <si>
    <t>PRŮZKUMNÉ PRÁCE DIAGNOSTIKY KONSTRUKCÍ NA POVRCHU</t>
  </si>
  <si>
    <t>diagnostický průzkum po odbourání a otryskání, kontrola dutin, apod</t>
  </si>
  <si>
    <t>zahrnuje veškeré náklady spojené s objednatelem požadovanými pracemi</t>
  </si>
  <si>
    <t>8</t>
  </si>
  <si>
    <t>02910</t>
  </si>
  <si>
    <t>A</t>
  </si>
  <si>
    <t>OSTATNÍ POŽADAVKY - ZEMĚMĚŘIČSKÁ MĚŘENÍ</t>
  </si>
  <si>
    <t>vytyčení stávajících IS</t>
  </si>
  <si>
    <t>zahrnuje veškeré náklady spojené s objednatelem požadovanými pracemi,   
- pro stanovení orientační investorské ceny určete jednotkovou cenu jako 1% odhadované ceny stavby</t>
  </si>
  <si>
    <t>B</t>
  </si>
  <si>
    <t>vytyčení hranice staveniště, vč.vyhotovení vytyčovacího protokolu stavby</t>
  </si>
  <si>
    <t>zahrnuje veškeré náklady spojené s objednatelem požadovanými pracemi,  
- pro stanovení orientační investorské ceny určete jednotkovou cenu jako 1% odhadované ceny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</si>
  <si>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</si>
  <si>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</si>
  <si>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</si>
  <si>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</si>
  <si>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zaměř.NK po odbourání, zaměř.opěr po odbourání, zaměření povrchu spřahující 
desky + ložné vrstvy + obrusné vrstvy, vč.vytvoření digitálního modelu</t>
  </si>
  <si>
    <t>12</t>
  </si>
  <si>
    <t>02940</t>
  </si>
  <si>
    <t>D</t>
  </si>
  <si>
    <t>OSTATNÍ POŽADAVKY - VYPRACOVÁNÍ DOKUMENTACE</t>
  </si>
  <si>
    <t>Plán sledování a údržby mostu</t>
  </si>
  <si>
    <t>13</t>
  </si>
  <si>
    <t>Technické předpisy (betonáž, izolace, sanace, PKO, tryskání apod.)</t>
  </si>
  <si>
    <t>14</t>
  </si>
  <si>
    <t>VTD podpěrné skruže NK 
Včetně statického výpočtu</t>
  </si>
  <si>
    <t>15</t>
  </si>
  <si>
    <t>C</t>
  </si>
  <si>
    <t>VTD ložisek</t>
  </si>
  <si>
    <t>16</t>
  </si>
  <si>
    <t>029412</t>
  </si>
  <si>
    <t>OSTATNÍ POŽADAVKY - VYPRACOVÁNÍ MOSTNÍHO LISTU</t>
  </si>
  <si>
    <t>17</t>
  </si>
  <si>
    <t>02943</t>
  </si>
  <si>
    <t>OSTATNÍ POŽADAVKY - VYPRACOVÁNÍ RDS</t>
  </si>
  <si>
    <t>RDS-Z-PDPS - pro celou stavbu</t>
  </si>
  <si>
    <t>19</t>
  </si>
  <si>
    <t>02944</t>
  </si>
  <si>
    <t>OSTAT POŽADAVKY - DOKUMENTACE SKUTEČ PROVEDENÍ V DIGIT FORMĚ</t>
  </si>
  <si>
    <t>skutečného provedení stavby</t>
  </si>
  <si>
    <t>20</t>
  </si>
  <si>
    <t>02945</t>
  </si>
  <si>
    <t>OSTAT POŽADAVKY - GEOMETRICKÝ PLÁN</t>
  </si>
  <si>
    <t>Ve 12-ti vyhotoveních</t>
  </si>
  <si>
    <t>položka zahrnuje: 
- přípravu podkladů, podání žádosti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</si>
  <si>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21</t>
  </si>
  <si>
    <t>02946</t>
  </si>
  <si>
    <t>OSTAT POŽADAVKY - FOTODOKUMENTACE</t>
  </si>
  <si>
    <t>Včetně zdokumentování stávajícího stavu během demolice a pasportizace 
přilehlých ploch, okolí a konstrukcí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</si>
  <si>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</si>
  <si>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22</t>
  </si>
  <si>
    <t>02950</t>
  </si>
  <si>
    <t>OSTATNÍ POŽADAVKY - POSUDKY, KONTROLY, REVIZNÍ ZPRÁVY</t>
  </si>
  <si>
    <t>výpočet zatížitelnosti vč.vyhodnocení</t>
  </si>
  <si>
    <t>23</t>
  </si>
  <si>
    <t>Povodňový a havarijní plán</t>
  </si>
  <si>
    <t>24</t>
  </si>
  <si>
    <t>02953</t>
  </si>
  <si>
    <t>OSTATNÍ POŽADAVKY - HLAVNÍ MOSTNÍ PROHLÍDKA</t>
  </si>
  <si>
    <t>1. HMP vč.zpřístupnění, 2 etapy</t>
  </si>
  <si>
    <t>2=2,000 [A]</t>
  </si>
  <si>
    <t>položka zahrnuje :  
- úkony dle ČSN 73 6221  
- provedení hlavní mostní prohlídky oprávněnou fyzickou nebo právnickou osobou  
- vyhotovení záznamu (protokolu), který jednoznačně definuje stav mostu</t>
  </si>
  <si>
    <t>25</t>
  </si>
  <si>
    <t>02960</t>
  </si>
  <si>
    <t>OSTATNÍ POŽADAVKY - ODBORNÝ DOZOR</t>
  </si>
  <si>
    <t>Kontrola externího poradce v oboru dřevěné stavební konstrukceviz. souhrnná technická zpráva kap. 14</t>
  </si>
  <si>
    <t>zahrnuje veškeré náklady spojené s objednatelem požadovaným dozorem</t>
  </si>
  <si>
    <t>26</t>
  </si>
  <si>
    <t>02991</t>
  </si>
  <si>
    <t>OSTATNÍ POŽADAVKY - INFORMAČNÍ TABULE</t>
  </si>
  <si>
    <t>Označení stavby dle směrnic investora. Předopkládáme 2 tabule s označením stavby a před a za mostem a 2 taule s upozorněním na vodě.  
Množství může být upraveno dle požadavku investora.</t>
  </si>
  <si>
    <t>4=4,000 [A]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</si>
  <si>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</si>
  <si>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27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</si>
  <si>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</si>
  <si>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</si>
  <si>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</si>
  <si>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zahrnuje objednatelem povolené náklady na pořízení (event. pronájem), provozování, udržování a likvidaci zhotovitelova zařízení</t>
  </si>
  <si>
    <t>28</t>
  </si>
  <si>
    <t>03999R</t>
  </si>
  <si>
    <t>PŘÍPLATEK ZA PRÁCE MALÉHO ROZSAHU</t>
  </si>
  <si>
    <t>Odhad 
Zahrnuje zvýšené náklady spojené s provedením prací, u nichž vlivem malého rozsahu náklady na dopravu, zajištění stroj.vybavení a pod. neobvykle navyšují jednotkovou cenu</t>
  </si>
  <si>
    <t>29</t>
  </si>
  <si>
    <t>02930</t>
  </si>
  <si>
    <t>OSTATNÍ POŽADAVKY - UMĚLECKÁ DÍLA</t>
  </si>
  <si>
    <t>Případné uložení soch do depozitáře města. 2 kusy soch. Pouze se souhlasem investora na přímý pokyn zástupce památkové péče. 
Dočasné opatření, viz TZ kap. 4.9 umělecká díla. Bude provedeno pouze po dohodě s odpovědným pracovníkem památkové péče.  
V případě provedení této položky nebude prováděna položka 94490 v 001 - provzorní konstrukce</t>
  </si>
  <si>
    <t>zahrnuje veškeré náklady spojené s objednatelem požadovanými pracemi a díly</t>
  </si>
  <si>
    <t>30</t>
  </si>
  <si>
    <t>E</t>
  </si>
  <si>
    <t>Pasport okolních objektů</t>
  </si>
  <si>
    <t>31</t>
  </si>
  <si>
    <t>02920</t>
  </si>
  <si>
    <t>OSTATNÍ POŽADAVKY - OCHRANA ŽIVOTNÍHO PROSTŘEDÍ</t>
  </si>
  <si>
    <t>2019_OTSKP</t>
  </si>
  <si>
    <t>Ochrana stromů na ostrově. Podle pokynů zástupce OŽP.</t>
  </si>
  <si>
    <t>32</t>
  </si>
  <si>
    <t>004130R</t>
  </si>
  <si>
    <t>Náklady na ochranu a opravy okolních nemovitostí.</t>
  </si>
  <si>
    <t>Případné opravy okolních soukromých nemovitostí na základě pastportu okolních objektů. Může být provedeno pouze s vědomím investrora dle skutečnosti.</t>
  </si>
  <si>
    <t>001</t>
  </si>
  <si>
    <t>Provizorní konstrukce</t>
  </si>
  <si>
    <t>02742</t>
  </si>
  <si>
    <t>PROVIZORNÍ LÁVKY</t>
  </si>
  <si>
    <t>M2</t>
  </si>
  <si>
    <t>Dodávka, montáž, demontáž, odvoz. Materiál a technologie dle zvyklostí zhotovitele stavby.</t>
  </si>
  <si>
    <t>Nad výkopy na OP1 a OP3....2*10=20,000 [A] 
Staveništní lávky v korytě řeky mezi P2 a manipulační plochou....30=30,000 [B] 
Celkem: A+B=50,000 [C]</t>
  </si>
  <si>
    <t>Zemní práce</t>
  </si>
  <si>
    <t>113468</t>
  </si>
  <si>
    <t>ODSTRAN KRYTU ZPEVNĚNÝCH PLOCH ZE SILNIČ DÍLCŮ VČET PODKL, ODVOZ DO 20KM</t>
  </si>
  <si>
    <t>M3</t>
  </si>
  <si>
    <t>Odstranění a odvoz do skladu. Případně odkoupí zhotovitel. Není určeno k likvidaci.</t>
  </si>
  <si>
    <t>700*4,0*0,1=280,000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</si>
  <si>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</si>
  <si>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113328</t>
  </si>
  <si>
    <t>ODSTRAN PODKL ZPEVNĚNÝCH PLOCH Z KAMENIVA NESTMEL, ODVOZ DO 20KM</t>
  </si>
  <si>
    <t>Štěrkopísek pod silničními panely. Včetně odvozu na místo určené investorem. Případně odkoupí zhotovitel. Není určeno k likvidaci. Včetně zametení.</t>
  </si>
  <si>
    <t>11424</t>
  </si>
  <si>
    <t>ODSTRAN KONSTR VODNÍCH KORYT Z LOM KAM NA SUCHO</t>
  </si>
  <si>
    <t>Odstranění provizorní manipulační plochy z koryta řeky. Včetně odvozu na místo určené investorem, případně odkoupí zhotovitel. není určeno k likvidaci.</t>
  </si>
  <si>
    <t>417=417,000 [A]</t>
  </si>
  <si>
    <t>Odstranění konstrukcí vodních koryt se měří v [m3] vybouraných hmot ve stavu před vybouráním.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</si>
  <si>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11527</t>
  </si>
  <si>
    <t>PŘEV VOD NA POVRCHU POTR DN DO 1000MM NEBO ŽLAB R.O. DO 3,6M</t>
  </si>
  <si>
    <t>M</t>
  </si>
  <si>
    <t>Zatrubnění provizorní manipulační plochy. Dodávka, montáž, demontáž, odvoz.</t>
  </si>
  <si>
    <t>23+21+18=62,000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</si>
  <si>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</si>
  <si>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Vodorovné konstrukce</t>
  </si>
  <si>
    <t>46251</t>
  </si>
  <si>
    <t>ZÁHOZ Z LOMOVÉHO KAMENE</t>
  </si>
  <si>
    <t>Provizorní manipulační plocha v korytě řeky. Včetně proštěrkování.</t>
  </si>
  <si>
    <t>Manipulační plocha před OP3 pro jeřáb.....266*1,5=399,000 [A] 
Plochy pro osazení provizorní podpěrné kosntrukce naP2 a P3....1,0*1,5*8,0*2+1,2*1,5*8=38,400 [B] 
Celkem: A+B=437,400 [C]</t>
  </si>
  <si>
    <t>položka zahrnuje: 
- dodávku a zához lomového kamene předepsané frakce včetně mimostaveništní a vnitrostaveništní dopravy 
není-li v zadávací dokumentaci uvedeno jinak, jedná se o nakupovaný materiál</t>
  </si>
  <si>
    <t>421952</t>
  </si>
  <si>
    <t>MOSTOVKY A PODLAHY ZE DŘEVA DOČASNÉ</t>
  </si>
  <si>
    <t>Provizorní koridor pro pěší. Dodávka a montáž. Včetně spojovacího materiálu</t>
  </si>
  <si>
    <t>13=13,000 [A]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</si>
  <si>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úpravy dřeva pro zlepšení jeho užitných vlastností (impregnace, zpevňování a pod.), 
- zvláštní spojovací prostředky, rozebíratelnost konstrukce,</t>
  </si>
  <si>
    <t>Komunikace</t>
  </si>
  <si>
    <t>56342</t>
  </si>
  <si>
    <t>VOZOVKOVÉ VRSTVY ZE ŠTĚRKOPÍSKU TL. DO 100MM</t>
  </si>
  <si>
    <t>Vyrovnávací vrstva na příjezdové komunikaci.</t>
  </si>
  <si>
    <t>prům tl. 100 mm....700*4,0=2 800,000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</si>
  <si>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</si>
  <si>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58303</t>
  </si>
  <si>
    <t>KRYT ZE SINIČNÍCH DÍLCŮ (PANELŮ) TL 210MM</t>
  </si>
  <si>
    <t>700*4,0=2 800,000 [A]</t>
  </si>
  <si>
    <t>- dodání dílců v požadované kvalitě,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</si>
  <si>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567303</t>
  </si>
  <si>
    <t>VRSTVY PRO OBNOVU A OPRAVY ZE ŠTĚRKODRTI</t>
  </si>
  <si>
    <t>Oprava komunikace podél řeky. Množství odhadem</t>
  </si>
  <si>
    <t>Potrubí</t>
  </si>
  <si>
    <t>Ostatní konstrukce a práce</t>
  </si>
  <si>
    <t>94894</t>
  </si>
  <si>
    <t>PODPĚRNÉ SKRUŽE KOVOVÉ</t>
  </si>
  <si>
    <t>T</t>
  </si>
  <si>
    <t>Provizorní podpěrná konstrukce. Dodávka, montáž demontáž, odvoz .Bude provedena podle VTD zhotovitele, které schválí AD a TDS. 
Pro výpočet množství uvažujeme použití ocelové montované konstrukce. 
Zhotovitel může použít vlastního systému provizorní podpěrné kosntrukce.</t>
  </si>
  <si>
    <t>Sloupky...207*20/1000=4,140 [A] 
Ztužidla....35,5*16/1000=0,568 [B] 
Roštový nosník.....746*4/1000=2,984 [C] 
Patky....350*20/1000=7,000 [D] 
Ocelový příčník U260....37,9*8,0*2*4/1000=2,426 [E] 
Celkem: A+B+C+D+E=17,118 [F]</t>
  </si>
  <si>
    <t>Položka zahrnuje dovoz, montáž, údržbu, opotřebení (nájemné), demontáž, konzervaci, odvoz.</t>
  </si>
  <si>
    <t>966178</t>
  </si>
  <si>
    <t>BOURÁNÍ KONSTRUKCÍ ZE DŘEVA S ODVOZEM DO 20KM</t>
  </si>
  <si>
    <t>Rozebrání provizorního koridoru pro pěší. Včetně odvozu na místo určené investorem.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</si>
  <si>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</si>
  <si>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9370R1</t>
  </si>
  <si>
    <t>VENKOVNÍ ZAŘÍZENÍ RESTAURACÍ - PŘEDZAHRÁDKY</t>
  </si>
  <si>
    <t>Demontáž, uskladnění, opětovná montáž předzahrádek u okolních podniků. Bude provedeno podle skutečnosti a jen se souhlasem investora.</t>
  </si>
  <si>
    <t>Množství odhadem.....100,00*2=200,000 [A]</t>
  </si>
  <si>
    <t>94490</t>
  </si>
  <si>
    <t>OCHRANNÁ KONSTRUKCE</t>
  </si>
  <si>
    <t>Ochrana soch na pilíři. Dřevěné bednění. Dodávka, montáž, demontáž.</t>
  </si>
  <si>
    <t>(1,5*2,5*4+1,5*1,5)*2=34,500 [A]</t>
  </si>
  <si>
    <t>94590</t>
  </si>
  <si>
    <t>ZAVĚŠENÉ PRACOVNÍ LEŠENÍ</t>
  </si>
  <si>
    <t>Zavěžené lešení dle zvyklostí zhotovitele. Včetbně ochranných sítí a plachet proti padání materiálu z mostu do řeky.</t>
  </si>
  <si>
    <t>SO 181</t>
  </si>
  <si>
    <t>Dopravně - inženýrské opatření</t>
  </si>
  <si>
    <t>Oprava objízdnýh tras na základě provedeného pasportu</t>
  </si>
  <si>
    <t>02720</t>
  </si>
  <si>
    <t>POMOC PRÁCE ZŘÍZ NEBO ZAJIŠŤ REGULACI A OCHRANU DOPRAVY</t>
  </si>
  <si>
    <t>Dopravně - inženýrské opatření, zřízení, údržba, odstranění, nájem.  Včetně aktualizace a dodatečného projednání.</t>
  </si>
  <si>
    <t>SO 201</t>
  </si>
  <si>
    <t>Most ev.č. CK-003</t>
  </si>
  <si>
    <t>014122</t>
  </si>
  <si>
    <t>POPLATKY ZA SKLÁDKU TYP S-OO (OSTATNÍ ODPAD)</t>
  </si>
  <si>
    <t>Chránička vodovodu vč. izolace.</t>
  </si>
  <si>
    <t>Chránička vodovodu vč. izolace.....0,04*40*0,2=0,320 [A] 
Odstraněné plastové chráničky, množství odhadem...1,0=1,000 [B] 
Celkem: A+B=1,320 [C]</t>
  </si>
  <si>
    <t>zahrnuje veškeré poplatky provozovateli skládky související s uložením odpadu na skládce.</t>
  </si>
  <si>
    <t>015112</t>
  </si>
  <si>
    <t>POPLATKY ZA LIKVIDACŮ ODPADŮ NEKONTAMINOVANÝCH - 17 05 04  VYTĚŽENÉ ZEMINY A HORNINY -  II. TŘÍDA TĚŽITELNOSTI</t>
  </si>
  <si>
    <t>Dle položky 131838....34,5*2,0=69,000 [A]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</si>
  <si>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185/2001 Sb., o nakládání s odpady, v platném znění.</t>
  </si>
  <si>
    <t>015140</t>
  </si>
  <si>
    <t>POPLATKY ZA LIKVIDACŮ ODPADŮ NEKONTAMINOVANÝCH - 17 01 01  BETON Z DEMOLIC OBJEKTŮ, ZÁKLADŮ TV</t>
  </si>
  <si>
    <t>dle pol. 966168....30,5*2,5=76,250 [A]</t>
  </si>
  <si>
    <t>015170</t>
  </si>
  <si>
    <t>POPLATKY ZA LIKVIDACŮ ODPADŮ NEKONTAMINOVANÝCH - 17 02 01  DŘEVO PO STAVEBNÍM POUŽITÍ, Z DEMOLIC</t>
  </si>
  <si>
    <t>dle pol.966178a,b....61,2*0,7=42,840 [A]</t>
  </si>
  <si>
    <t>113471</t>
  </si>
  <si>
    <t>ODSTRAN KRYTU ZPEVNĚNÝCH PLOCH Z DLAŽEB KOSTEK VČET PODKL, ODVOZ DO 1KM</t>
  </si>
  <si>
    <t>Odstranění dlažby a přídlažby za opěrami. Včetně uskladnění v prostoru stavby či ve skladu zhotovitele. 50 % Určeno ke zpětnému použití.</t>
  </si>
  <si>
    <t>Kamenné kostky v vozovce.... 20,0*0,15*0,5+15,0*0,15*0,5=2,625 [A] 
Kamenné desky - přídlažba nad závěrnými zídkami....0,25*0,1*7,65*0,5+0,25*0,1*6,5*0,5=0,177 [B] 
Celkem: A+B=2,802 [C]</t>
  </si>
  <si>
    <t>113478</t>
  </si>
  <si>
    <t>ODSTRAN KRYTU ZPEVNĚNÝCH PLOCH Z DLAŽEB KOSTEK VČET PODKL, ODVOZ DO 20KM</t>
  </si>
  <si>
    <t>Odstranění přídlažby v těsně za opěrami. 50 % k odvozu na řízenou skládku.</t>
  </si>
  <si>
    <t>131838</t>
  </si>
  <si>
    <t>HLOUBENÍ JAM ZAPAŽ I NEPAŽ TŘ. II, ODVOZ DO 20KM</t>
  </si>
  <si>
    <t>Průřezová plocha zplanimetrována....2,0*8,5+2,5*7,0=34,500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</si>
  <si>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</si>
  <si>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17120</t>
  </si>
  <si>
    <t>ULOŽENÍ SYPANINY DO NÁSYPŮ A NA SKLÁDKY BEZ ZHUTNĚNÍ</t>
  </si>
  <si>
    <t>dle pol 131838....34,5=34,500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</si>
  <si>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</si>
  <si>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Základy</t>
  </si>
  <si>
    <t>285394</t>
  </si>
  <si>
    <t>DODATEČNÉ KOTVENÍ VLEPENÍM BETONÁŘSKÉ VÝZTUŽE D DO 25MM DO VRTŮ</t>
  </si>
  <si>
    <t>Přikotvení nových úložných prahů ke stávající spodní stavbě</t>
  </si>
  <si>
    <t>10,3*6,25+10,6*6,25+12,1*6,25=206,250 [A]</t>
  </si>
  <si>
    <t>Položka zahrnuje: 
dodání výztuže předepsaného profilu a předepsané délky (do 600mm) 
provedení vrtu předepsaného profilu a předepsané délky (do 300mm) 
vsunutí výztuže do vyvrtaného profilu a její zalepení předepsaným pojivem 
případně nutné lešení</t>
  </si>
  <si>
    <t>Svislé konstrukce</t>
  </si>
  <si>
    <t>18</t>
  </si>
  <si>
    <t>333221</t>
  </si>
  <si>
    <t>OBKLAD MOSTNÍCH OPĚR A KŘÍDEL KVÁDROVÝ A ŘÁDKOVÝ</t>
  </si>
  <si>
    <t>Případná oprava kamenného obložení na pilíři. Jen se souhlasem investora podle skutečnosti.</t>
  </si>
  <si>
    <t>položka zahrnuje dodávku a osazení dvoustranně lícovaného kamene, jeho případné kotvení se všemi souvisejícími materiály a pracemi, dodávku předepsané malty, spárování.</t>
  </si>
  <si>
    <t>333325</t>
  </si>
  <si>
    <t>MOSTNÍ OPĚRY A KŘÍDLA ZE ŽELEZOVÉHO BETONU DO C30/37</t>
  </si>
  <si>
    <t>Nové úložné prahy.Beton C 30/37 - XF2. Provedení po etapách pod provizorní lávkou pro pěší. Inženýrské sítě zůstanou v provozu, v závěrných zídkách budou provedeny prostupy.</t>
  </si>
  <si>
    <t>OP1....8,0=8,000 [A] 
P2....4,5=4,500 [B] 
OP3....9,5=9,500 [C] 
Celkem: A+B+C=22,000 [D]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</si>
  <si>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</si>
  <si>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333365</t>
  </si>
  <si>
    <t>VÝZTUŽ MOSTNÍCH OPĚR A KŘÍDEL Z OCELI 10505, B500B</t>
  </si>
  <si>
    <t>Včetně napojení mezi etapami trubkovými spojkami nebo svarem na plnou únosnoust průřezu.</t>
  </si>
  <si>
    <t>Množství 200 kg oceli/m3 betonu....22*0,2=4,400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</si>
  <si>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</si>
  <si>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348953</t>
  </si>
  <si>
    <t>ZÁBRADLÍ ZE DŘEVA LEPENÉHO</t>
  </si>
  <si>
    <t>Zábradlí na mostě z lepeného lamelového dřeva SM. Sloupky a madla. Včetně spojovacího materiálu</t>
  </si>
  <si>
    <t>Sloupky....2,29=2,290 [A] 
Hormí madla....1,6=1,600 [B] 
Dolní madla....1,24=1,240 [C] 
vzpěry....1,34=1,340 [D] 
Prvky nezahrnuté....(A+B+C+D)*0,1=0,647 [E] 
Celkem: A+B+C+D+E=7,117 [F]</t>
  </si>
  <si>
    <t>34895</t>
  </si>
  <si>
    <t>ZÁBRADLÍ ZE DŘEVA TRVALÉ</t>
  </si>
  <si>
    <t>Výplň zábradlí a plentovací stěna upevněná na spodních částech zábradleních sloupků pod mostem. Včetně spojovacího materiálu.</t>
  </si>
  <si>
    <t>Výplň zábradlí.....2,37=2,370 [A] 
plentovací stěna....2,12=2,120 [B] 
prvky nezahrnuté....0,45=0,450 [C] 
Celkem: A+B+C=4,940 [D]</t>
  </si>
  <si>
    <t>42840</t>
  </si>
  <si>
    <t>MOSTNÍ LOŽISKA Z OCELI (OCELOLITINY)</t>
  </si>
  <si>
    <t>Ocelová S35J2.......30 kg/kus 
PKO dle TKP kap. 19B typ 1A: žárový nástřik 0,05 mm Zn + 0,1 mm Al + uzavírací penetrační nátěr + epoxid dvoukomponentní + alifatický polyuretan. Barva vrchního nátěru bude upřesněn v realizační dokumentaci stavby. 
Včetně vyrovnání a podmazání plastmaltou.</t>
  </si>
  <si>
    <t>3*6=18,000 [A]</t>
  </si>
  <si>
    <t>- výrobní dokumentaci, jde-li o ložisko individuálně vyráběné 
- dodání kompletních ložisek požadované kvality 
- přípravu, očištění a úpravy úložných ploch 
- osazení ložisek podle předepsaného technologického předpisu bez ohledu na způsob uložení a kotvení 
- uložení do malty jakéhokoliv druhu včetně dodávky této malty 
- uložení na plastické vložky nebo maltu včetně dodávky této vložky nebo malty 
- uložení na vrstvu plastbetonové malty nebo podobné vrstvy jako ochranu proti průchodu bludných proudů 
- vyplnění kotevních otvorů 
- lešení a podpěrné konstrukce 
- tmelení, těsnění a výplně spar 
- nastavení ložisek a odborná prohlídka 
- dočasné zpevnění nebo naopak dočasné uvolnění ložisek 
- opatření ložisek znakem výrobce a typovým číslem 
- úpravy, očištění a ošetření okolí ložisek 
- přiměřeným způsobem je nutné zahrnout ustanovení pro TMCH 94 pro kovové konstrukce.</t>
  </si>
  <si>
    <t>425411</t>
  </si>
  <si>
    <t>SYNCHR ZVED MOST POLE Š PŘES 18M HMOT DO 200T NA VÝŠ DO 0,5M</t>
  </si>
  <si>
    <t>Výšková úprava mostu před osazeníám na ložiska.</t>
  </si>
  <si>
    <t>2 pole, 2 etapy....2*2=4,000 [A]</t>
  </si>
  <si>
    <t>Položka zvedání a posun mostních polí zahrnuje zvednutí nosné konstrukce synchronizovaným postupem a takovým počtem zvedacích mechanizmů, aby nedošlo k poškození zvedané konstrukce. Následně pak její spuštění obdobným způsobem. Položka dále zahrnuje montáž, údržbu a demontáž pomocných konstrukcí, např. podpěrnou skruž a její základové prvky, zvedací mechanizmy zajišťující synchronizaci, nutné podložky pro opakování pracovních fází zvedání a pod.</t>
  </si>
  <si>
    <t>45147</t>
  </si>
  <si>
    <t>PODKL A VÝPLŇ VRSTVY Z MALTY PLASTICKÉ</t>
  </si>
  <si>
    <t>Podložiskové bločky z polymerbetonu s min. pevností v tlaku.50,0 MPa</t>
  </si>
  <si>
    <t>Množství dle přílohy "Ložiska"..... 1,0=1,000 [A]</t>
  </si>
  <si>
    <t>Položka zahrnuje veškerý materiál, výrobky a polotovary, včetně mimostaveništní a vnitrostaveništní dopravy (rovněž přesuny), včetně naložení a složení, případně s uložením.</t>
  </si>
  <si>
    <t>42417B</t>
  </si>
  <si>
    <t>MOSTNÍ NOSNÍKY Z OCELI S 355</t>
  </si>
  <si>
    <t>Kompletní ocelová konstruke mostu.  
Hlavní nosníky budu na stavbě předmontážně spojeny. Bude provedeno nadvýšení nosné kosntrukce. Uvažovaná hodnota nadvýšení 10 ÷ 20 mm podle postupu výstavby. 
PKO dle TKP kap. 19 B. 
Včetně spojovacího materiálu</t>
  </si>
  <si>
    <t>Množství dle výkazu materiálu....68308,94*0,001=68,309 [A]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</si>
  <si>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- zvláštní spojovací prostředky, rozebíratelnost konstrukce, 
- ochranná opatření před účinky bludných proudů 
- ochranu před přepětím.</t>
  </si>
  <si>
    <t>421951</t>
  </si>
  <si>
    <t>a</t>
  </si>
  <si>
    <t>MOSTOVKY A PODLAHY ZE DŘEVA TRVALÉ</t>
  </si>
  <si>
    <t>Lepené lamelové dřevo, SM. Včetně spojovacího materiálu</t>
  </si>
  <si>
    <t>Příčné hranoly mostovky....27,8*1,1=30,580 [A] 
Podélné hranoly pod chodníkem,,,,3,94*1,1=4,334 [B] 
Celkem: A+B=34,914 [C]</t>
  </si>
  <si>
    <t>Vozovka chodník, fošny a prkna dubová.Včetně spojovacího materiálu</t>
  </si>
  <si>
    <t>Fošny, vozovka....10,39=10,390 [A] 
Fošny, chodník....2,86=2,860 [B] 
Příčné hranoly chodník....0,27=0,270 [C] 
Obruba.....0,33=0,330 [D] 
Prvky nezahrnuté....1,39=1,390 [E] 
Celkem: A+B+C+D+E=15,240 [F]</t>
  </si>
  <si>
    <t>46</t>
  </si>
  <si>
    <t>451313</t>
  </si>
  <si>
    <t>PODKLADNÍ A VÝPLŇOVÉ VRSTVY Z PROSTÉHO BETONU C16/20</t>
  </si>
  <si>
    <t>za opěrou....0,65*0,1*8*2=1,040 [A] 
pod dlažbou....20,0*0,15+15,0*0,15=5,250 [B] 
Celkem: A+B=6,290 [C]</t>
  </si>
  <si>
    <t>52</t>
  </si>
  <si>
    <t>45860</t>
  </si>
  <si>
    <t>VÝPLŇ ZA OPĚRAMI A ZDMI Z MEZEROVITÉHO BETONU</t>
  </si>
  <si>
    <t>Výpň přechodových oblastí. Před zasypáním musí být osazeny dělené chráničky sítí.</t>
  </si>
  <si>
    <t>položka zahrnuje: 
- dodávku mezerovitého betonu předepsané kvality a zásyp se zhutněním včetně mimostaveništní a vnitrostaveništní dopravy</t>
  </si>
  <si>
    <t>53</t>
  </si>
  <si>
    <t>424951</t>
  </si>
  <si>
    <t>MOSTNÍ NOSNÍKY ZE DŘEVA TRVALÉ</t>
  </si>
  <si>
    <t>Oprava přístupové lávky ke dveřím technologického kolektoru na OP3. Podle požadavků správce městského kolektoru. Pouze se souhlasem investora.</t>
  </si>
  <si>
    <t>Množství odhadem.....2,0=2,000 [A]</t>
  </si>
  <si>
    <t>48</t>
  </si>
  <si>
    <t>58242</t>
  </si>
  <si>
    <t>DLÁŽDĚNÉ KRYTY Z KAMEN DESEK DO LOŽE Z MC</t>
  </si>
  <si>
    <t>Nová dlažba nad přechodovou oblastí. 50 % z celkové plochy. Včetně lože z MC</t>
  </si>
  <si>
    <t>(7,0*0,3+7,5*0,3)*0,5=2,175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</si>
  <si>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</si>
  <si>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49</t>
  </si>
  <si>
    <t>587201</t>
  </si>
  <si>
    <t>PŘEDLÁŽDĚNÍ KRYTU Z VELKÝCH KOSTEK</t>
  </si>
  <si>
    <t>Dlažba před a za mostem odhadem 50 % z původního materiálu. Položka obsahuje též větší kamenné dlaždice nad závěrnými zídkami. 
Včetně lože z MC 
Včetně dovozu z meziskládky.</t>
  </si>
  <si>
    <t>Dlažba před a za mostem....(20,0+15,0)*0,5=17,500 [A] 
Přídlažba nad závěrnými zídkami....(7,0*0,3+7,5*0,3)*0,5=2,175 [B] 
Celkem: A+B=19,675 [C]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</si>
  <si>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</si>
  <si>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50</t>
  </si>
  <si>
    <t>56110</t>
  </si>
  <si>
    <t>PODKLADNÍ BETON</t>
  </si>
  <si>
    <t>podklad pod kamennou dlažbu.</t>
  </si>
  <si>
    <t>20,0+15,0+7,0*0,3+7,5*0,3=39,350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</si>
  <si>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</si>
  <si>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51</t>
  </si>
  <si>
    <t>58212</t>
  </si>
  <si>
    <t>DLÁŽDĚNÉ KRYTY Z VELKÝCH KOSTEK DO LOŽE Z MC</t>
  </si>
  <si>
    <t>Přídlažba nad závěrnými zídkami.</t>
  </si>
  <si>
    <t>(20,0+15,0)*0,5=17,500 [A]</t>
  </si>
  <si>
    <t>Úpravy povrchů, podlahy, výplně otvorů</t>
  </si>
  <si>
    <t>42</t>
  </si>
  <si>
    <t>626122</t>
  </si>
  <si>
    <t>REPROFILACE PODHLEDŮ, SVISLÝCH PLOCH SANAČNÍ MALTOU DVOUVRST TL 50MM</t>
  </si>
  <si>
    <t>Prvedení soklíku na podstavcích soch dle dokumentace památkové péče.</t>
  </si>
  <si>
    <t>(1,7*1,5+1,25*1,5)*2=8,850 [A]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</si>
  <si>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</si>
  <si>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44</t>
  </si>
  <si>
    <t>62745</t>
  </si>
  <si>
    <t>SPÁROVÁNÍ STARÉHO ZDIVA CEMENTOVOU MALTOU</t>
  </si>
  <si>
    <t>OP1....2,5*6,5=16,250 [A] 
P2.....2,5*6,2+2,5*5,2*2=41,500 [B] 
OP3.....2,5*6,8=17,000 [C] 
Celkem: A+B+C=74,750 [D]</t>
  </si>
  <si>
    <t>položka zahrnuje: 
dodávku veškerého materiálu potřebného pro předepsanou úpravu v předepsané kvalitě 
vyčištění spar (vyškrábání), vypláchnutí spar vodou, očištění povrchu 
spárování 
odklizení suti a přebytečného materiálu 
potřebná lešení</t>
  </si>
  <si>
    <t>Přidružená stavební výroba</t>
  </si>
  <si>
    <t>33</t>
  </si>
  <si>
    <t>709612</t>
  </si>
  <si>
    <t>DEMONTÁŽ CHRÁNIČKY/TRUBKY</t>
  </si>
  <si>
    <t>Odstranění krytu a tepelné izolace na vodovdním potrubí.</t>
  </si>
  <si>
    <t>40=40,000 [A]</t>
  </si>
  <si>
    <t>1. Položka obsahuje: 
 – veškeré práce a materiál obsažený v názvu položky 
2. Položka neobsahuje: 
 X 
3. Způsob měření: 
Udává se počet kusů kompletní konstrukce nebo práce.</t>
  </si>
  <si>
    <t>34</t>
  </si>
  <si>
    <t>711112</t>
  </si>
  <si>
    <t>IZOLACE BĚŽNÝCH KONSTRUKCÍ PROTI ZEMNÍ VLHKOSTI ASFALTOVÝMI PÁSY</t>
  </si>
  <si>
    <t>Izolace rubu opěr</t>
  </si>
  <si>
    <t>6,5*1,7+7,5*1,7=23,800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</si>
  <si>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</si>
  <si>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35</t>
  </si>
  <si>
    <t>711425</t>
  </si>
  <si>
    <t>IZOLACE MOSTOVEK POD VOZOVKOU POLYMERNÍ</t>
  </si>
  <si>
    <t>Polymočovina stříkaná za tepla na horní povrch dřevěnýchnosných prvků a horní povrch horní másnice hlavních ocelovcý nosníků.</t>
  </si>
  <si>
    <t>Půdorysná plocha dřevěné konstrukce zplanimetrována....209,0=209,000 [A] 
Půdorysná plocha horního povrchu pásnic hlavních nosníků....0,3*39,1+0,3*38,2=23,190 [B] 
Celkem: A+B=232,190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</si>
  <si>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</si>
  <si>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37</t>
  </si>
  <si>
    <t>74B830</t>
  </si>
  <si>
    <t>b</t>
  </si>
  <si>
    <t>OCELOVÁ KONSTRUKCE NESTANDARDNÍ</t>
  </si>
  <si>
    <t>KG</t>
  </si>
  <si>
    <t>Ocelové prvky na přístupové lávce k technologickému kolektoru. Podle požadavků správce městského kolektoru. Pouze se souhlasem investora.</t>
  </si>
  <si>
    <t>Množství odhadem.....200=200,000 [A]</t>
  </si>
  <si>
    <t>1. Položka obsahuje: 
 – všechny náklady na materiál a montáž dodaného zařízení, protikorozně ošetřeného podle TKP se všemi pomocnými doplňujícími součástmi a pracemi s použitím mechanizmů 
2. Položka neobsahuje: 
 – základovou konstrukci 
3. Způsob měření: 
Udává se hmotnost v kilogramech.</t>
  </si>
  <si>
    <t>38</t>
  </si>
  <si>
    <t>711509</t>
  </si>
  <si>
    <t>OCHRANA IZOLACE NA POVRCHU TEXTILIÍ</t>
  </si>
  <si>
    <t>drenážní GTX min 500 g/m3</t>
  </si>
  <si>
    <t>položka zahrnuje: 
- dodání  předepsaného ochranného materiálu 
- zřízení ochrany izolace</t>
  </si>
  <si>
    <t>39</t>
  </si>
  <si>
    <t>71341</t>
  </si>
  <si>
    <t>IZOLACE TEPELNÁ POTRUBÍ PEVNÁ</t>
  </si>
  <si>
    <t>Nová tepelná izolace vodovodu vč. krytu.</t>
  </si>
  <si>
    <t>0,9*40=36,000 [A]</t>
  </si>
  <si>
    <t>položka zahrnuje: 
- dodání a uložení předepsaného izolačního materiálu předepsaným způsobem včetně vnitrostaveništní a mimostaveništní dopravy 
- veškerý upevňovací a pomocný materiál 
- předepsané přesahy (nezapočítávají se do výměry)</t>
  </si>
  <si>
    <t>40</t>
  </si>
  <si>
    <t>Nové dveře do městského kolektoru na OP3. Včetně odsřtranění původních</t>
  </si>
  <si>
    <t>100=100,000 [A]</t>
  </si>
  <si>
    <t>1. Položka obsahuje:  
 – všechny náklady na materiál a montáž dodaného zařízení, protikorozně ošetřeného podle TKP se všemi pomocnými doplňujícími součástmi a pracemi s použitím mechanizmů  
2. Položka neobsahuje:  
 – základovou konstrukci  
3. Způsob měření:  
Udává se hmotnost v kilogramech.</t>
  </si>
  <si>
    <t>78375</t>
  </si>
  <si>
    <t>NÁTĚRY TESAŘ KONSTR PROTIPLÍSŇOVÉ A PROTIPOŽÁRNÍ</t>
  </si>
  <si>
    <t>Nátěr dřevěné kosntrukce proti povětrnostním vlivům. Vše kromě pochozích a pojezdových ploch.</t>
  </si>
  <si>
    <t>Lepené lamelové dřevo.....1021,52=1 021,520 [A] 
ostatní řezivo........291,01=291,010 [B] 
Celkem: A+B=1 312,530 [C]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</si>
  <si>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</si>
  <si>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41</t>
  </si>
  <si>
    <t>76422</t>
  </si>
  <si>
    <t>OPLECHOVÁNÍ A LEMOVÁNÍ KONSTRUKCÍ Z MĚDĚNÉHO PLECHU</t>
  </si>
  <si>
    <t>Oplechování horního madla zábradlí měděným plechem.</t>
  </si>
  <si>
    <t>0,4*17+0,4*18+0,4*17+0,4*21=29,200 [A] 
Přesahy....A*0,1=2,920 [B] 
Celkem: A+B=32,120 [C]</t>
  </si>
  <si>
    <t>- položky klempířských konstrukcí zahrnují zejména kompletní konstrukci včetně úprav plechů (i povrchové úpravy a pod.), spojovací a ochranné prostředky, podkladovou lepenku, upevňovací prvky, lemování, spárování, úpravy u okapů, prostupů, výčnělků, rohů, spojů, dilatací a pod. a není-li zahrnut v samostatných položkách (SD 78), i nátěr konstrukcí, včetně úprav povrchu před nátěrem. 
- Položka zahrnuje veškerý materiál, výrobky a polotovary, včetně mimostaveništní a vnitrostaveništní dopravy (rovněž přesuny), včetně naložení a složení,případně s uložením.</t>
  </si>
  <si>
    <t>45</t>
  </si>
  <si>
    <t>78381</t>
  </si>
  <si>
    <t>NÁTĚRY BETON KONSTR TYP S1 (OS-A)</t>
  </si>
  <si>
    <t>Ochranný nátěr spodní stvaby transparentní. Bude prováděn s vědomím zástupce památkové péče města a NPÚ.</t>
  </si>
  <si>
    <t>Plocha spodní stavby....2,5*7,0+2,5*6,5*2+2,5*5,4*2+2,5*7,5=95,750 [A] 
Podstavce pod sochami....(1,7*1,5+1,25*1,5)*2=8,850 [B] 
Celkem: A+B=104,600 [C]</t>
  </si>
  <si>
    <t>87734</t>
  </si>
  <si>
    <t>CHRÁNIČKY PŮLENÉ Z TRUB PLAST DN DO 200MM</t>
  </si>
  <si>
    <t>Případná náhrada stávajícch chrániček sítí pod mostem. Bude provedeno v případě nutnosti podle požadavku zprávce. Jen se souhlasem investora</t>
  </si>
  <si>
    <t>Množství odhadem.....80,0=80,000 [A]</t>
  </si>
  <si>
    <t>položky pro zhotovení potrubí platí bez ohledu na sklon 
zahrnuje: 
- výrobní dokumentaci (včetně technologického předpisu) 
- dodání veškerého trubního a pomocného materiálu  (trouby včetně podélného rozpůlení,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</si>
  <si>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87527</t>
  </si>
  <si>
    <t>POTRUBÍ DREN Z TRUB PLAST (I FLEXIBIL) DN DO 100MM</t>
  </si>
  <si>
    <t>Vyvedení drenážních trubek skrz nový úložný práh</t>
  </si>
  <si>
    <t>1,5*2+2,0*2=7,000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</si>
  <si>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</si>
  <si>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875272</t>
  </si>
  <si>
    <t>POTRUBÍ DREN Z TRUB PLAST (I FLEXIBIL) DN DO 100MM DĚROVANÝCH</t>
  </si>
  <si>
    <t>Odvodnění rubu opěr</t>
  </si>
  <si>
    <t>7,0+9,0=16,000 [A]</t>
  </si>
  <si>
    <t>Prostupy pro inženýrské sítě. Určené k uložení do přechodových oblastí za opěrami a do závěrných zídek. Na pokyn správce sítě.</t>
  </si>
  <si>
    <t>10*2,0*2=40,000 [A]</t>
  </si>
  <si>
    <t>36</t>
  </si>
  <si>
    <t>893111</t>
  </si>
  <si>
    <t>ŠACHTY ARMATUR Z BETON DÍLCŮ PŮDORYS PLOCHY DO 1,5M2</t>
  </si>
  <si>
    <t>Oprava armaturní šachty vlevo před mostem. Bude provedeno jens s vědomím investora a správce příslušného zařízení.</t>
  </si>
  <si>
    <t>položka zahrnuje: 
- poklopy s rámem, mříže s rámem, stupadla, žebříky, stropy z bet. dílců a pod.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 
- předepsané podkladní konstrukce</t>
  </si>
  <si>
    <t>Odstranění přístupové lávky na OP3. Podle požadavků správce městského kolektoru. Pouze se souhlasem investora.</t>
  </si>
  <si>
    <t>. Množství odhadem.....2,0*0,6=1,200 [A]</t>
  </si>
  <si>
    <t>Rozebrání stávající dřevěné konstrukce mostu. Využitelný materiál bude recyklován, případně odkoupen, Nepoužitelné dřevo bude uloženo na řízené skládce. 
Bři bourání stávajících konstrukcí musí být zohledněn postup bourání a výstavby.</t>
  </si>
  <si>
    <t>Hranoly - mostovka a zábradlení sloupky....42,5=42,500 [A] 
prkna a fošny....5,0+12,5=17,500 [B] 
Celkem: A+B=60,000 [C]</t>
  </si>
  <si>
    <t>966188</t>
  </si>
  <si>
    <t>DEMONTÁŽ KONSTRUKCÍ KOVOVÝCH S ODVOZEM DO 20KM</t>
  </si>
  <si>
    <t>Množství odhadem.....200*0,001=0,200 [A]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</si>
  <si>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</si>
  <si>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Rozebrání stávající nosné kosntrukce. Včetně odvozu do sběrných surovin. Včetně manipulace jeřábem. 
Bři bourání stávajících konstrukcí musí být zohledněn postup bourání a výstavby.</t>
  </si>
  <si>
    <t>Nosníky....56,0=56,000 [A] 
zavětrování....1,0=1,000 [B] 
nosníky inž. sítí....4,3=4,300 [C] 
Ložiska.....18*0,02=0,360 [D] 
Celkem: A+B+C+D=61,660 [E]</t>
  </si>
  <si>
    <t>966168</t>
  </si>
  <si>
    <t>BOURÁNÍ KONSTRUKCÍ ZE ŽELEZOBETONU S ODVOZEM DO 20KM</t>
  </si>
  <si>
    <t>Odstranění stávajících úložných prahů. Včetně odvozu na řízenou skládku.</t>
  </si>
  <si>
    <t>OP1....1,5*7,5=11,250 [A] 
P2....1,0*6,5=6,500 [B] 
OP3....1,7*7,5=12,750 [C] 
Celkem: A+B+C=30,500 [D]</t>
  </si>
  <si>
    <t>914141</t>
  </si>
  <si>
    <t>DOPRAV ZNAČ ZÁKL VEL OCEL FÓLIE TŘ 3 - DODÁVKA A MONT</t>
  </si>
  <si>
    <t>trvalé dopravní značení</t>
  </si>
  <si>
    <t>B13 28 t....2=2,000 [A] 
E13 jediné vozidlo 36 t....2=2,000 [B] 
Celkem: A+B=4,000 [C]</t>
  </si>
  <si>
    <t>položka zahrnuje: 
- dodávku a montáž značek v požadovaném provedení</t>
  </si>
  <si>
    <t>919168</t>
  </si>
  <si>
    <t>ŘEZÁNÍ KAMENNÝCH KONSTRUKCÍ TL DO 500MM</t>
  </si>
  <si>
    <t>Výšková úprava kamenného lemu na P2. Včetně odvozu kamenných odřezků na řízenou skládku.</t>
  </si>
  <si>
    <t>6,5*2=13,000 [A]</t>
  </si>
  <si>
    <t>položka zahrnuje řezání kamenných konstrukcí v předepsané tloušťce, včetně spotřeby vody</t>
  </si>
  <si>
    <t>43</t>
  </si>
  <si>
    <t>938443</t>
  </si>
  <si>
    <t>OČIŠTĚNÍ ZDIVA OTRYSKÁNÍM TLAKOVOU VODOU DO 1000 BARŮ</t>
  </si>
  <si>
    <t>Opěry a pilíře</t>
  </si>
  <si>
    <t>položka zahrnuje očištění předepsaným způsobem včetně odklizení vzniklého odpadu</t>
  </si>
  <si>
    <t>47</t>
  </si>
  <si>
    <t>935823</t>
  </si>
  <si>
    <t>PŘEDLÁŽDĚNÍ ŽLABŮ A RIGOLŮ DLÁŽDĚNÝCH Z KOSTEK VELKÝCH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</si>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</sst>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SUM(C10:C13)</f>
      </c>
      <c s="1"/>
      <c s="1"/>
    </row>
    <row r="7" spans="1:5" ht="12.75" customHeight="1">
      <c r="A7" s="1"/>
      <c s="4" t="s">
        <v>5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'000'!I3</f>
      </c>
      <c s="21">
        <f>'000'!O2</f>
      </c>
      <c s="21">
        <f>C10+D10</f>
      </c>
    </row>
    <row r="11" spans="1:5" ht="12.75" customHeight="1">
      <c r="A11" s="20" t="s">
        <v>176</v>
      </c>
      <c s="20" t="s">
        <v>177</v>
      </c>
      <c s="21">
        <f>'001'!I3</f>
      </c>
      <c s="21">
        <f>'001'!O2</f>
      </c>
      <c s="21">
        <f>C11+D11</f>
      </c>
    </row>
    <row r="12" spans="1:5" ht="12.75" customHeight="1">
      <c r="A12" s="20" t="s">
        <v>251</v>
      </c>
      <c s="20" t="s">
        <v>252</v>
      </c>
      <c s="21">
        <f>'SO 181'!I3</f>
      </c>
      <c s="21">
        <f>'SO 181'!O2</f>
      </c>
      <c s="21">
        <f>C12+D12</f>
      </c>
    </row>
    <row r="13" spans="1:5" ht="12.75" customHeight="1">
      <c r="A13" s="20" t="s">
        <v>257</v>
      </c>
      <c s="20" t="s">
        <v>258</v>
      </c>
      <c s="21">
        <f>'SO 201'!I3</f>
      </c>
      <c s="21">
        <f>'SO 201'!O2</f>
      </c>
      <c s="21">
        <f>C13+D13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0+I9+I13+I17+I21+I25+I29+I33+I37+I41+I45+I49+I53+I57+I61+I65+I69+I73+I77+I81+I85+I89+I93+I97+I101+I105+I109+I113+I117+I121+I125+I129</f>
      </c>
      <c>
        <f>0+O9+O13+O17+O21+O25+O29+O33+O37+O41+O45+O49+O53+O57+O61+O65+O69+O73+O77+O81+O85+O89+O93+O97+O101+O105+O109+O113+O117+O121+O125+O129</f>
      </c>
    </row>
    <row r="9" spans="1:16" ht="12.75">
      <c r="A9" s="25" t="s">
        <v>47</v>
      </c>
      <c s="29" t="s">
        <v>29</v>
      </c>
      <c s="29" t="s">
        <v>48</v>
      </c>
      <c s="25" t="s">
        <v>49</v>
      </c>
      <c s="30" t="s">
        <v>50</v>
      </c>
      <c s="31" t="s">
        <v>51</v>
      </c>
      <c s="32">
        <v>1</v>
      </c>
      <c s="33">
        <v>0</v>
      </c>
      <c s="33">
        <f>ROUND(ROUND(H9,2)*ROUND(G9,3),2)</f>
      </c>
      <c s="31"/>
      <c r="O9">
        <f>(I9*21)/100</f>
      </c>
      <c t="s">
        <v>23</v>
      </c>
    </row>
    <row r="10" spans="1:5" ht="178.5">
      <c r="A10" s="34" t="s">
        <v>52</v>
      </c>
      <c r="E10" s="35" t="s">
        <v>53</v>
      </c>
    </row>
    <row r="11" spans="1:5" ht="12.75">
      <c r="A11" s="36" t="s">
        <v>54</v>
      </c>
      <c r="E11" s="37" t="s">
        <v>55</v>
      </c>
    </row>
    <row r="12" spans="1:5" ht="12.75">
      <c r="A12" t="s">
        <v>56</v>
      </c>
      <c r="E12" s="35" t="s">
        <v>49</v>
      </c>
    </row>
    <row r="13" spans="1:16" ht="12.75">
      <c r="A13" s="25" t="s">
        <v>47</v>
      </c>
      <c s="29" t="s">
        <v>23</v>
      </c>
      <c s="29" t="s">
        <v>57</v>
      </c>
      <c s="25" t="s">
        <v>49</v>
      </c>
      <c s="30" t="s">
        <v>58</v>
      </c>
      <c s="31" t="s">
        <v>51</v>
      </c>
      <c s="32">
        <v>1</v>
      </c>
      <c s="33">
        <v>0</v>
      </c>
      <c s="33">
        <f>ROUND(ROUND(H13,2)*ROUND(G13,3),2)</f>
      </c>
      <c s="31"/>
      <c r="O13">
        <f>(I13*21)/100</f>
      </c>
      <c t="s">
        <v>23</v>
      </c>
    </row>
    <row r="14" spans="1:5" ht="127.5">
      <c r="A14" s="34" t="s">
        <v>52</v>
      </c>
      <c r="E14" s="35" t="s">
        <v>59</v>
      </c>
    </row>
    <row r="15" spans="1:5" ht="12.75">
      <c r="A15" s="36" t="s">
        <v>54</v>
      </c>
      <c r="E15" s="37" t="s">
        <v>55</v>
      </c>
    </row>
    <row r="16" spans="1:5" ht="12.75">
      <c r="A16" t="s">
        <v>56</v>
      </c>
      <c r="E16" s="35" t="s">
        <v>49</v>
      </c>
    </row>
    <row r="17" spans="1:16" ht="12.75">
      <c r="A17" s="25" t="s">
        <v>47</v>
      </c>
      <c s="29" t="s">
        <v>22</v>
      </c>
      <c s="29" t="s">
        <v>60</v>
      </c>
      <c s="25" t="s">
        <v>49</v>
      </c>
      <c s="30" t="s">
        <v>61</v>
      </c>
      <c s="31" t="s">
        <v>51</v>
      </c>
      <c s="32">
        <v>1</v>
      </c>
      <c s="33">
        <v>0</v>
      </c>
      <c s="33">
        <f>ROUND(ROUND(H17,2)*ROUND(G17,3),2)</f>
      </c>
      <c s="31" t="s">
        <v>62</v>
      </c>
      <c r="O17">
        <f>(I17*21)/100</f>
      </c>
      <c t="s">
        <v>23</v>
      </c>
    </row>
    <row r="18" spans="1:5" ht="12.75">
      <c r="A18" s="34" t="s">
        <v>52</v>
      </c>
      <c r="E18" s="35" t="s">
        <v>63</v>
      </c>
    </row>
    <row r="19" spans="1:5" ht="12.75">
      <c r="A19" s="36" t="s">
        <v>54</v>
      </c>
      <c r="E19" s="37" t="s">
        <v>55</v>
      </c>
    </row>
    <row r="20" spans="1:5" ht="12.75">
      <c r="A20" t="s">
        <v>56</v>
      </c>
      <c r="E20" s="35" t="s">
        <v>64</v>
      </c>
    </row>
    <row r="21" spans="1:16" ht="12.75">
      <c r="A21" s="25" t="s">
        <v>47</v>
      </c>
      <c s="29" t="s">
        <v>33</v>
      </c>
      <c s="29" t="s">
        <v>65</v>
      </c>
      <c s="25" t="s">
        <v>49</v>
      </c>
      <c s="30" t="s">
        <v>66</v>
      </c>
      <c s="31" t="s">
        <v>51</v>
      </c>
      <c s="32">
        <v>1</v>
      </c>
      <c s="33">
        <v>0</v>
      </c>
      <c s="33">
        <f>ROUND(ROUND(H21,2)*ROUND(G21,3),2)</f>
      </c>
      <c s="31" t="s">
        <v>62</v>
      </c>
      <c r="O21">
        <f>(I21*21)/100</f>
      </c>
      <c t="s">
        <v>23</v>
      </c>
    </row>
    <row r="22" spans="1:5" ht="12.75">
      <c r="A22" s="34" t="s">
        <v>52</v>
      </c>
      <c r="E22" s="35" t="s">
        <v>67</v>
      </c>
    </row>
    <row r="23" spans="1:5" ht="12.75">
      <c r="A23" s="36" t="s">
        <v>54</v>
      </c>
      <c r="E23" s="37" t="s">
        <v>55</v>
      </c>
    </row>
    <row r="24" spans="1:5" ht="12.75">
      <c r="A24" t="s">
        <v>56</v>
      </c>
      <c r="E24" s="35" t="s">
        <v>64</v>
      </c>
    </row>
    <row r="25" spans="1:16" ht="12.75">
      <c r="A25" s="25" t="s">
        <v>47</v>
      </c>
      <c s="29" t="s">
        <v>35</v>
      </c>
      <c s="29" t="s">
        <v>68</v>
      </c>
      <c s="25" t="s">
        <v>49</v>
      </c>
      <c s="30" t="s">
        <v>69</v>
      </c>
      <c s="31" t="s">
        <v>51</v>
      </c>
      <c s="32">
        <v>1</v>
      </c>
      <c s="33">
        <v>0</v>
      </c>
      <c s="33">
        <f>ROUND(ROUND(H25,2)*ROUND(G25,3),2)</f>
      </c>
      <c s="31" t="s">
        <v>62</v>
      </c>
      <c r="O25">
        <f>(I25*21)/100</f>
      </c>
      <c t="s">
        <v>23</v>
      </c>
    </row>
    <row r="26" spans="1:5" ht="12.75">
      <c r="A26" s="34" t="s">
        <v>52</v>
      </c>
      <c r="E26" s="35" t="s">
        <v>70</v>
      </c>
    </row>
    <row r="27" spans="1:5" ht="12.75">
      <c r="A27" s="36" t="s">
        <v>54</v>
      </c>
      <c r="E27" s="37" t="s">
        <v>49</v>
      </c>
    </row>
    <row r="28" spans="1:5" ht="12.75">
      <c r="A28" t="s">
        <v>56</v>
      </c>
      <c r="E28" s="35" t="s">
        <v>71</v>
      </c>
    </row>
    <row r="29" spans="1:16" ht="12.75">
      <c r="A29" s="25" t="s">
        <v>47</v>
      </c>
      <c s="29" t="s">
        <v>37</v>
      </c>
      <c s="29" t="s">
        <v>72</v>
      </c>
      <c s="25" t="s">
        <v>49</v>
      </c>
      <c s="30" t="s">
        <v>73</v>
      </c>
      <c s="31" t="s">
        <v>51</v>
      </c>
      <c s="32">
        <v>1</v>
      </c>
      <c s="33">
        <v>0</v>
      </c>
      <c s="33">
        <f>ROUND(ROUND(H29,2)*ROUND(G29,3),2)</f>
      </c>
      <c s="31" t="s">
        <v>62</v>
      </c>
      <c r="O29">
        <f>(I29*21)/100</f>
      </c>
      <c t="s">
        <v>23</v>
      </c>
    </row>
    <row r="30" spans="1:5" ht="38.25">
      <c r="A30" s="34" t="s">
        <v>52</v>
      </c>
      <c r="E30" s="35" t="s">
        <v>74</v>
      </c>
    </row>
    <row r="31" spans="1:5" ht="12.75">
      <c r="A31" s="36" t="s">
        <v>54</v>
      </c>
      <c r="E31" s="37" t="s">
        <v>49</v>
      </c>
    </row>
    <row r="32" spans="1:5" ht="12.75">
      <c r="A32" t="s">
        <v>56</v>
      </c>
      <c r="E32" s="35" t="s">
        <v>71</v>
      </c>
    </row>
    <row r="33" spans="1:16" ht="12.75">
      <c r="A33" s="25" t="s">
        <v>47</v>
      </c>
      <c s="29" t="s">
        <v>75</v>
      </c>
      <c s="29" t="s">
        <v>76</v>
      </c>
      <c s="25" t="s">
        <v>49</v>
      </c>
      <c s="30" t="s">
        <v>77</v>
      </c>
      <c s="31" t="s">
        <v>51</v>
      </c>
      <c s="32">
        <v>1</v>
      </c>
      <c s="33">
        <v>0</v>
      </c>
      <c s="33">
        <f>ROUND(ROUND(H33,2)*ROUND(G33,3),2)</f>
      </c>
      <c s="31" t="s">
        <v>62</v>
      </c>
      <c r="O33">
        <f>(I33*21)/100</f>
      </c>
      <c t="s">
        <v>23</v>
      </c>
    </row>
    <row r="34" spans="1:5" ht="12.75">
      <c r="A34" s="34" t="s">
        <v>52</v>
      </c>
      <c r="E34" s="35" t="s">
        <v>78</v>
      </c>
    </row>
    <row r="35" spans="1:5" ht="12.75">
      <c r="A35" s="36" t="s">
        <v>54</v>
      </c>
      <c r="E35" s="37" t="s">
        <v>49</v>
      </c>
    </row>
    <row r="36" spans="1:5" ht="12.75">
      <c r="A36" t="s">
        <v>56</v>
      </c>
      <c r="E36" s="35" t="s">
        <v>79</v>
      </c>
    </row>
    <row r="37" spans="1:16" ht="12.75">
      <c r="A37" s="25" t="s">
        <v>47</v>
      </c>
      <c s="29" t="s">
        <v>80</v>
      </c>
      <c s="29" t="s">
        <v>81</v>
      </c>
      <c s="25" t="s">
        <v>82</v>
      </c>
      <c s="30" t="s">
        <v>83</v>
      </c>
      <c s="31" t="s">
        <v>51</v>
      </c>
      <c s="32">
        <v>1</v>
      </c>
      <c s="33">
        <v>0</v>
      </c>
      <c s="33">
        <f>ROUND(ROUND(H37,2)*ROUND(G37,3),2)</f>
      </c>
      <c s="31" t="s">
        <v>62</v>
      </c>
      <c r="O37">
        <f>(I37*21)/100</f>
      </c>
      <c t="s">
        <v>23</v>
      </c>
    </row>
    <row r="38" spans="1:5" ht="12.75">
      <c r="A38" s="34" t="s">
        <v>52</v>
      </c>
      <c r="E38" s="35" t="s">
        <v>84</v>
      </c>
    </row>
    <row r="39" spans="1:5" ht="12.75">
      <c r="A39" s="36" t="s">
        <v>54</v>
      </c>
      <c r="E39" s="37" t="s">
        <v>55</v>
      </c>
    </row>
    <row r="40" spans="1:5" ht="38.25">
      <c r="A40" t="s">
        <v>56</v>
      </c>
      <c r="E40" s="35" t="s">
        <v>85</v>
      </c>
    </row>
    <row r="41" spans="1:16" ht="12.75">
      <c r="A41" s="25" t="s">
        <v>47</v>
      </c>
      <c s="29" t="s">
        <v>40</v>
      </c>
      <c s="29" t="s">
        <v>81</v>
      </c>
      <c s="25" t="s">
        <v>86</v>
      </c>
      <c s="30" t="s">
        <v>83</v>
      </c>
      <c s="31" t="s">
        <v>51</v>
      </c>
      <c s="32">
        <v>1</v>
      </c>
      <c s="33">
        <v>0</v>
      </c>
      <c s="33">
        <f>ROUND(ROUND(H41,2)*ROUND(G41,3),2)</f>
      </c>
      <c s="31" t="s">
        <v>62</v>
      </c>
      <c r="O41">
        <f>(I41*21)/100</f>
      </c>
      <c t="s">
        <v>23</v>
      </c>
    </row>
    <row r="42" spans="1:5" ht="12.75">
      <c r="A42" s="34" t="s">
        <v>52</v>
      </c>
      <c r="E42" s="35" t="s">
        <v>87</v>
      </c>
    </row>
    <row r="43" spans="1:5" ht="12.75">
      <c r="A43" s="36" t="s">
        <v>54</v>
      </c>
      <c r="E43" s="37" t="s">
        <v>55</v>
      </c>
    </row>
    <row r="44" spans="1:5" ht="38.25">
      <c r="A44" t="s">
        <v>56</v>
      </c>
      <c r="E44" s="35" t="s">
        <v>88</v>
      </c>
    </row>
    <row r="45" spans="1:16" ht="12.75">
      <c r="A45" s="25" t="s">
        <v>47</v>
      </c>
      <c s="29" t="s">
        <v>42</v>
      </c>
      <c s="29" t="s">
        <v>89</v>
      </c>
      <c s="25" t="s">
        <v>82</v>
      </c>
      <c s="30" t="s">
        <v>90</v>
      </c>
      <c s="31" t="s">
        <v>91</v>
      </c>
      <c s="32">
        <v>1</v>
      </c>
      <c s="33">
        <v>0</v>
      </c>
      <c s="33">
        <f>ROUND(ROUND(H45,2)*ROUND(G45,3),2)</f>
      </c>
      <c s="31" t="s">
        <v>62</v>
      </c>
      <c r="O45">
        <f>(I45*21)/100</f>
      </c>
      <c t="s">
        <v>23</v>
      </c>
    </row>
    <row r="46" spans="1:5" ht="25.5">
      <c r="A46" s="34" t="s">
        <v>52</v>
      </c>
      <c r="E46" s="35" t="s">
        <v>92</v>
      </c>
    </row>
    <row r="47" spans="1:5" ht="12.75">
      <c r="A47" s="36" t="s">
        <v>54</v>
      </c>
      <c r="E47" s="37" t="s">
        <v>55</v>
      </c>
    </row>
    <row r="48" spans="1:5" ht="12.75">
      <c r="A48" t="s">
        <v>56</v>
      </c>
      <c r="E48" s="35" t="s">
        <v>79</v>
      </c>
    </row>
    <row r="49" spans="1:16" ht="12.75">
      <c r="A49" s="25" t="s">
        <v>47</v>
      </c>
      <c s="29" t="s">
        <v>44</v>
      </c>
      <c s="29" t="s">
        <v>89</v>
      </c>
      <c s="25" t="s">
        <v>86</v>
      </c>
      <c s="30" t="s">
        <v>90</v>
      </c>
      <c s="31" t="s">
        <v>91</v>
      </c>
      <c s="32">
        <v>1</v>
      </c>
      <c s="33">
        <v>0</v>
      </c>
      <c s="33">
        <f>ROUND(ROUND(H49,2)*ROUND(G49,3),2)</f>
      </c>
      <c s="31" t="s">
        <v>62</v>
      </c>
      <c r="O49">
        <f>(I49*21)/100</f>
      </c>
      <c t="s">
        <v>23</v>
      </c>
    </row>
    <row r="50" spans="1:5" ht="25.5">
      <c r="A50" s="34" t="s">
        <v>52</v>
      </c>
      <c r="E50" s="35" t="s">
        <v>93</v>
      </c>
    </row>
    <row r="51" spans="1:5" ht="12.75">
      <c r="A51" s="36" t="s">
        <v>54</v>
      </c>
      <c r="E51" s="37" t="s">
        <v>55</v>
      </c>
    </row>
    <row r="52" spans="1:5" ht="12.75">
      <c r="A52" t="s">
        <v>56</v>
      </c>
      <c r="E52" s="35" t="s">
        <v>79</v>
      </c>
    </row>
    <row r="53" spans="1:16" ht="12.75">
      <c r="A53" s="25" t="s">
        <v>47</v>
      </c>
      <c s="29" t="s">
        <v>94</v>
      </c>
      <c s="29" t="s">
        <v>95</v>
      </c>
      <c s="25" t="s">
        <v>96</v>
      </c>
      <c s="30" t="s">
        <v>97</v>
      </c>
      <c s="31" t="s">
        <v>51</v>
      </c>
      <c s="32">
        <v>1</v>
      </c>
      <c s="33">
        <v>0</v>
      </c>
      <c s="33">
        <f>ROUND(ROUND(H53,2)*ROUND(G53,3),2)</f>
      </c>
      <c s="31" t="s">
        <v>62</v>
      </c>
      <c r="O53">
        <f>(I53*21)/100</f>
      </c>
      <c t="s">
        <v>23</v>
      </c>
    </row>
    <row r="54" spans="1:5" ht="12.75">
      <c r="A54" s="34" t="s">
        <v>52</v>
      </c>
      <c r="E54" s="35" t="s">
        <v>98</v>
      </c>
    </row>
    <row r="55" spans="1:5" ht="12.75">
      <c r="A55" s="36" t="s">
        <v>54</v>
      </c>
      <c r="E55" s="37" t="s">
        <v>49</v>
      </c>
    </row>
    <row r="56" spans="1:5" ht="12.75">
      <c r="A56" t="s">
        <v>56</v>
      </c>
      <c r="E56" s="35" t="s">
        <v>79</v>
      </c>
    </row>
    <row r="57" spans="1:16" ht="12.75">
      <c r="A57" s="25" t="s">
        <v>47</v>
      </c>
      <c s="29" t="s">
        <v>99</v>
      </c>
      <c s="29" t="s">
        <v>95</v>
      </c>
      <c s="25" t="s">
        <v>82</v>
      </c>
      <c s="30" t="s">
        <v>97</v>
      </c>
      <c s="31" t="s">
        <v>51</v>
      </c>
      <c s="32">
        <v>1</v>
      </c>
      <c s="33">
        <v>0</v>
      </c>
      <c s="33">
        <f>ROUND(ROUND(H57,2)*ROUND(G57,3),2)</f>
      </c>
      <c s="31" t="s">
        <v>62</v>
      </c>
      <c r="O57">
        <f>(I57*21)/100</f>
      </c>
      <c t="s">
        <v>23</v>
      </c>
    </row>
    <row r="58" spans="1:5" ht="12.75">
      <c r="A58" s="34" t="s">
        <v>52</v>
      </c>
      <c r="E58" s="35" t="s">
        <v>100</v>
      </c>
    </row>
    <row r="59" spans="1:5" ht="12.75">
      <c r="A59" s="36" t="s">
        <v>54</v>
      </c>
      <c r="E59" s="37" t="s">
        <v>55</v>
      </c>
    </row>
    <row r="60" spans="1:5" ht="12.75">
      <c r="A60" t="s">
        <v>56</v>
      </c>
      <c r="E60" s="35" t="s">
        <v>79</v>
      </c>
    </row>
    <row r="61" spans="1:16" ht="12.75">
      <c r="A61" s="25" t="s">
        <v>47</v>
      </c>
      <c s="29" t="s">
        <v>101</v>
      </c>
      <c s="29" t="s">
        <v>95</v>
      </c>
      <c s="25" t="s">
        <v>86</v>
      </c>
      <c s="30" t="s">
        <v>97</v>
      </c>
      <c s="31" t="s">
        <v>51</v>
      </c>
      <c s="32">
        <v>1</v>
      </c>
      <c s="33">
        <v>0</v>
      </c>
      <c s="33">
        <f>ROUND(ROUND(H61,2)*ROUND(G61,3),2)</f>
      </c>
      <c s="31" t="s">
        <v>62</v>
      </c>
      <c r="O61">
        <f>(I61*21)/100</f>
      </c>
      <c t="s">
        <v>23</v>
      </c>
    </row>
    <row r="62" spans="1:5" ht="25.5">
      <c r="A62" s="34" t="s">
        <v>52</v>
      </c>
      <c r="E62" s="35" t="s">
        <v>102</v>
      </c>
    </row>
    <row r="63" spans="1:5" ht="12.75">
      <c r="A63" s="36" t="s">
        <v>54</v>
      </c>
      <c r="E63" s="37" t="s">
        <v>55</v>
      </c>
    </row>
    <row r="64" spans="1:5" ht="12.75">
      <c r="A64" t="s">
        <v>56</v>
      </c>
      <c r="E64" s="35" t="s">
        <v>79</v>
      </c>
    </row>
    <row r="65" spans="1:16" ht="12.75">
      <c r="A65" s="25" t="s">
        <v>47</v>
      </c>
      <c s="29" t="s">
        <v>103</v>
      </c>
      <c s="29" t="s">
        <v>95</v>
      </c>
      <c s="25" t="s">
        <v>104</v>
      </c>
      <c s="30" t="s">
        <v>97</v>
      </c>
      <c s="31" t="s">
        <v>51</v>
      </c>
      <c s="32">
        <v>1</v>
      </c>
      <c s="33">
        <v>0</v>
      </c>
      <c s="33">
        <f>ROUND(ROUND(H65,2)*ROUND(G65,3),2)</f>
      </c>
      <c s="31" t="s">
        <v>62</v>
      </c>
      <c r="O65">
        <f>(I65*21)/100</f>
      </c>
      <c t="s">
        <v>23</v>
      </c>
    </row>
    <row r="66" spans="1:5" ht="12.75">
      <c r="A66" s="34" t="s">
        <v>52</v>
      </c>
      <c r="E66" s="35" t="s">
        <v>105</v>
      </c>
    </row>
    <row r="67" spans="1:5" ht="12.75">
      <c r="A67" s="36" t="s">
        <v>54</v>
      </c>
      <c r="E67" s="37" t="s">
        <v>55</v>
      </c>
    </row>
    <row r="68" spans="1:5" ht="12.75">
      <c r="A68" t="s">
        <v>56</v>
      </c>
      <c r="E68" s="35" t="s">
        <v>79</v>
      </c>
    </row>
    <row r="69" spans="1:16" ht="12.75">
      <c r="A69" s="25" t="s">
        <v>47</v>
      </c>
      <c s="29" t="s">
        <v>106</v>
      </c>
      <c s="29" t="s">
        <v>107</v>
      </c>
      <c s="25" t="s">
        <v>49</v>
      </c>
      <c s="30" t="s">
        <v>108</v>
      </c>
      <c s="31" t="s">
        <v>91</v>
      </c>
      <c s="32">
        <v>1</v>
      </c>
      <c s="33">
        <v>0</v>
      </c>
      <c s="33">
        <f>ROUND(ROUND(H69,2)*ROUND(G69,3),2)</f>
      </c>
      <c s="31" t="s">
        <v>62</v>
      </c>
      <c r="O69">
        <f>(I69*21)/100</f>
      </c>
      <c t="s">
        <v>23</v>
      </c>
    </row>
    <row r="70" spans="1:5" ht="12.75">
      <c r="A70" s="34" t="s">
        <v>52</v>
      </c>
      <c r="E70" s="35" t="s">
        <v>49</v>
      </c>
    </row>
    <row r="71" spans="1:5" ht="12.75">
      <c r="A71" s="36" t="s">
        <v>54</v>
      </c>
      <c r="E71" s="37" t="s">
        <v>55</v>
      </c>
    </row>
    <row r="72" spans="1:5" ht="12.75">
      <c r="A72" t="s">
        <v>56</v>
      </c>
      <c r="E72" s="35" t="s">
        <v>79</v>
      </c>
    </row>
    <row r="73" spans="1:16" ht="12.75">
      <c r="A73" s="25" t="s">
        <v>47</v>
      </c>
      <c s="29" t="s">
        <v>109</v>
      </c>
      <c s="29" t="s">
        <v>110</v>
      </c>
      <c s="25" t="s">
        <v>49</v>
      </c>
      <c s="30" t="s">
        <v>111</v>
      </c>
      <c s="31" t="s">
        <v>51</v>
      </c>
      <c s="32">
        <v>1</v>
      </c>
      <c s="33">
        <v>0</v>
      </c>
      <c s="33">
        <f>ROUND(ROUND(H73,2)*ROUND(G73,3),2)</f>
      </c>
      <c s="31" t="s">
        <v>62</v>
      </c>
      <c r="O73">
        <f>(I73*21)/100</f>
      </c>
      <c t="s">
        <v>23</v>
      </c>
    </row>
    <row r="74" spans="1:5" ht="12.75">
      <c r="A74" s="34" t="s">
        <v>52</v>
      </c>
      <c r="E74" s="35" t="s">
        <v>112</v>
      </c>
    </row>
    <row r="75" spans="1:5" ht="12.75">
      <c r="A75" s="36" t="s">
        <v>54</v>
      </c>
      <c r="E75" s="37" t="s">
        <v>55</v>
      </c>
    </row>
    <row r="76" spans="1:5" ht="12.75">
      <c r="A76" t="s">
        <v>56</v>
      </c>
      <c r="E76" s="35" t="s">
        <v>49</v>
      </c>
    </row>
    <row r="77" spans="1:16" ht="12.75">
      <c r="A77" s="25" t="s">
        <v>47</v>
      </c>
      <c s="29" t="s">
        <v>113</v>
      </c>
      <c s="29" t="s">
        <v>114</v>
      </c>
      <c s="25" t="s">
        <v>49</v>
      </c>
      <c s="30" t="s">
        <v>115</v>
      </c>
      <c s="31" t="s">
        <v>51</v>
      </c>
      <c s="32">
        <v>1</v>
      </c>
      <c s="33">
        <v>0</v>
      </c>
      <c s="33">
        <f>ROUND(ROUND(H77,2)*ROUND(G77,3),2)</f>
      </c>
      <c s="31" t="s">
        <v>62</v>
      </c>
      <c r="O77">
        <f>(I77*21)/100</f>
      </c>
      <c t="s">
        <v>23</v>
      </c>
    </row>
    <row r="78" spans="1:5" ht="12.75">
      <c r="A78" s="34" t="s">
        <v>52</v>
      </c>
      <c r="E78" s="35" t="s">
        <v>116</v>
      </c>
    </row>
    <row r="79" spans="1:5" ht="12.75">
      <c r="A79" s="36" t="s">
        <v>54</v>
      </c>
      <c r="E79" s="37" t="s">
        <v>55</v>
      </c>
    </row>
    <row r="80" spans="1:5" ht="12.75">
      <c r="A80" t="s">
        <v>56</v>
      </c>
      <c r="E80" s="35" t="s">
        <v>79</v>
      </c>
    </row>
    <row r="81" spans="1:16" ht="12.75">
      <c r="A81" s="25" t="s">
        <v>47</v>
      </c>
      <c s="29" t="s">
        <v>117</v>
      </c>
      <c s="29" t="s">
        <v>118</v>
      </c>
      <c s="25" t="s">
        <v>49</v>
      </c>
      <c s="30" t="s">
        <v>119</v>
      </c>
      <c s="31" t="s">
        <v>51</v>
      </c>
      <c s="32">
        <v>1</v>
      </c>
      <c s="33">
        <v>0</v>
      </c>
      <c s="33">
        <f>ROUND(ROUND(H81,2)*ROUND(G81,3),2)</f>
      </c>
      <c s="31" t="s">
        <v>62</v>
      </c>
      <c r="O81">
        <f>(I81*21)/100</f>
      </c>
      <c t="s">
        <v>23</v>
      </c>
    </row>
    <row r="82" spans="1:5" ht="12.75">
      <c r="A82" s="34" t="s">
        <v>52</v>
      </c>
      <c r="E82" s="35" t="s">
        <v>120</v>
      </c>
    </row>
    <row r="83" spans="1:5" ht="12.75">
      <c r="A83" s="36" t="s">
        <v>54</v>
      </c>
      <c r="E83" s="37" t="s">
        <v>55</v>
      </c>
    </row>
    <row r="84" spans="1:5" ht="76.5">
      <c r="A84" t="s">
        <v>56</v>
      </c>
      <c r="E84" s="35" t="s">
        <v>121</v>
      </c>
    </row>
    <row r="85" spans="1:16" ht="12.75">
      <c r="A85" s="25" t="s">
        <v>47</v>
      </c>
      <c s="29" t="s">
        <v>122</v>
      </c>
      <c s="29" t="s">
        <v>123</v>
      </c>
      <c s="25" t="s">
        <v>49</v>
      </c>
      <c s="30" t="s">
        <v>124</v>
      </c>
      <c s="31" t="s">
        <v>51</v>
      </c>
      <c s="32">
        <v>1</v>
      </c>
      <c s="33">
        <v>0</v>
      </c>
      <c s="33">
        <f>ROUND(ROUND(H85,2)*ROUND(G85,3),2)</f>
      </c>
      <c s="31" t="s">
        <v>62</v>
      </c>
      <c r="O85">
        <f>(I85*21)/100</f>
      </c>
      <c t="s">
        <v>23</v>
      </c>
    </row>
    <row r="86" spans="1:5" ht="25.5">
      <c r="A86" s="34" t="s">
        <v>52</v>
      </c>
      <c r="E86" s="35" t="s">
        <v>125</v>
      </c>
    </row>
    <row r="87" spans="1:5" ht="12.75">
      <c r="A87" s="36" t="s">
        <v>54</v>
      </c>
      <c r="E87" s="37" t="s">
        <v>55</v>
      </c>
    </row>
    <row r="88" spans="1:5" ht="63.75">
      <c r="A88" t="s">
        <v>56</v>
      </c>
      <c r="E88" s="35" t="s">
        <v>126</v>
      </c>
    </row>
    <row r="89" spans="1:16" ht="12.75">
      <c r="A89" s="25" t="s">
        <v>47</v>
      </c>
      <c s="29" t="s">
        <v>127</v>
      </c>
      <c s="29" t="s">
        <v>128</v>
      </c>
      <c s="25" t="s">
        <v>82</v>
      </c>
      <c s="30" t="s">
        <v>129</v>
      </c>
      <c s="31" t="s">
        <v>51</v>
      </c>
      <c s="32">
        <v>1</v>
      </c>
      <c s="33">
        <v>0</v>
      </c>
      <c s="33">
        <f>ROUND(ROUND(H89,2)*ROUND(G89,3),2)</f>
      </c>
      <c s="31" t="s">
        <v>62</v>
      </c>
      <c r="O89">
        <f>(I89*21)/100</f>
      </c>
      <c t="s">
        <v>23</v>
      </c>
    </row>
    <row r="90" spans="1:5" ht="12.75">
      <c r="A90" s="34" t="s">
        <v>52</v>
      </c>
      <c r="E90" s="35" t="s">
        <v>130</v>
      </c>
    </row>
    <row r="91" spans="1:5" ht="12.75">
      <c r="A91" s="36" t="s">
        <v>54</v>
      </c>
      <c r="E91" s="37" t="s">
        <v>55</v>
      </c>
    </row>
    <row r="92" spans="1:5" ht="12.75">
      <c r="A92" t="s">
        <v>56</v>
      </c>
      <c r="E92" s="35" t="s">
        <v>79</v>
      </c>
    </row>
    <row r="93" spans="1:16" ht="12.75">
      <c r="A93" s="25" t="s">
        <v>47</v>
      </c>
      <c s="29" t="s">
        <v>131</v>
      </c>
      <c s="29" t="s">
        <v>128</v>
      </c>
      <c s="25" t="s">
        <v>86</v>
      </c>
      <c s="30" t="s">
        <v>129</v>
      </c>
      <c s="31" t="s">
        <v>51</v>
      </c>
      <c s="32">
        <v>1</v>
      </c>
      <c s="33">
        <v>0</v>
      </c>
      <c s="33">
        <f>ROUND(ROUND(H93,2)*ROUND(G93,3),2)</f>
      </c>
      <c s="31" t="s">
        <v>62</v>
      </c>
      <c r="O93">
        <f>(I93*21)/100</f>
      </c>
      <c t="s">
        <v>23</v>
      </c>
    </row>
    <row r="94" spans="1:5" ht="12.75">
      <c r="A94" s="34" t="s">
        <v>52</v>
      </c>
      <c r="E94" s="35" t="s">
        <v>132</v>
      </c>
    </row>
    <row r="95" spans="1:5" ht="12.75">
      <c r="A95" s="36" t="s">
        <v>54</v>
      </c>
      <c r="E95" s="37" t="s">
        <v>55</v>
      </c>
    </row>
    <row r="96" spans="1:5" ht="12.75">
      <c r="A96" t="s">
        <v>56</v>
      </c>
      <c r="E96" s="35" t="s">
        <v>79</v>
      </c>
    </row>
    <row r="97" spans="1:16" ht="12.75">
      <c r="A97" s="25" t="s">
        <v>47</v>
      </c>
      <c s="29" t="s">
        <v>133</v>
      </c>
      <c s="29" t="s">
        <v>134</v>
      </c>
      <c s="25" t="s">
        <v>49</v>
      </c>
      <c s="30" t="s">
        <v>135</v>
      </c>
      <c s="31" t="s">
        <v>91</v>
      </c>
      <c s="32">
        <v>2</v>
      </c>
      <c s="33">
        <v>0</v>
      </c>
      <c s="33">
        <f>ROUND(ROUND(H97,2)*ROUND(G97,3),2)</f>
      </c>
      <c s="31" t="s">
        <v>62</v>
      </c>
      <c r="O97">
        <f>(I97*21)/100</f>
      </c>
      <c t="s">
        <v>23</v>
      </c>
    </row>
    <row r="98" spans="1:5" ht="12.75">
      <c r="A98" s="34" t="s">
        <v>52</v>
      </c>
      <c r="E98" s="35" t="s">
        <v>136</v>
      </c>
    </row>
    <row r="99" spans="1:5" ht="12.75">
      <c r="A99" s="36" t="s">
        <v>54</v>
      </c>
      <c r="E99" s="37" t="s">
        <v>137</v>
      </c>
    </row>
    <row r="100" spans="1:5" ht="51">
      <c r="A100" t="s">
        <v>56</v>
      </c>
      <c r="E100" s="35" t="s">
        <v>138</v>
      </c>
    </row>
    <row r="101" spans="1:16" ht="12.75">
      <c r="A101" s="25" t="s">
        <v>47</v>
      </c>
      <c s="29" t="s">
        <v>139</v>
      </c>
      <c s="29" t="s">
        <v>140</v>
      </c>
      <c s="25" t="s">
        <v>49</v>
      </c>
      <c s="30" t="s">
        <v>141</v>
      </c>
      <c s="31" t="s">
        <v>51</v>
      </c>
      <c s="32">
        <v>1</v>
      </c>
      <c s="33">
        <v>0</v>
      </c>
      <c s="33">
        <f>ROUND(ROUND(H101,2)*ROUND(G101,3),2)</f>
      </c>
      <c s="31" t="s">
        <v>62</v>
      </c>
      <c r="O101">
        <f>(I101*21)/100</f>
      </c>
      <c t="s">
        <v>23</v>
      </c>
    </row>
    <row r="102" spans="1:5" ht="25.5">
      <c r="A102" s="34" t="s">
        <v>52</v>
      </c>
      <c r="E102" s="35" t="s">
        <v>142</v>
      </c>
    </row>
    <row r="103" spans="1:5" ht="12.75">
      <c r="A103" s="36" t="s">
        <v>54</v>
      </c>
      <c r="E103" s="37" t="s">
        <v>49</v>
      </c>
    </row>
    <row r="104" spans="1:5" ht="12.75">
      <c r="A104" t="s">
        <v>56</v>
      </c>
      <c r="E104" s="35" t="s">
        <v>143</v>
      </c>
    </row>
    <row r="105" spans="1:16" ht="12.75">
      <c r="A105" s="25" t="s">
        <v>47</v>
      </c>
      <c s="29" t="s">
        <v>144</v>
      </c>
      <c s="29" t="s">
        <v>145</v>
      </c>
      <c s="25" t="s">
        <v>49</v>
      </c>
      <c s="30" t="s">
        <v>146</v>
      </c>
      <c s="31" t="s">
        <v>91</v>
      </c>
      <c s="32">
        <v>4</v>
      </c>
      <c s="33">
        <v>0</v>
      </c>
      <c s="33">
        <f>ROUND(ROUND(H105,2)*ROUND(G105,3),2)</f>
      </c>
      <c s="31" t="s">
        <v>62</v>
      </c>
      <c r="O105">
        <f>(I105*21)/100</f>
      </c>
      <c t="s">
        <v>23</v>
      </c>
    </row>
    <row r="106" spans="1:5" ht="38.25">
      <c r="A106" s="34" t="s">
        <v>52</v>
      </c>
      <c r="E106" s="35" t="s">
        <v>147</v>
      </c>
    </row>
    <row r="107" spans="1:5" ht="12.75">
      <c r="A107" s="36" t="s">
        <v>54</v>
      </c>
      <c r="E107" s="37" t="s">
        <v>148</v>
      </c>
    </row>
    <row r="108" spans="1:5" ht="89.25">
      <c r="A108" t="s">
        <v>56</v>
      </c>
      <c r="E108" s="35" t="s">
        <v>149</v>
      </c>
    </row>
    <row r="109" spans="1:16" ht="12.75">
      <c r="A109" s="25" t="s">
        <v>47</v>
      </c>
      <c s="29" t="s">
        <v>150</v>
      </c>
      <c s="29" t="s">
        <v>151</v>
      </c>
      <c s="25" t="s">
        <v>49</v>
      </c>
      <c s="30" t="s">
        <v>152</v>
      </c>
      <c s="31" t="s">
        <v>51</v>
      </c>
      <c s="32">
        <v>1</v>
      </c>
      <c s="33">
        <v>0</v>
      </c>
      <c s="33">
        <f>ROUND(ROUND(H109,2)*ROUND(G109,3),2)</f>
      </c>
      <c s="31" t="s">
        <v>62</v>
      </c>
      <c r="O109">
        <f>(I109*21)/100</f>
      </c>
      <c t="s">
        <v>23</v>
      </c>
    </row>
    <row r="110" spans="1:5" ht="51">
      <c r="A110" s="34" t="s">
        <v>52</v>
      </c>
      <c r="E110" s="35" t="s">
        <v>153</v>
      </c>
    </row>
    <row r="111" spans="1:5" ht="12.75">
      <c r="A111" s="36" t="s">
        <v>54</v>
      </c>
      <c r="E111" s="37" t="s">
        <v>55</v>
      </c>
    </row>
    <row r="112" spans="1:5" ht="25.5">
      <c r="A112" t="s">
        <v>56</v>
      </c>
      <c r="E112" s="35" t="s">
        <v>154</v>
      </c>
    </row>
    <row r="113" spans="1:16" ht="12.75">
      <c r="A113" s="25" t="s">
        <v>47</v>
      </c>
      <c s="29" t="s">
        <v>155</v>
      </c>
      <c s="29" t="s">
        <v>156</v>
      </c>
      <c s="25" t="s">
        <v>49</v>
      </c>
      <c s="30" t="s">
        <v>157</v>
      </c>
      <c s="31" t="s">
        <v>51</v>
      </c>
      <c s="32">
        <v>1</v>
      </c>
      <c s="33">
        <v>0</v>
      </c>
      <c s="33">
        <f>ROUND(ROUND(H113,2)*ROUND(G113,3),2)</f>
      </c>
      <c s="31"/>
      <c r="O113">
        <f>(I113*21)/100</f>
      </c>
      <c t="s">
        <v>23</v>
      </c>
    </row>
    <row r="114" spans="1:5" ht="51">
      <c r="A114" s="34" t="s">
        <v>52</v>
      </c>
      <c r="E114" s="35" t="s">
        <v>158</v>
      </c>
    </row>
    <row r="115" spans="1:5" ht="12.75">
      <c r="A115" s="36" t="s">
        <v>54</v>
      </c>
      <c r="E115" s="37" t="s">
        <v>55</v>
      </c>
    </row>
    <row r="116" spans="1:5" ht="12.75">
      <c r="A116" t="s">
        <v>56</v>
      </c>
      <c r="E116" s="35" t="s">
        <v>49</v>
      </c>
    </row>
    <row r="117" spans="1:16" ht="12.75">
      <c r="A117" s="25" t="s">
        <v>47</v>
      </c>
      <c s="29" t="s">
        <v>159</v>
      </c>
      <c s="29" t="s">
        <v>160</v>
      </c>
      <c s="25" t="s">
        <v>49</v>
      </c>
      <c s="30" t="s">
        <v>161</v>
      </c>
      <c s="31" t="s">
        <v>51</v>
      </c>
      <c s="32">
        <v>1</v>
      </c>
      <c s="33">
        <v>0</v>
      </c>
      <c s="33">
        <f>ROUND(ROUND(H117,2)*ROUND(G117,3),2)</f>
      </c>
      <c s="31" t="s">
        <v>62</v>
      </c>
      <c r="O117">
        <f>(I117*21)/100</f>
      </c>
      <c t="s">
        <v>23</v>
      </c>
    </row>
    <row r="118" spans="1:5" ht="76.5">
      <c r="A118" s="34" t="s">
        <v>52</v>
      </c>
      <c r="E118" s="35" t="s">
        <v>162</v>
      </c>
    </row>
    <row r="119" spans="1:5" ht="12.75">
      <c r="A119" s="36" t="s">
        <v>54</v>
      </c>
      <c r="E119" s="37" t="s">
        <v>49</v>
      </c>
    </row>
    <row r="120" spans="1:5" ht="12.75">
      <c r="A120" t="s">
        <v>56</v>
      </c>
      <c r="E120" s="35" t="s">
        <v>163</v>
      </c>
    </row>
    <row r="121" spans="1:16" ht="12.75">
      <c r="A121" s="25" t="s">
        <v>47</v>
      </c>
      <c s="29" t="s">
        <v>164</v>
      </c>
      <c s="29" t="s">
        <v>95</v>
      </c>
      <c s="25" t="s">
        <v>165</v>
      </c>
      <c s="30" t="s">
        <v>97</v>
      </c>
      <c s="31" t="s">
        <v>51</v>
      </c>
      <c s="32">
        <v>1</v>
      </c>
      <c s="33">
        <v>0</v>
      </c>
      <c s="33">
        <f>ROUND(ROUND(H121,2)*ROUND(G121,3),2)</f>
      </c>
      <c s="31" t="s">
        <v>62</v>
      </c>
      <c r="O121">
        <f>(I121*21)/100</f>
      </c>
      <c t="s">
        <v>23</v>
      </c>
    </row>
    <row r="122" spans="1:5" ht="12.75">
      <c r="A122" s="34" t="s">
        <v>52</v>
      </c>
      <c r="E122" s="35" t="s">
        <v>166</v>
      </c>
    </row>
    <row r="123" spans="1:5" ht="12.75">
      <c r="A123" s="36" t="s">
        <v>54</v>
      </c>
      <c r="E123" s="37" t="s">
        <v>49</v>
      </c>
    </row>
    <row r="124" spans="1:5" ht="12.75">
      <c r="A124" t="s">
        <v>56</v>
      </c>
      <c r="E124" s="35" t="s">
        <v>79</v>
      </c>
    </row>
    <row r="125" spans="1:16" ht="12.75">
      <c r="A125" s="25" t="s">
        <v>47</v>
      </c>
      <c s="29" t="s">
        <v>167</v>
      </c>
      <c s="29" t="s">
        <v>168</v>
      </c>
      <c s="25" t="s">
        <v>49</v>
      </c>
      <c s="30" t="s">
        <v>169</v>
      </c>
      <c s="31" t="s">
        <v>51</v>
      </c>
      <c s="32">
        <v>1</v>
      </c>
      <c s="33">
        <v>0</v>
      </c>
      <c s="33">
        <f>ROUND(ROUND(H125,2)*ROUND(G125,3),2)</f>
      </c>
      <c s="31" t="s">
        <v>170</v>
      </c>
      <c r="O125">
        <f>(I125*21)/100</f>
      </c>
      <c t="s">
        <v>23</v>
      </c>
    </row>
    <row r="126" spans="1:5" ht="12.75">
      <c r="A126" s="34" t="s">
        <v>52</v>
      </c>
      <c r="E126" s="35" t="s">
        <v>171</v>
      </c>
    </row>
    <row r="127" spans="1:5" ht="12.75">
      <c r="A127" s="36" t="s">
        <v>54</v>
      </c>
      <c r="E127" s="37" t="s">
        <v>49</v>
      </c>
    </row>
    <row r="128" spans="1:5" ht="12.75">
      <c r="A128" t="s">
        <v>56</v>
      </c>
      <c r="E128" s="35" t="s">
        <v>79</v>
      </c>
    </row>
    <row r="129" spans="1:16" ht="12.75">
      <c r="A129" s="25" t="s">
        <v>47</v>
      </c>
      <c s="29" t="s">
        <v>172</v>
      </c>
      <c s="29" t="s">
        <v>173</v>
      </c>
      <c s="25" t="s">
        <v>49</v>
      </c>
      <c s="30" t="s">
        <v>174</v>
      </c>
      <c s="31" t="s">
        <v>51</v>
      </c>
      <c s="32">
        <v>1</v>
      </c>
      <c s="33">
        <v>0</v>
      </c>
      <c s="33">
        <f>ROUND(ROUND(H129,2)*ROUND(G129,3),2)</f>
      </c>
      <c s="31"/>
      <c r="O129">
        <f>(I129*21)/100</f>
      </c>
      <c t="s">
        <v>23</v>
      </c>
    </row>
    <row r="130" spans="1:5" ht="25.5">
      <c r="A130" s="34" t="s">
        <v>52</v>
      </c>
      <c r="E130" s="35" t="s">
        <v>175</v>
      </c>
    </row>
    <row r="131" spans="1:5" ht="12.75">
      <c r="A131" s="36" t="s">
        <v>54</v>
      </c>
      <c r="E131" s="37" t="s">
        <v>49</v>
      </c>
    </row>
    <row r="132" spans="1:5" ht="12.75">
      <c r="A132" t="s">
        <v>56</v>
      </c>
      <c r="E132" s="35" t="s">
        <v>49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0+O8+O13+O30+O39+O52+O53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176</v>
      </c>
      <c s="38">
        <f>0+I8+I13+I30+I39+I52+I53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176</v>
      </c>
      <c s="6"/>
      <c s="18" t="s">
        <v>177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47</v>
      </c>
      <c s="29" t="s">
        <v>99</v>
      </c>
      <c s="29" t="s">
        <v>178</v>
      </c>
      <c s="25" t="s">
        <v>49</v>
      </c>
      <c s="30" t="s">
        <v>179</v>
      </c>
      <c s="31" t="s">
        <v>180</v>
      </c>
      <c s="32">
        <v>50</v>
      </c>
      <c s="33">
        <v>0</v>
      </c>
      <c s="33">
        <f>ROUND(ROUND(H9,2)*ROUND(G9,3),2)</f>
      </c>
      <c s="31" t="s">
        <v>62</v>
      </c>
      <c r="O9">
        <f>(I9*21)/100</f>
      </c>
      <c t="s">
        <v>23</v>
      </c>
    </row>
    <row r="10" spans="1:5" ht="25.5">
      <c r="A10" s="34" t="s">
        <v>52</v>
      </c>
      <c r="E10" s="35" t="s">
        <v>181</v>
      </c>
    </row>
    <row r="11" spans="1:5" ht="38.25">
      <c r="A11" s="36" t="s">
        <v>54</v>
      </c>
      <c r="E11" s="37" t="s">
        <v>182</v>
      </c>
    </row>
    <row r="12" spans="1:5" ht="12.75">
      <c r="A12" t="s">
        <v>56</v>
      </c>
      <c r="E12" s="35" t="s">
        <v>71</v>
      </c>
    </row>
    <row r="13" spans="1:18" ht="12.75" customHeight="1">
      <c r="A13" s="6" t="s">
        <v>45</v>
      </c>
      <c s="6"/>
      <c s="40" t="s">
        <v>29</v>
      </c>
      <c s="6"/>
      <c s="27" t="s">
        <v>183</v>
      </c>
      <c s="6"/>
      <c s="6"/>
      <c s="6"/>
      <c s="41">
        <f>0+Q13</f>
      </c>
      <c s="6"/>
      <c r="O13">
        <f>0+R13</f>
      </c>
      <c r="Q13">
        <f>0+I14+I18+I22+I26</f>
      </c>
      <c>
        <f>0+O14+O18+O22+O26</f>
      </c>
    </row>
    <row r="14" spans="1:16" ht="25.5">
      <c r="A14" s="25" t="s">
        <v>47</v>
      </c>
      <c s="29" t="s">
        <v>22</v>
      </c>
      <c s="29" t="s">
        <v>184</v>
      </c>
      <c s="25" t="s">
        <v>49</v>
      </c>
      <c s="30" t="s">
        <v>185</v>
      </c>
      <c s="31" t="s">
        <v>186</v>
      </c>
      <c s="32">
        <v>280</v>
      </c>
      <c s="33">
        <v>0</v>
      </c>
      <c s="33">
        <f>ROUND(ROUND(H14,2)*ROUND(G14,3),2)</f>
      </c>
      <c s="31" t="s">
        <v>62</v>
      </c>
      <c r="O14">
        <f>(I14*21)/100</f>
      </c>
      <c t="s">
        <v>23</v>
      </c>
    </row>
    <row r="15" spans="1:5" ht="12.75">
      <c r="A15" s="34" t="s">
        <v>52</v>
      </c>
      <c r="E15" s="35" t="s">
        <v>187</v>
      </c>
    </row>
    <row r="16" spans="1:5" ht="12.75">
      <c r="A16" s="36" t="s">
        <v>54</v>
      </c>
      <c r="E16" s="37" t="s">
        <v>188</v>
      </c>
    </row>
    <row r="17" spans="1:5" ht="63.75">
      <c r="A17" t="s">
        <v>56</v>
      </c>
      <c r="E17" s="35" t="s">
        <v>189</v>
      </c>
    </row>
    <row r="18" spans="1:16" ht="25.5">
      <c r="A18" s="25" t="s">
        <v>47</v>
      </c>
      <c s="29" t="s">
        <v>33</v>
      </c>
      <c s="29" t="s">
        <v>190</v>
      </c>
      <c s="25" t="s">
        <v>49</v>
      </c>
      <c s="30" t="s">
        <v>191</v>
      </c>
      <c s="31" t="s">
        <v>186</v>
      </c>
      <c s="32">
        <v>280</v>
      </c>
      <c s="33">
        <v>0</v>
      </c>
      <c s="33">
        <f>ROUND(ROUND(H18,2)*ROUND(G18,3),2)</f>
      </c>
      <c s="31" t="s">
        <v>62</v>
      </c>
      <c r="O18">
        <f>(I18*21)/100</f>
      </c>
      <c t="s">
        <v>23</v>
      </c>
    </row>
    <row r="19" spans="1:5" ht="25.5">
      <c r="A19" s="34" t="s">
        <v>52</v>
      </c>
      <c r="E19" s="35" t="s">
        <v>192</v>
      </c>
    </row>
    <row r="20" spans="1:5" ht="12.75">
      <c r="A20" s="36" t="s">
        <v>54</v>
      </c>
      <c r="E20" s="37" t="s">
        <v>188</v>
      </c>
    </row>
    <row r="21" spans="1:5" ht="63.75">
      <c r="A21" t="s">
        <v>56</v>
      </c>
      <c r="E21" s="35" t="s">
        <v>189</v>
      </c>
    </row>
    <row r="22" spans="1:16" ht="12.75">
      <c r="A22" s="25" t="s">
        <v>47</v>
      </c>
      <c s="29" t="s">
        <v>75</v>
      </c>
      <c s="29" t="s">
        <v>193</v>
      </c>
      <c s="25" t="s">
        <v>49</v>
      </c>
      <c s="30" t="s">
        <v>194</v>
      </c>
      <c s="31" t="s">
        <v>186</v>
      </c>
      <c s="32">
        <v>417</v>
      </c>
      <c s="33">
        <v>0</v>
      </c>
      <c s="33">
        <f>ROUND(ROUND(H22,2)*ROUND(G22,3),2)</f>
      </c>
      <c s="31" t="s">
        <v>62</v>
      </c>
      <c r="O22">
        <f>(I22*21)/100</f>
      </c>
      <c t="s">
        <v>23</v>
      </c>
    </row>
    <row r="23" spans="1:5" ht="25.5">
      <c r="A23" s="34" t="s">
        <v>52</v>
      </c>
      <c r="E23" s="35" t="s">
        <v>195</v>
      </c>
    </row>
    <row r="24" spans="1:5" ht="12.75">
      <c r="A24" s="36" t="s">
        <v>54</v>
      </c>
      <c r="E24" s="37" t="s">
        <v>196</v>
      </c>
    </row>
    <row r="25" spans="1:5" ht="76.5">
      <c r="A25" t="s">
        <v>56</v>
      </c>
      <c r="E25" s="35" t="s">
        <v>197</v>
      </c>
    </row>
    <row r="26" spans="1:16" ht="12.75">
      <c r="A26" s="25" t="s">
        <v>47</v>
      </c>
      <c s="29" t="s">
        <v>42</v>
      </c>
      <c s="29" t="s">
        <v>198</v>
      </c>
      <c s="25" t="s">
        <v>49</v>
      </c>
      <c s="30" t="s">
        <v>199</v>
      </c>
      <c s="31" t="s">
        <v>200</v>
      </c>
      <c s="32">
        <v>62</v>
      </c>
      <c s="33">
        <v>0</v>
      </c>
      <c s="33">
        <f>ROUND(ROUND(H26,2)*ROUND(G26,3),2)</f>
      </c>
      <c s="31" t="s">
        <v>62</v>
      </c>
      <c r="O26">
        <f>(I26*21)/100</f>
      </c>
      <c t="s">
        <v>23</v>
      </c>
    </row>
    <row r="27" spans="1:5" ht="12.75">
      <c r="A27" s="34" t="s">
        <v>52</v>
      </c>
      <c r="E27" s="35" t="s">
        <v>201</v>
      </c>
    </row>
    <row r="28" spans="1:5" ht="12.75">
      <c r="A28" s="36" t="s">
        <v>54</v>
      </c>
      <c r="E28" s="37" t="s">
        <v>202</v>
      </c>
    </row>
    <row r="29" spans="1:5" ht="38.25">
      <c r="A29" t="s">
        <v>56</v>
      </c>
      <c r="E29" s="35" t="s">
        <v>203</v>
      </c>
    </row>
    <row r="30" spans="1:18" ht="12.75" customHeight="1">
      <c r="A30" s="6" t="s">
        <v>45</v>
      </c>
      <c s="6"/>
      <c s="40" t="s">
        <v>33</v>
      </c>
      <c s="6"/>
      <c s="27" t="s">
        <v>204</v>
      </c>
      <c s="6"/>
      <c s="6"/>
      <c s="6"/>
      <c s="41">
        <f>0+Q30</f>
      </c>
      <c s="6"/>
      <c r="O30">
        <f>0+R30</f>
      </c>
      <c r="Q30">
        <f>0+I31+I35</f>
      </c>
      <c>
        <f>0+O31+O35</f>
      </c>
    </row>
    <row r="31" spans="1:16" ht="12.75">
      <c r="A31" s="25" t="s">
        <v>47</v>
      </c>
      <c s="29" t="s">
        <v>37</v>
      </c>
      <c s="29" t="s">
        <v>205</v>
      </c>
      <c s="25" t="s">
        <v>49</v>
      </c>
      <c s="30" t="s">
        <v>206</v>
      </c>
      <c s="31" t="s">
        <v>186</v>
      </c>
      <c s="32">
        <v>437.4</v>
      </c>
      <c s="33">
        <v>0</v>
      </c>
      <c s="33">
        <f>ROUND(ROUND(H31,2)*ROUND(G31,3),2)</f>
      </c>
      <c s="31" t="s">
        <v>62</v>
      </c>
      <c r="O31">
        <f>(I31*21)/100</f>
      </c>
      <c t="s">
        <v>23</v>
      </c>
    </row>
    <row r="32" spans="1:5" ht="12.75">
      <c r="A32" s="34" t="s">
        <v>52</v>
      </c>
      <c r="E32" s="35" t="s">
        <v>207</v>
      </c>
    </row>
    <row r="33" spans="1:5" ht="51">
      <c r="A33" s="36" t="s">
        <v>54</v>
      </c>
      <c r="E33" s="37" t="s">
        <v>208</v>
      </c>
    </row>
    <row r="34" spans="1:5" ht="51">
      <c r="A34" t="s">
        <v>56</v>
      </c>
      <c r="E34" s="35" t="s">
        <v>209</v>
      </c>
    </row>
    <row r="35" spans="1:16" ht="12.75">
      <c r="A35" s="25" t="s">
        <v>47</v>
      </c>
      <c s="29" t="s">
        <v>44</v>
      </c>
      <c s="29" t="s">
        <v>210</v>
      </c>
      <c s="25" t="s">
        <v>49</v>
      </c>
      <c s="30" t="s">
        <v>211</v>
      </c>
      <c s="31" t="s">
        <v>186</v>
      </c>
      <c s="32">
        <v>13</v>
      </c>
      <c s="33">
        <v>0</v>
      </c>
      <c s="33">
        <f>ROUND(ROUND(H35,2)*ROUND(G35,3),2)</f>
      </c>
      <c s="31" t="s">
        <v>62</v>
      </c>
      <c r="O35">
        <f>(I35*21)/100</f>
      </c>
      <c t="s">
        <v>23</v>
      </c>
    </row>
    <row r="36" spans="1:5" ht="12.75">
      <c r="A36" s="34" t="s">
        <v>52</v>
      </c>
      <c r="E36" s="35" t="s">
        <v>212</v>
      </c>
    </row>
    <row r="37" spans="1:5" ht="12.75">
      <c r="A37" s="36" t="s">
        <v>54</v>
      </c>
      <c r="E37" s="37" t="s">
        <v>213</v>
      </c>
    </row>
    <row r="38" spans="1:5" ht="280.5">
      <c r="A38" t="s">
        <v>56</v>
      </c>
      <c r="E38" s="35" t="s">
        <v>214</v>
      </c>
    </row>
    <row r="39" spans="1:18" ht="12.75" customHeight="1">
      <c r="A39" s="6" t="s">
        <v>45</v>
      </c>
      <c s="6"/>
      <c s="40" t="s">
        <v>35</v>
      </c>
      <c s="6"/>
      <c s="27" t="s">
        <v>215</v>
      </c>
      <c s="6"/>
      <c s="6"/>
      <c s="6"/>
      <c s="41">
        <f>0+Q39</f>
      </c>
      <c s="6"/>
      <c r="O39">
        <f>0+R39</f>
      </c>
      <c r="Q39">
        <f>0+I40+I44+I48</f>
      </c>
      <c>
        <f>0+O40+O44+O48</f>
      </c>
    </row>
    <row r="40" spans="1:16" ht="12.75">
      <c r="A40" s="25" t="s">
        <v>47</v>
      </c>
      <c s="29" t="s">
        <v>29</v>
      </c>
      <c s="29" t="s">
        <v>216</v>
      </c>
      <c s="25" t="s">
        <v>49</v>
      </c>
      <c s="30" t="s">
        <v>217</v>
      </c>
      <c s="31" t="s">
        <v>180</v>
      </c>
      <c s="32">
        <v>2800</v>
      </c>
      <c s="33">
        <v>0</v>
      </c>
      <c s="33">
        <f>ROUND(ROUND(H40,2)*ROUND(G40,3),2)</f>
      </c>
      <c s="31" t="s">
        <v>62</v>
      </c>
      <c r="O40">
        <f>(I40*21)/100</f>
      </c>
      <c t="s">
        <v>23</v>
      </c>
    </row>
    <row r="41" spans="1:5" ht="12.75">
      <c r="A41" s="34" t="s">
        <v>52</v>
      </c>
      <c r="E41" s="35" t="s">
        <v>218</v>
      </c>
    </row>
    <row r="42" spans="1:5" ht="12.75">
      <c r="A42" s="36" t="s">
        <v>54</v>
      </c>
      <c r="E42" s="37" t="s">
        <v>219</v>
      </c>
    </row>
    <row r="43" spans="1:5" ht="51">
      <c r="A43" t="s">
        <v>56</v>
      </c>
      <c r="E43" s="35" t="s">
        <v>220</v>
      </c>
    </row>
    <row r="44" spans="1:16" ht="12.75">
      <c r="A44" s="25" t="s">
        <v>47</v>
      </c>
      <c s="29" t="s">
        <v>23</v>
      </c>
      <c s="29" t="s">
        <v>221</v>
      </c>
      <c s="25" t="s">
        <v>49</v>
      </c>
      <c s="30" t="s">
        <v>222</v>
      </c>
      <c s="31" t="s">
        <v>180</v>
      </c>
      <c s="32">
        <v>2800</v>
      </c>
      <c s="33">
        <v>0</v>
      </c>
      <c s="33">
        <f>ROUND(ROUND(H44,2)*ROUND(G44,3),2)</f>
      </c>
      <c s="31" t="s">
        <v>62</v>
      </c>
      <c r="O44">
        <f>(I44*21)/100</f>
      </c>
      <c t="s">
        <v>23</v>
      </c>
    </row>
    <row r="45" spans="1:5" ht="12.75">
      <c r="A45" s="34" t="s">
        <v>52</v>
      </c>
      <c r="E45" s="35" t="s">
        <v>49</v>
      </c>
    </row>
    <row r="46" spans="1:5" ht="12.75">
      <c r="A46" s="36" t="s">
        <v>54</v>
      </c>
      <c r="E46" s="37" t="s">
        <v>223</v>
      </c>
    </row>
    <row r="47" spans="1:5" ht="153">
      <c r="A47" t="s">
        <v>56</v>
      </c>
      <c r="E47" s="35" t="s">
        <v>224</v>
      </c>
    </row>
    <row r="48" spans="1:16" ht="12.75">
      <c r="A48" s="25" t="s">
        <v>47</v>
      </c>
      <c s="29" t="s">
        <v>35</v>
      </c>
      <c s="29" t="s">
        <v>225</v>
      </c>
      <c s="25" t="s">
        <v>49</v>
      </c>
      <c s="30" t="s">
        <v>226</v>
      </c>
      <c s="31" t="s">
        <v>186</v>
      </c>
      <c s="32">
        <v>50</v>
      </c>
      <c s="33">
        <v>0</v>
      </c>
      <c s="33">
        <f>ROUND(ROUND(H48,2)*ROUND(G48,3),2)</f>
      </c>
      <c s="31" t="s">
        <v>62</v>
      </c>
      <c r="O48">
        <f>(I48*21)/100</f>
      </c>
      <c t="s">
        <v>23</v>
      </c>
    </row>
    <row r="49" spans="1:5" ht="12.75">
      <c r="A49" s="34" t="s">
        <v>52</v>
      </c>
      <c r="E49" s="35" t="s">
        <v>227</v>
      </c>
    </row>
    <row r="50" spans="1:5" ht="12.75">
      <c r="A50" s="36" t="s">
        <v>54</v>
      </c>
      <c r="E50" s="37" t="s">
        <v>49</v>
      </c>
    </row>
    <row r="51" spans="1:5" ht="51">
      <c r="A51" t="s">
        <v>56</v>
      </c>
      <c r="E51" s="35" t="s">
        <v>220</v>
      </c>
    </row>
    <row r="52" spans="1:15" ht="12.75" customHeight="1">
      <c r="A52" s="1" t="s">
        <v>45</v>
      </c>
      <c s="1"/>
      <c s="4" t="s">
        <v>80</v>
      </c>
      <c s="1"/>
      <c s="24" t="s">
        <v>228</v>
      </c>
      <c s="1"/>
      <c s="1"/>
      <c s="1"/>
      <c s="39">
        <f>0</f>
      </c>
      <c s="1"/>
      <c r="O52">
        <f>0</f>
      </c>
    </row>
    <row r="53" spans="1:18" ht="12.75" customHeight="1">
      <c r="A53" s="6" t="s">
        <v>45</v>
      </c>
      <c s="6"/>
      <c s="40" t="s">
        <v>40</v>
      </c>
      <c s="6"/>
      <c s="43" t="s">
        <v>229</v>
      </c>
      <c s="6"/>
      <c s="6"/>
      <c s="6"/>
      <c s="41">
        <f>0+Q53</f>
      </c>
      <c s="6"/>
      <c r="O53">
        <f>0+R53</f>
      </c>
      <c r="Q53">
        <f>0+I54+I58+I62+I66+I70</f>
      </c>
      <c>
        <f>0+O54+O58+O62+O66+O70</f>
      </c>
    </row>
    <row r="54" spans="1:16" ht="12.75">
      <c r="A54" s="25" t="s">
        <v>47</v>
      </c>
      <c s="29" t="s">
        <v>40</v>
      </c>
      <c s="29" t="s">
        <v>230</v>
      </c>
      <c s="25" t="s">
        <v>49</v>
      </c>
      <c s="30" t="s">
        <v>231</v>
      </c>
      <c s="31" t="s">
        <v>232</v>
      </c>
      <c s="32">
        <v>17.118</v>
      </c>
      <c s="33">
        <v>0</v>
      </c>
      <c s="33">
        <f>ROUND(ROUND(H54,2)*ROUND(G54,3),2)</f>
      </c>
      <c s="31" t="s">
        <v>62</v>
      </c>
      <c r="O54">
        <f>(I54*21)/100</f>
      </c>
      <c t="s">
        <v>23</v>
      </c>
    </row>
    <row r="55" spans="1:5" ht="51">
      <c r="A55" s="34" t="s">
        <v>52</v>
      </c>
      <c r="E55" s="35" t="s">
        <v>233</v>
      </c>
    </row>
    <row r="56" spans="1:5" ht="76.5">
      <c r="A56" s="36" t="s">
        <v>54</v>
      </c>
      <c r="E56" s="37" t="s">
        <v>234</v>
      </c>
    </row>
    <row r="57" spans="1:5" ht="25.5">
      <c r="A57" t="s">
        <v>56</v>
      </c>
      <c r="E57" s="35" t="s">
        <v>235</v>
      </c>
    </row>
    <row r="58" spans="1:16" ht="12.75">
      <c r="A58" s="25" t="s">
        <v>47</v>
      </c>
      <c s="29" t="s">
        <v>94</v>
      </c>
      <c s="29" t="s">
        <v>236</v>
      </c>
      <c s="25" t="s">
        <v>49</v>
      </c>
      <c s="30" t="s">
        <v>237</v>
      </c>
      <c s="31" t="s">
        <v>186</v>
      </c>
      <c s="32">
        <v>13</v>
      </c>
      <c s="33">
        <v>0</v>
      </c>
      <c s="33">
        <f>ROUND(ROUND(H58,2)*ROUND(G58,3),2)</f>
      </c>
      <c s="31" t="s">
        <v>62</v>
      </c>
      <c r="O58">
        <f>(I58*21)/100</f>
      </c>
      <c t="s">
        <v>23</v>
      </c>
    </row>
    <row r="59" spans="1:5" ht="12.75">
      <c r="A59" s="34" t="s">
        <v>52</v>
      </c>
      <c r="E59" s="35" t="s">
        <v>238</v>
      </c>
    </row>
    <row r="60" spans="1:5" ht="12.75">
      <c r="A60" s="36" t="s">
        <v>54</v>
      </c>
      <c r="E60" s="37" t="s">
        <v>213</v>
      </c>
    </row>
    <row r="61" spans="1:5" ht="102">
      <c r="A61" t="s">
        <v>56</v>
      </c>
      <c r="E61" s="35" t="s">
        <v>239</v>
      </c>
    </row>
    <row r="62" spans="1:16" ht="12.75">
      <c r="A62" s="25" t="s">
        <v>47</v>
      </c>
      <c s="29" t="s">
        <v>159</v>
      </c>
      <c s="29" t="s">
        <v>240</v>
      </c>
      <c s="25" t="s">
        <v>49</v>
      </c>
      <c s="30" t="s">
        <v>241</v>
      </c>
      <c s="31" t="s">
        <v>180</v>
      </c>
      <c s="32">
        <v>200</v>
      </c>
      <c s="33">
        <v>0</v>
      </c>
      <c s="33">
        <f>ROUND(ROUND(H62,2)*ROUND(G62,3),2)</f>
      </c>
      <c s="31"/>
      <c r="O62">
        <f>(I62*21)/100</f>
      </c>
      <c t="s">
        <v>23</v>
      </c>
    </row>
    <row r="63" spans="1:5" ht="25.5">
      <c r="A63" s="34" t="s">
        <v>52</v>
      </c>
      <c r="E63" s="35" t="s">
        <v>242</v>
      </c>
    </row>
    <row r="64" spans="1:5" ht="12.75">
      <c r="A64" s="36" t="s">
        <v>54</v>
      </c>
      <c r="E64" s="37" t="s">
        <v>243</v>
      </c>
    </row>
    <row r="65" spans="1:5" ht="12.75">
      <c r="A65" t="s">
        <v>56</v>
      </c>
      <c r="E65" s="35" t="s">
        <v>49</v>
      </c>
    </row>
    <row r="66" spans="1:16" ht="12.75">
      <c r="A66" s="25" t="s">
        <v>47</v>
      </c>
      <c s="29" t="s">
        <v>164</v>
      </c>
      <c s="29" t="s">
        <v>244</v>
      </c>
      <c s="25" t="s">
        <v>49</v>
      </c>
      <c s="30" t="s">
        <v>245</v>
      </c>
      <c s="31" t="s">
        <v>180</v>
      </c>
      <c s="32">
        <v>34.5</v>
      </c>
      <c s="33">
        <v>0</v>
      </c>
      <c s="33">
        <f>ROUND(ROUND(H66,2)*ROUND(G66,3),2)</f>
      </c>
      <c s="31" t="s">
        <v>62</v>
      </c>
      <c r="O66">
        <f>(I66*21)/100</f>
      </c>
      <c t="s">
        <v>23</v>
      </c>
    </row>
    <row r="67" spans="1:5" ht="12.75">
      <c r="A67" s="34" t="s">
        <v>52</v>
      </c>
      <c r="E67" s="35" t="s">
        <v>246</v>
      </c>
    </row>
    <row r="68" spans="1:5" ht="12.75">
      <c r="A68" s="36" t="s">
        <v>54</v>
      </c>
      <c r="E68" s="37" t="s">
        <v>247</v>
      </c>
    </row>
    <row r="69" spans="1:5" ht="25.5">
      <c r="A69" t="s">
        <v>56</v>
      </c>
      <c r="E69" s="35" t="s">
        <v>235</v>
      </c>
    </row>
    <row r="70" spans="1:16" ht="12.75">
      <c r="A70" s="25" t="s">
        <v>47</v>
      </c>
      <c s="29" t="s">
        <v>167</v>
      </c>
      <c s="29" t="s">
        <v>248</v>
      </c>
      <c s="25" t="s">
        <v>49</v>
      </c>
      <c s="30" t="s">
        <v>249</v>
      </c>
      <c s="31" t="s">
        <v>180</v>
      </c>
      <c s="32">
        <v>350</v>
      </c>
      <c s="33">
        <v>0</v>
      </c>
      <c s="33">
        <f>ROUND(ROUND(H70,2)*ROUND(G70,3),2)</f>
      </c>
      <c s="31" t="s">
        <v>62</v>
      </c>
      <c r="O70">
        <f>(I70*21)/100</f>
      </c>
      <c t="s">
        <v>23</v>
      </c>
    </row>
    <row r="71" spans="1:5" ht="25.5">
      <c r="A71" s="34" t="s">
        <v>52</v>
      </c>
      <c r="E71" s="35" t="s">
        <v>250</v>
      </c>
    </row>
    <row r="72" spans="1:5" ht="12.75">
      <c r="A72" s="36" t="s">
        <v>54</v>
      </c>
      <c r="E72" s="37" t="s">
        <v>49</v>
      </c>
    </row>
    <row r="73" spans="1:5" ht="25.5">
      <c r="A73" t="s">
        <v>56</v>
      </c>
      <c r="E73" s="35" t="s">
        <v>235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251</v>
      </c>
      <c s="38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251</v>
      </c>
      <c s="6"/>
      <c s="18" t="s">
        <v>252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47</v>
      </c>
      <c s="29" t="s">
        <v>29</v>
      </c>
      <c s="29" t="s">
        <v>68</v>
      </c>
      <c s="25" t="s">
        <v>49</v>
      </c>
      <c s="30" t="s">
        <v>69</v>
      </c>
      <c s="31" t="s">
        <v>51</v>
      </c>
      <c s="32">
        <v>1</v>
      </c>
      <c s="33">
        <v>0</v>
      </c>
      <c s="33">
        <f>ROUND(ROUND(H9,2)*ROUND(G9,3),2)</f>
      </c>
      <c s="31" t="s">
        <v>62</v>
      </c>
      <c r="O9">
        <f>(I9*21)/100</f>
      </c>
      <c t="s">
        <v>23</v>
      </c>
    </row>
    <row r="10" spans="1:5" ht="12.75">
      <c r="A10" s="34" t="s">
        <v>52</v>
      </c>
      <c r="E10" s="35" t="s">
        <v>253</v>
      </c>
    </row>
    <row r="11" spans="1:5" ht="12.75">
      <c r="A11" s="36" t="s">
        <v>54</v>
      </c>
      <c r="E11" s="37" t="s">
        <v>49</v>
      </c>
    </row>
    <row r="12" spans="1:5" ht="12.75">
      <c r="A12" t="s">
        <v>56</v>
      </c>
      <c r="E12" s="35" t="s">
        <v>71</v>
      </c>
    </row>
    <row r="13" spans="1:16" ht="12.75">
      <c r="A13" s="25" t="s">
        <v>47</v>
      </c>
      <c s="29" t="s">
        <v>23</v>
      </c>
      <c s="29" t="s">
        <v>254</v>
      </c>
      <c s="25" t="s">
        <v>49</v>
      </c>
      <c s="30" t="s">
        <v>255</v>
      </c>
      <c s="31" t="s">
        <v>51</v>
      </c>
      <c s="32">
        <v>1</v>
      </c>
      <c s="33">
        <v>0</v>
      </c>
      <c s="33">
        <f>ROUND(ROUND(H13,2)*ROUND(G13,3),2)</f>
      </c>
      <c s="31" t="s">
        <v>62</v>
      </c>
      <c r="O13">
        <f>(I13*21)/100</f>
      </c>
      <c t="s">
        <v>23</v>
      </c>
    </row>
    <row r="14" spans="1:5" ht="25.5">
      <c r="A14" s="34" t="s">
        <v>52</v>
      </c>
      <c r="E14" s="35" t="s">
        <v>256</v>
      </c>
    </row>
    <row r="15" spans="1:5" ht="12.75">
      <c r="A15" s="36" t="s">
        <v>54</v>
      </c>
      <c r="E15" s="37" t="s">
        <v>49</v>
      </c>
    </row>
    <row r="16" spans="1:5" ht="12.75">
      <c r="A16" t="s">
        <v>56</v>
      </c>
      <c r="E16" s="35" t="s">
        <v>71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0+O8+O25+O42+O47+O68+O105+O122+O131+O172+O193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257</v>
      </c>
      <c s="38">
        <f>0+I8+I25+I42+I47+I68+I105+I122+I131+I172+I193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257</v>
      </c>
      <c s="6"/>
      <c s="18" t="s">
        <v>258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</f>
      </c>
      <c>
        <f>0+O9+O13+O17+O21</f>
      </c>
    </row>
    <row r="9" spans="1:16" ht="12.75">
      <c r="A9" s="25" t="s">
        <v>47</v>
      </c>
      <c s="29" t="s">
        <v>94</v>
      </c>
      <c s="29" t="s">
        <v>259</v>
      </c>
      <c s="25" t="s">
        <v>49</v>
      </c>
      <c s="30" t="s">
        <v>260</v>
      </c>
      <c s="31" t="s">
        <v>232</v>
      </c>
      <c s="32">
        <v>1.32</v>
      </c>
      <c s="33">
        <v>0</v>
      </c>
      <c s="33">
        <f>ROUND(ROUND(H9,2)*ROUND(G9,3),2)</f>
      </c>
      <c s="31" t="s">
        <v>62</v>
      </c>
      <c r="O9">
        <f>(I9*21)/100</f>
      </c>
      <c t="s">
        <v>23</v>
      </c>
    </row>
    <row r="10" spans="1:5" ht="12.75">
      <c r="A10" s="34" t="s">
        <v>52</v>
      </c>
      <c r="E10" s="35" t="s">
        <v>261</v>
      </c>
    </row>
    <row r="11" spans="1:5" ht="38.25">
      <c r="A11" s="36" t="s">
        <v>54</v>
      </c>
      <c r="E11" s="37" t="s">
        <v>262</v>
      </c>
    </row>
    <row r="12" spans="1:5" ht="25.5">
      <c r="A12" t="s">
        <v>56</v>
      </c>
      <c r="E12" s="35" t="s">
        <v>263</v>
      </c>
    </row>
    <row r="13" spans="1:16" ht="25.5">
      <c r="A13" s="25" t="s">
        <v>47</v>
      </c>
      <c s="29" t="s">
        <v>99</v>
      </c>
      <c s="29" t="s">
        <v>264</v>
      </c>
      <c s="25" t="s">
        <v>49</v>
      </c>
      <c s="30" t="s">
        <v>265</v>
      </c>
      <c s="31" t="s">
        <v>232</v>
      </c>
      <c s="32">
        <v>69</v>
      </c>
      <c s="33">
        <v>0</v>
      </c>
      <c s="33">
        <f>ROUND(ROUND(H13,2)*ROUND(G13,3),2)</f>
      </c>
      <c s="31" t="s">
        <v>62</v>
      </c>
      <c r="O13">
        <f>(I13*21)/100</f>
      </c>
      <c t="s">
        <v>23</v>
      </c>
    </row>
    <row r="14" spans="1:5" ht="12.75">
      <c r="A14" s="34" t="s">
        <v>52</v>
      </c>
      <c r="E14" s="35" t="s">
        <v>49</v>
      </c>
    </row>
    <row r="15" spans="1:5" ht="12.75">
      <c r="A15" s="36" t="s">
        <v>54</v>
      </c>
      <c r="E15" s="37" t="s">
        <v>266</v>
      </c>
    </row>
    <row r="16" spans="1:5" ht="140.25">
      <c r="A16" t="s">
        <v>56</v>
      </c>
      <c r="E16" s="35" t="s">
        <v>267</v>
      </c>
    </row>
    <row r="17" spans="1:16" ht="25.5">
      <c r="A17" s="25" t="s">
        <v>47</v>
      </c>
      <c s="29" t="s">
        <v>101</v>
      </c>
      <c s="29" t="s">
        <v>268</v>
      </c>
      <c s="25" t="s">
        <v>49</v>
      </c>
      <c s="30" t="s">
        <v>269</v>
      </c>
      <c s="31" t="s">
        <v>232</v>
      </c>
      <c s="32">
        <v>76.25</v>
      </c>
      <c s="33">
        <v>0</v>
      </c>
      <c s="33">
        <f>ROUND(ROUND(H17,2)*ROUND(G17,3),2)</f>
      </c>
      <c s="31" t="s">
        <v>62</v>
      </c>
      <c r="O17">
        <f>(I17*21)/100</f>
      </c>
      <c t="s">
        <v>23</v>
      </c>
    </row>
    <row r="18" spans="1:5" ht="12.75">
      <c r="A18" s="34" t="s">
        <v>52</v>
      </c>
      <c r="E18" s="35" t="s">
        <v>49</v>
      </c>
    </row>
    <row r="19" spans="1:5" ht="12.75">
      <c r="A19" s="36" t="s">
        <v>54</v>
      </c>
      <c r="E19" s="37" t="s">
        <v>270</v>
      </c>
    </row>
    <row r="20" spans="1:5" ht="140.25">
      <c r="A20" t="s">
        <v>56</v>
      </c>
      <c r="E20" s="35" t="s">
        <v>267</v>
      </c>
    </row>
    <row r="21" spans="1:16" ht="25.5">
      <c r="A21" s="25" t="s">
        <v>47</v>
      </c>
      <c s="29" t="s">
        <v>103</v>
      </c>
      <c s="29" t="s">
        <v>271</v>
      </c>
      <c s="25" t="s">
        <v>49</v>
      </c>
      <c s="30" t="s">
        <v>272</v>
      </c>
      <c s="31" t="s">
        <v>232</v>
      </c>
      <c s="32">
        <v>42.84</v>
      </c>
      <c s="33">
        <v>0</v>
      </c>
      <c s="33">
        <f>ROUND(ROUND(H21,2)*ROUND(G21,3),2)</f>
      </c>
      <c s="31" t="s">
        <v>62</v>
      </c>
      <c r="O21">
        <f>(I21*21)/100</f>
      </c>
      <c t="s">
        <v>23</v>
      </c>
    </row>
    <row r="22" spans="1:5" ht="12.75">
      <c r="A22" s="34" t="s">
        <v>52</v>
      </c>
      <c r="E22" s="35" t="s">
        <v>49</v>
      </c>
    </row>
    <row r="23" spans="1:5" ht="12.75">
      <c r="A23" s="36" t="s">
        <v>54</v>
      </c>
      <c r="E23" s="37" t="s">
        <v>273</v>
      </c>
    </row>
    <row r="24" spans="1:5" ht="140.25">
      <c r="A24" t="s">
        <v>56</v>
      </c>
      <c r="E24" s="35" t="s">
        <v>267</v>
      </c>
    </row>
    <row r="25" spans="1:18" ht="12.75" customHeight="1">
      <c r="A25" s="6" t="s">
        <v>45</v>
      </c>
      <c s="6"/>
      <c s="40" t="s">
        <v>29</v>
      </c>
      <c s="6"/>
      <c s="27" t="s">
        <v>183</v>
      </c>
      <c s="6"/>
      <c s="6"/>
      <c s="6"/>
      <c s="41">
        <f>0+Q25</f>
      </c>
      <c s="6"/>
      <c r="O25">
        <f>0+R25</f>
      </c>
      <c r="Q25">
        <f>0+I26+I30+I34+I38</f>
      </c>
      <c>
        <f>0+O26+O30+O34+O38</f>
      </c>
    </row>
    <row r="26" spans="1:16" ht="25.5">
      <c r="A26" s="25" t="s">
        <v>47</v>
      </c>
      <c s="29" t="s">
        <v>80</v>
      </c>
      <c s="29" t="s">
        <v>274</v>
      </c>
      <c s="25" t="s">
        <v>49</v>
      </c>
      <c s="30" t="s">
        <v>275</v>
      </c>
      <c s="31" t="s">
        <v>186</v>
      </c>
      <c s="32">
        <v>2.802</v>
      </c>
      <c s="33">
        <v>0</v>
      </c>
      <c s="33">
        <f>ROUND(ROUND(H26,2)*ROUND(G26,3),2)</f>
      </c>
      <c s="31" t="s">
        <v>62</v>
      </c>
      <c r="O26">
        <f>(I26*21)/100</f>
      </c>
      <c t="s">
        <v>23</v>
      </c>
    </row>
    <row r="27" spans="1:5" ht="25.5">
      <c r="A27" s="34" t="s">
        <v>52</v>
      </c>
      <c r="E27" s="35" t="s">
        <v>276</v>
      </c>
    </row>
    <row r="28" spans="1:5" ht="51">
      <c r="A28" s="36" t="s">
        <v>54</v>
      </c>
      <c r="E28" s="37" t="s">
        <v>277</v>
      </c>
    </row>
    <row r="29" spans="1:5" ht="63.75">
      <c r="A29" t="s">
        <v>56</v>
      </c>
      <c r="E29" s="35" t="s">
        <v>189</v>
      </c>
    </row>
    <row r="30" spans="1:16" ht="25.5">
      <c r="A30" s="25" t="s">
        <v>47</v>
      </c>
      <c s="29" t="s">
        <v>40</v>
      </c>
      <c s="29" t="s">
        <v>278</v>
      </c>
      <c s="25" t="s">
        <v>49</v>
      </c>
      <c s="30" t="s">
        <v>279</v>
      </c>
      <c s="31" t="s">
        <v>186</v>
      </c>
      <c s="32">
        <v>2.802</v>
      </c>
      <c s="33">
        <v>0</v>
      </c>
      <c s="33">
        <f>ROUND(ROUND(H30,2)*ROUND(G30,3),2)</f>
      </c>
      <c s="31" t="s">
        <v>62</v>
      </c>
      <c r="O30">
        <f>(I30*21)/100</f>
      </c>
      <c t="s">
        <v>23</v>
      </c>
    </row>
    <row r="31" spans="1:5" ht="12.75">
      <c r="A31" s="34" t="s">
        <v>52</v>
      </c>
      <c r="E31" s="35" t="s">
        <v>280</v>
      </c>
    </row>
    <row r="32" spans="1:5" ht="51">
      <c r="A32" s="36" t="s">
        <v>54</v>
      </c>
      <c r="E32" s="37" t="s">
        <v>277</v>
      </c>
    </row>
    <row r="33" spans="1:5" ht="63.75">
      <c r="A33" t="s">
        <v>56</v>
      </c>
      <c r="E33" s="35" t="s">
        <v>189</v>
      </c>
    </row>
    <row r="34" spans="1:16" ht="12.75">
      <c r="A34" s="25" t="s">
        <v>47</v>
      </c>
      <c s="29" t="s">
        <v>42</v>
      </c>
      <c s="29" t="s">
        <v>281</v>
      </c>
      <c s="25" t="s">
        <v>49</v>
      </c>
      <c s="30" t="s">
        <v>282</v>
      </c>
      <c s="31" t="s">
        <v>186</v>
      </c>
      <c s="32">
        <v>34.5</v>
      </c>
      <c s="33">
        <v>0</v>
      </c>
      <c s="33">
        <f>ROUND(ROUND(H34,2)*ROUND(G34,3),2)</f>
      </c>
      <c s="31" t="s">
        <v>62</v>
      </c>
      <c r="O34">
        <f>(I34*21)/100</f>
      </c>
      <c t="s">
        <v>23</v>
      </c>
    </row>
    <row r="35" spans="1:5" ht="12.75">
      <c r="A35" s="34" t="s">
        <v>52</v>
      </c>
      <c r="E35" s="35" t="s">
        <v>49</v>
      </c>
    </row>
    <row r="36" spans="1:5" ht="12.75">
      <c r="A36" s="36" t="s">
        <v>54</v>
      </c>
      <c r="E36" s="37" t="s">
        <v>283</v>
      </c>
    </row>
    <row r="37" spans="1:5" ht="318.75">
      <c r="A37" t="s">
        <v>56</v>
      </c>
      <c r="E37" s="35" t="s">
        <v>284</v>
      </c>
    </row>
    <row r="38" spans="1:16" ht="12.75">
      <c r="A38" s="25" t="s">
        <v>47</v>
      </c>
      <c s="29" t="s">
        <v>106</v>
      </c>
      <c s="29" t="s">
        <v>285</v>
      </c>
      <c s="25" t="s">
        <v>49</v>
      </c>
      <c s="30" t="s">
        <v>286</v>
      </c>
      <c s="31" t="s">
        <v>186</v>
      </c>
      <c s="32">
        <v>34.5</v>
      </c>
      <c s="33">
        <v>0</v>
      </c>
      <c s="33">
        <f>ROUND(ROUND(H38,2)*ROUND(G38,3),2)</f>
      </c>
      <c s="31" t="s">
        <v>62</v>
      </c>
      <c r="O38">
        <f>(I38*21)/100</f>
      </c>
      <c t="s">
        <v>23</v>
      </c>
    </row>
    <row r="39" spans="1:5" ht="12.75">
      <c r="A39" s="34" t="s">
        <v>52</v>
      </c>
      <c r="E39" s="35" t="s">
        <v>49</v>
      </c>
    </row>
    <row r="40" spans="1:5" ht="12.75">
      <c r="A40" s="36" t="s">
        <v>54</v>
      </c>
      <c r="E40" s="37" t="s">
        <v>287</v>
      </c>
    </row>
    <row r="41" spans="1:5" ht="191.25">
      <c r="A41" t="s">
        <v>56</v>
      </c>
      <c r="E41" s="35" t="s">
        <v>288</v>
      </c>
    </row>
    <row r="42" spans="1:18" ht="12.75" customHeight="1">
      <c r="A42" s="6" t="s">
        <v>45</v>
      </c>
      <c s="6"/>
      <c s="40" t="s">
        <v>23</v>
      </c>
      <c s="6"/>
      <c s="27" t="s">
        <v>289</v>
      </c>
      <c s="6"/>
      <c s="6"/>
      <c s="6"/>
      <c s="41">
        <f>0+Q42</f>
      </c>
      <c s="6"/>
      <c r="O42">
        <f>0+R42</f>
      </c>
      <c r="Q42">
        <f>0+I43</f>
      </c>
      <c>
        <f>0+O43</f>
      </c>
    </row>
    <row r="43" spans="1:16" ht="25.5">
      <c r="A43" s="25" t="s">
        <v>47</v>
      </c>
      <c s="29" t="s">
        <v>109</v>
      </c>
      <c s="29" t="s">
        <v>290</v>
      </c>
      <c s="25" t="s">
        <v>49</v>
      </c>
      <c s="30" t="s">
        <v>291</v>
      </c>
      <c s="31" t="s">
        <v>91</v>
      </c>
      <c s="32">
        <v>206.25</v>
      </c>
      <c s="33">
        <v>0</v>
      </c>
      <c s="33">
        <f>ROUND(ROUND(H43,2)*ROUND(G43,3),2)</f>
      </c>
      <c s="31" t="s">
        <v>62</v>
      </c>
      <c r="O43">
        <f>(I43*21)/100</f>
      </c>
      <c t="s">
        <v>23</v>
      </c>
    </row>
    <row r="44" spans="1:5" ht="12.75">
      <c r="A44" s="34" t="s">
        <v>52</v>
      </c>
      <c r="E44" s="35" t="s">
        <v>292</v>
      </c>
    </row>
    <row r="45" spans="1:5" ht="12.75">
      <c r="A45" s="36" t="s">
        <v>54</v>
      </c>
      <c r="E45" s="37" t="s">
        <v>293</v>
      </c>
    </row>
    <row r="46" spans="1:5" ht="63.75">
      <c r="A46" t="s">
        <v>56</v>
      </c>
      <c r="E46" s="35" t="s">
        <v>294</v>
      </c>
    </row>
    <row r="47" spans="1:18" ht="12.75" customHeight="1">
      <c r="A47" s="6" t="s">
        <v>45</v>
      </c>
      <c s="6"/>
      <c s="40" t="s">
        <v>22</v>
      </c>
      <c s="6"/>
      <c s="27" t="s">
        <v>295</v>
      </c>
      <c s="6"/>
      <c s="6"/>
      <c s="6"/>
      <c s="41">
        <f>0+Q47</f>
      </c>
      <c s="6"/>
      <c r="O47">
        <f>0+R47</f>
      </c>
      <c r="Q47">
        <f>0+I48+I52+I56+I60+I64</f>
      </c>
      <c>
        <f>0+O48+O52+O56+O60+O64</f>
      </c>
    </row>
    <row r="48" spans="1:16" ht="12.75">
      <c r="A48" s="25" t="s">
        <v>47</v>
      </c>
      <c s="29" t="s">
        <v>296</v>
      </c>
      <c s="29" t="s">
        <v>297</v>
      </c>
      <c s="25" t="s">
        <v>49</v>
      </c>
      <c s="30" t="s">
        <v>298</v>
      </c>
      <c s="31" t="s">
        <v>186</v>
      </c>
      <c s="32">
        <v>2</v>
      </c>
      <c s="33">
        <v>0</v>
      </c>
      <c s="33">
        <f>ROUND(ROUND(H48,2)*ROUND(G48,3),2)</f>
      </c>
      <c s="31" t="s">
        <v>62</v>
      </c>
      <c r="O48">
        <f>(I48*21)/100</f>
      </c>
      <c t="s">
        <v>23</v>
      </c>
    </row>
    <row r="49" spans="1:5" ht="25.5">
      <c r="A49" s="34" t="s">
        <v>52</v>
      </c>
      <c r="E49" s="35" t="s">
        <v>299</v>
      </c>
    </row>
    <row r="50" spans="1:5" ht="12.75">
      <c r="A50" s="36" t="s">
        <v>54</v>
      </c>
      <c r="E50" s="37" t="s">
        <v>49</v>
      </c>
    </row>
    <row r="51" spans="1:5" ht="38.25">
      <c r="A51" t="s">
        <v>56</v>
      </c>
      <c r="E51" s="35" t="s">
        <v>300</v>
      </c>
    </row>
    <row r="52" spans="1:16" ht="12.75">
      <c r="A52" s="25" t="s">
        <v>47</v>
      </c>
      <c s="29" t="s">
        <v>113</v>
      </c>
      <c s="29" t="s">
        <v>301</v>
      </c>
      <c s="25" t="s">
        <v>49</v>
      </c>
      <c s="30" t="s">
        <v>302</v>
      </c>
      <c s="31" t="s">
        <v>186</v>
      </c>
      <c s="32">
        <v>22</v>
      </c>
      <c s="33">
        <v>0</v>
      </c>
      <c s="33">
        <f>ROUND(ROUND(H52,2)*ROUND(G52,3),2)</f>
      </c>
      <c s="31" t="s">
        <v>62</v>
      </c>
      <c r="O52">
        <f>(I52*21)/100</f>
      </c>
      <c t="s">
        <v>23</v>
      </c>
    </row>
    <row r="53" spans="1:5" ht="38.25">
      <c r="A53" s="34" t="s">
        <v>52</v>
      </c>
      <c r="E53" s="35" t="s">
        <v>303</v>
      </c>
    </row>
    <row r="54" spans="1:5" ht="51">
      <c r="A54" s="36" t="s">
        <v>54</v>
      </c>
      <c r="E54" s="37" t="s">
        <v>304</v>
      </c>
    </row>
    <row r="55" spans="1:5" ht="369.75">
      <c r="A55" t="s">
        <v>56</v>
      </c>
      <c r="E55" s="35" t="s">
        <v>305</v>
      </c>
    </row>
    <row r="56" spans="1:16" ht="12.75">
      <c r="A56" s="25" t="s">
        <v>47</v>
      </c>
      <c s="29" t="s">
        <v>117</v>
      </c>
      <c s="29" t="s">
        <v>306</v>
      </c>
      <c s="25" t="s">
        <v>49</v>
      </c>
      <c s="30" t="s">
        <v>307</v>
      </c>
      <c s="31" t="s">
        <v>232</v>
      </c>
      <c s="32">
        <v>4.4</v>
      </c>
      <c s="33">
        <v>0</v>
      </c>
      <c s="33">
        <f>ROUND(ROUND(H56,2)*ROUND(G56,3),2)</f>
      </c>
      <c s="31" t="s">
        <v>62</v>
      </c>
      <c r="O56">
        <f>(I56*21)/100</f>
      </c>
      <c t="s">
        <v>23</v>
      </c>
    </row>
    <row r="57" spans="1:5" ht="25.5">
      <c r="A57" s="34" t="s">
        <v>52</v>
      </c>
      <c r="E57" s="35" t="s">
        <v>308</v>
      </c>
    </row>
    <row r="58" spans="1:5" ht="12.75">
      <c r="A58" s="36" t="s">
        <v>54</v>
      </c>
      <c r="E58" s="37" t="s">
        <v>309</v>
      </c>
    </row>
    <row r="59" spans="1:5" ht="267.75">
      <c r="A59" t="s">
        <v>56</v>
      </c>
      <c r="E59" s="35" t="s">
        <v>310</v>
      </c>
    </row>
    <row r="60" spans="1:16" ht="12.75">
      <c r="A60" s="25" t="s">
        <v>47</v>
      </c>
      <c s="29" t="s">
        <v>167</v>
      </c>
      <c s="29" t="s">
        <v>311</v>
      </c>
      <c s="25" t="s">
        <v>49</v>
      </c>
      <c s="30" t="s">
        <v>312</v>
      </c>
      <c s="31" t="s">
        <v>186</v>
      </c>
      <c s="32">
        <v>7.117</v>
      </c>
      <c s="33">
        <v>0</v>
      </c>
      <c s="33">
        <f>ROUND(ROUND(H60,2)*ROUND(G60,3),2)</f>
      </c>
      <c s="31" t="s">
        <v>62</v>
      </c>
      <c r="O60">
        <f>(I60*21)/100</f>
      </c>
      <c t="s">
        <v>23</v>
      </c>
    </row>
    <row r="61" spans="1:5" ht="25.5">
      <c r="A61" s="34" t="s">
        <v>52</v>
      </c>
      <c r="E61" s="35" t="s">
        <v>313</v>
      </c>
    </row>
    <row r="62" spans="1:5" ht="76.5">
      <c r="A62" s="36" t="s">
        <v>54</v>
      </c>
      <c r="E62" s="37" t="s">
        <v>314</v>
      </c>
    </row>
    <row r="63" spans="1:5" ht="280.5">
      <c r="A63" t="s">
        <v>56</v>
      </c>
      <c r="E63" s="35" t="s">
        <v>214</v>
      </c>
    </row>
    <row r="64" spans="1:16" ht="12.75">
      <c r="A64" s="25" t="s">
        <v>47</v>
      </c>
      <c s="29" t="s">
        <v>172</v>
      </c>
      <c s="29" t="s">
        <v>315</v>
      </c>
      <c s="25" t="s">
        <v>49</v>
      </c>
      <c s="30" t="s">
        <v>316</v>
      </c>
      <c s="31" t="s">
        <v>186</v>
      </c>
      <c s="32">
        <v>4.94</v>
      </c>
      <c s="33">
        <v>0</v>
      </c>
      <c s="33">
        <f>ROUND(ROUND(H64,2)*ROUND(G64,3),2)</f>
      </c>
      <c s="31" t="s">
        <v>62</v>
      </c>
      <c r="O64">
        <f>(I64*21)/100</f>
      </c>
      <c t="s">
        <v>23</v>
      </c>
    </row>
    <row r="65" spans="1:5" ht="25.5">
      <c r="A65" s="34" t="s">
        <v>52</v>
      </c>
      <c r="E65" s="35" t="s">
        <v>317</v>
      </c>
    </row>
    <row r="66" spans="1:5" ht="51">
      <c r="A66" s="36" t="s">
        <v>54</v>
      </c>
      <c r="E66" s="37" t="s">
        <v>318</v>
      </c>
    </row>
    <row r="67" spans="1:5" ht="280.5">
      <c r="A67" t="s">
        <v>56</v>
      </c>
      <c r="E67" s="35" t="s">
        <v>214</v>
      </c>
    </row>
    <row r="68" spans="1:18" ht="12.75" customHeight="1">
      <c r="A68" s="6" t="s">
        <v>45</v>
      </c>
      <c s="6"/>
      <c s="40" t="s">
        <v>33</v>
      </c>
      <c s="6"/>
      <c s="27" t="s">
        <v>204</v>
      </c>
      <c s="6"/>
      <c s="6"/>
      <c s="6"/>
      <c s="41">
        <f>0+Q68</f>
      </c>
      <c s="6"/>
      <c r="O68">
        <f>0+R68</f>
      </c>
      <c r="Q68">
        <f>0+I69+I73+I77+I81+I85+I89+I93+I97+I101</f>
      </c>
      <c>
        <f>0+O69+O73+O77+O81+O85+O89+O93+O97+O101</f>
      </c>
    </row>
    <row r="69" spans="1:16" ht="12.75">
      <c r="A69" s="25" t="s">
        <v>47</v>
      </c>
      <c s="29" t="s">
        <v>122</v>
      </c>
      <c s="29" t="s">
        <v>319</v>
      </c>
      <c s="25" t="s">
        <v>49</v>
      </c>
      <c s="30" t="s">
        <v>320</v>
      </c>
      <c s="31" t="s">
        <v>91</v>
      </c>
      <c s="32">
        <v>18</v>
      </c>
      <c s="33">
        <v>0</v>
      </c>
      <c s="33">
        <f>ROUND(ROUND(H69,2)*ROUND(G69,3),2)</f>
      </c>
      <c s="31" t="s">
        <v>62</v>
      </c>
      <c r="O69">
        <f>(I69*21)/100</f>
      </c>
      <c t="s">
        <v>23</v>
      </c>
    </row>
    <row r="70" spans="1:5" ht="63.75">
      <c r="A70" s="34" t="s">
        <v>52</v>
      </c>
      <c r="E70" s="35" t="s">
        <v>321</v>
      </c>
    </row>
    <row r="71" spans="1:5" ht="12.75">
      <c r="A71" s="36" t="s">
        <v>54</v>
      </c>
      <c r="E71" s="37" t="s">
        <v>322</v>
      </c>
    </row>
    <row r="72" spans="1:5" ht="229.5">
      <c r="A72" t="s">
        <v>56</v>
      </c>
      <c r="E72" s="35" t="s">
        <v>323</v>
      </c>
    </row>
    <row r="73" spans="1:16" ht="12.75">
      <c r="A73" s="25" t="s">
        <v>47</v>
      </c>
      <c s="29" t="s">
        <v>127</v>
      </c>
      <c s="29" t="s">
        <v>324</v>
      </c>
      <c s="25" t="s">
        <v>49</v>
      </c>
      <c s="30" t="s">
        <v>325</v>
      </c>
      <c s="31" t="s">
        <v>91</v>
      </c>
      <c s="32">
        <v>4</v>
      </c>
      <c s="33">
        <v>0</v>
      </c>
      <c s="33">
        <f>ROUND(ROUND(H73,2)*ROUND(G73,3),2)</f>
      </c>
      <c s="31" t="s">
        <v>62</v>
      </c>
      <c r="O73">
        <f>(I73*21)/100</f>
      </c>
      <c t="s">
        <v>23</v>
      </c>
    </row>
    <row r="74" spans="1:5" ht="12.75">
      <c r="A74" s="34" t="s">
        <v>52</v>
      </c>
      <c r="E74" s="35" t="s">
        <v>326</v>
      </c>
    </row>
    <row r="75" spans="1:5" ht="12.75">
      <c r="A75" s="36" t="s">
        <v>54</v>
      </c>
      <c r="E75" s="37" t="s">
        <v>327</v>
      </c>
    </row>
    <row r="76" spans="1:5" ht="89.25">
      <c r="A76" t="s">
        <v>56</v>
      </c>
      <c r="E76" s="35" t="s">
        <v>328</v>
      </c>
    </row>
    <row r="77" spans="1:16" ht="12.75">
      <c r="A77" s="25" t="s">
        <v>47</v>
      </c>
      <c s="29" t="s">
        <v>131</v>
      </c>
      <c s="29" t="s">
        <v>329</v>
      </c>
      <c s="25" t="s">
        <v>49</v>
      </c>
      <c s="30" t="s">
        <v>330</v>
      </c>
      <c s="31" t="s">
        <v>186</v>
      </c>
      <c s="32">
        <v>1</v>
      </c>
      <c s="33">
        <v>0</v>
      </c>
      <c s="33">
        <f>ROUND(ROUND(H77,2)*ROUND(G77,3),2)</f>
      </c>
      <c s="31" t="s">
        <v>62</v>
      </c>
      <c r="O77">
        <f>(I77*21)/100</f>
      </c>
      <c t="s">
        <v>23</v>
      </c>
    </row>
    <row r="78" spans="1:5" ht="12.75">
      <c r="A78" s="34" t="s">
        <v>52</v>
      </c>
      <c r="E78" s="35" t="s">
        <v>331</v>
      </c>
    </row>
    <row r="79" spans="1:5" ht="12.75">
      <c r="A79" s="36" t="s">
        <v>54</v>
      </c>
      <c r="E79" s="37" t="s">
        <v>332</v>
      </c>
    </row>
    <row r="80" spans="1:5" ht="38.25">
      <c r="A80" t="s">
        <v>56</v>
      </c>
      <c r="E80" s="35" t="s">
        <v>333</v>
      </c>
    </row>
    <row r="81" spans="1:16" ht="12.75">
      <c r="A81" s="25" t="s">
        <v>47</v>
      </c>
      <c s="29" t="s">
        <v>133</v>
      </c>
      <c s="29" t="s">
        <v>334</v>
      </c>
      <c s="25" t="s">
        <v>49</v>
      </c>
      <c s="30" t="s">
        <v>335</v>
      </c>
      <c s="31" t="s">
        <v>232</v>
      </c>
      <c s="32">
        <v>68.309</v>
      </c>
      <c s="33">
        <v>0</v>
      </c>
      <c s="33">
        <f>ROUND(ROUND(H81,2)*ROUND(G81,3),2)</f>
      </c>
      <c s="31" t="s">
        <v>62</v>
      </c>
      <c r="O81">
        <f>(I81*21)/100</f>
      </c>
      <c t="s">
        <v>23</v>
      </c>
    </row>
    <row r="82" spans="1:5" ht="76.5">
      <c r="A82" s="34" t="s">
        <v>52</v>
      </c>
      <c r="E82" s="35" t="s">
        <v>336</v>
      </c>
    </row>
    <row r="83" spans="1:5" ht="12.75">
      <c r="A83" s="36" t="s">
        <v>54</v>
      </c>
      <c r="E83" s="37" t="s">
        <v>337</v>
      </c>
    </row>
    <row r="84" spans="1:5" ht="293.25">
      <c r="A84" t="s">
        <v>56</v>
      </c>
      <c r="E84" s="35" t="s">
        <v>338</v>
      </c>
    </row>
    <row r="85" spans="1:16" ht="12.75">
      <c r="A85" s="25" t="s">
        <v>47</v>
      </c>
      <c s="29" t="s">
        <v>159</v>
      </c>
      <c s="29" t="s">
        <v>339</v>
      </c>
      <c s="25" t="s">
        <v>340</v>
      </c>
      <c s="30" t="s">
        <v>341</v>
      </c>
      <c s="31" t="s">
        <v>186</v>
      </c>
      <c s="32">
        <v>34.914</v>
      </c>
      <c s="33">
        <v>0</v>
      </c>
      <c s="33">
        <f>ROUND(ROUND(H85,2)*ROUND(G85,3),2)</f>
      </c>
      <c s="31" t="s">
        <v>62</v>
      </c>
      <c r="O85">
        <f>(I85*21)/100</f>
      </c>
      <c t="s">
        <v>23</v>
      </c>
    </row>
    <row r="86" spans="1:5" ht="12.75">
      <c r="A86" s="34" t="s">
        <v>52</v>
      </c>
      <c r="E86" s="35" t="s">
        <v>342</v>
      </c>
    </row>
    <row r="87" spans="1:5" ht="38.25">
      <c r="A87" s="36" t="s">
        <v>54</v>
      </c>
      <c r="E87" s="37" t="s">
        <v>343</v>
      </c>
    </row>
    <row r="88" spans="1:5" ht="280.5">
      <c r="A88" t="s">
        <v>56</v>
      </c>
      <c r="E88" s="35" t="s">
        <v>214</v>
      </c>
    </row>
    <row r="89" spans="1:16" ht="12.75">
      <c r="A89" s="25" t="s">
        <v>47</v>
      </c>
      <c s="29" t="s">
        <v>164</v>
      </c>
      <c s="29" t="s">
        <v>339</v>
      </c>
      <c s="25" t="s">
        <v>49</v>
      </c>
      <c s="30" t="s">
        <v>341</v>
      </c>
      <c s="31" t="s">
        <v>186</v>
      </c>
      <c s="32">
        <v>15.24</v>
      </c>
      <c s="33">
        <v>0</v>
      </c>
      <c s="33">
        <f>ROUND(ROUND(H89,2)*ROUND(G89,3),2)</f>
      </c>
      <c s="31" t="s">
        <v>62</v>
      </c>
      <c r="O89">
        <f>(I89*21)/100</f>
      </c>
      <c t="s">
        <v>23</v>
      </c>
    </row>
    <row r="90" spans="1:5" ht="12.75">
      <c r="A90" s="34" t="s">
        <v>52</v>
      </c>
      <c r="E90" s="35" t="s">
        <v>344</v>
      </c>
    </row>
    <row r="91" spans="1:5" ht="76.5">
      <c r="A91" s="36" t="s">
        <v>54</v>
      </c>
      <c r="E91" s="37" t="s">
        <v>345</v>
      </c>
    </row>
    <row r="92" spans="1:5" ht="280.5">
      <c r="A92" t="s">
        <v>56</v>
      </c>
      <c r="E92" s="35" t="s">
        <v>214</v>
      </c>
    </row>
    <row r="93" spans="1:16" ht="12.75">
      <c r="A93" s="25" t="s">
        <v>47</v>
      </c>
      <c s="29" t="s">
        <v>346</v>
      </c>
      <c s="29" t="s">
        <v>347</v>
      </c>
      <c s="25" t="s">
        <v>49</v>
      </c>
      <c s="30" t="s">
        <v>348</v>
      </c>
      <c s="31" t="s">
        <v>186</v>
      </c>
      <c s="32">
        <v>6.29</v>
      </c>
      <c s="33">
        <v>0</v>
      </c>
      <c s="33">
        <f>ROUND(ROUND(H93,2)*ROUND(G93,3),2)</f>
      </c>
      <c s="31" t="s">
        <v>62</v>
      </c>
      <c r="O93">
        <f>(I93*21)/100</f>
      </c>
      <c t="s">
        <v>23</v>
      </c>
    </row>
    <row r="94" spans="1:5" ht="12.75">
      <c r="A94" s="34" t="s">
        <v>52</v>
      </c>
      <c r="E94" s="35" t="s">
        <v>49</v>
      </c>
    </row>
    <row r="95" spans="1:5" ht="38.25">
      <c r="A95" s="36" t="s">
        <v>54</v>
      </c>
      <c r="E95" s="37" t="s">
        <v>349</v>
      </c>
    </row>
    <row r="96" spans="1:5" ht="369.75">
      <c r="A96" t="s">
        <v>56</v>
      </c>
      <c r="E96" s="35" t="s">
        <v>305</v>
      </c>
    </row>
    <row r="97" spans="1:16" ht="12.75">
      <c r="A97" s="25" t="s">
        <v>47</v>
      </c>
      <c s="29" t="s">
        <v>350</v>
      </c>
      <c s="29" t="s">
        <v>351</v>
      </c>
      <c s="25" t="s">
        <v>49</v>
      </c>
      <c s="30" t="s">
        <v>352</v>
      </c>
      <c s="31" t="s">
        <v>186</v>
      </c>
      <c s="32">
        <v>34.5</v>
      </c>
      <c s="33">
        <v>0</v>
      </c>
      <c s="33">
        <f>ROUND(ROUND(H97,2)*ROUND(G97,3),2)</f>
      </c>
      <c s="31" t="s">
        <v>62</v>
      </c>
      <c r="O97">
        <f>(I97*21)/100</f>
      </c>
      <c t="s">
        <v>23</v>
      </c>
    </row>
    <row r="98" spans="1:5" ht="25.5">
      <c r="A98" s="34" t="s">
        <v>52</v>
      </c>
      <c r="E98" s="35" t="s">
        <v>353</v>
      </c>
    </row>
    <row r="99" spans="1:5" ht="12.75">
      <c r="A99" s="36" t="s">
        <v>54</v>
      </c>
      <c r="E99" s="37" t="s">
        <v>283</v>
      </c>
    </row>
    <row r="100" spans="1:5" ht="38.25">
      <c r="A100" t="s">
        <v>56</v>
      </c>
      <c r="E100" s="35" t="s">
        <v>354</v>
      </c>
    </row>
    <row r="101" spans="1:16" ht="12.75">
      <c r="A101" s="25" t="s">
        <v>47</v>
      </c>
      <c s="29" t="s">
        <v>355</v>
      </c>
      <c s="29" t="s">
        <v>356</v>
      </c>
      <c s="25" t="s">
        <v>49</v>
      </c>
      <c s="30" t="s">
        <v>357</v>
      </c>
      <c s="31" t="s">
        <v>186</v>
      </c>
      <c s="32">
        <v>2</v>
      </c>
      <c s="33">
        <v>0</v>
      </c>
      <c s="33">
        <f>ROUND(ROUND(H101,2)*ROUND(G101,3),2)</f>
      </c>
      <c s="31" t="s">
        <v>62</v>
      </c>
      <c r="O101">
        <f>(I101*21)/100</f>
      </c>
      <c t="s">
        <v>23</v>
      </c>
    </row>
    <row r="102" spans="1:5" ht="25.5">
      <c r="A102" s="34" t="s">
        <v>52</v>
      </c>
      <c r="E102" s="35" t="s">
        <v>358</v>
      </c>
    </row>
    <row r="103" spans="1:5" ht="12.75">
      <c r="A103" s="36" t="s">
        <v>54</v>
      </c>
      <c r="E103" s="37" t="s">
        <v>359</v>
      </c>
    </row>
    <row r="104" spans="1:5" ht="280.5">
      <c r="A104" t="s">
        <v>56</v>
      </c>
      <c r="E104" s="35" t="s">
        <v>214</v>
      </c>
    </row>
    <row r="105" spans="1:18" ht="12.75" customHeight="1">
      <c r="A105" s="6" t="s">
        <v>45</v>
      </c>
      <c s="6"/>
      <c s="40" t="s">
        <v>35</v>
      </c>
      <c s="6"/>
      <c s="27" t="s">
        <v>215</v>
      </c>
      <c s="6"/>
      <c s="6"/>
      <c s="6"/>
      <c s="41">
        <f>0+Q105</f>
      </c>
      <c s="6"/>
      <c r="O105">
        <f>0+R105</f>
      </c>
      <c r="Q105">
        <f>0+I106+I110+I114+I118</f>
      </c>
      <c>
        <f>0+O106+O110+O114+O118</f>
      </c>
    </row>
    <row r="106" spans="1:16" ht="12.75">
      <c r="A106" s="25" t="s">
        <v>47</v>
      </c>
      <c s="29" t="s">
        <v>360</v>
      </c>
      <c s="29" t="s">
        <v>361</v>
      </c>
      <c s="25" t="s">
        <v>49</v>
      </c>
      <c s="30" t="s">
        <v>362</v>
      </c>
      <c s="31" t="s">
        <v>180</v>
      </c>
      <c s="32">
        <v>2.175</v>
      </c>
      <c s="33">
        <v>0</v>
      </c>
      <c s="33">
        <f>ROUND(ROUND(H106,2)*ROUND(G106,3),2)</f>
      </c>
      <c s="31" t="s">
        <v>62</v>
      </c>
      <c r="O106">
        <f>(I106*21)/100</f>
      </c>
      <c t="s">
        <v>23</v>
      </c>
    </row>
    <row r="107" spans="1:5" ht="12.75">
      <c r="A107" s="34" t="s">
        <v>52</v>
      </c>
      <c r="E107" s="35" t="s">
        <v>363</v>
      </c>
    </row>
    <row r="108" spans="1:5" ht="12.75">
      <c r="A108" s="36" t="s">
        <v>54</v>
      </c>
      <c r="E108" s="37" t="s">
        <v>364</v>
      </c>
    </row>
    <row r="109" spans="1:5" ht="153">
      <c r="A109" t="s">
        <v>56</v>
      </c>
      <c r="E109" s="35" t="s">
        <v>365</v>
      </c>
    </row>
    <row r="110" spans="1:16" ht="12.75">
      <c r="A110" s="25" t="s">
        <v>47</v>
      </c>
      <c s="29" t="s">
        <v>366</v>
      </c>
      <c s="29" t="s">
        <v>367</v>
      </c>
      <c s="25" t="s">
        <v>49</v>
      </c>
      <c s="30" t="s">
        <v>368</v>
      </c>
      <c s="31" t="s">
        <v>180</v>
      </c>
      <c s="32">
        <v>19.675</v>
      </c>
      <c s="33">
        <v>0</v>
      </c>
      <c s="33">
        <f>ROUND(ROUND(H110,2)*ROUND(G110,3),2)</f>
      </c>
      <c s="31" t="s">
        <v>62</v>
      </c>
      <c r="O110">
        <f>(I110*21)/100</f>
      </c>
      <c t="s">
        <v>23</v>
      </c>
    </row>
    <row r="111" spans="1:5" ht="51">
      <c r="A111" s="34" t="s">
        <v>52</v>
      </c>
      <c r="E111" s="35" t="s">
        <v>369</v>
      </c>
    </row>
    <row r="112" spans="1:5" ht="38.25">
      <c r="A112" s="36" t="s">
        <v>54</v>
      </c>
      <c r="E112" s="37" t="s">
        <v>370</v>
      </c>
    </row>
    <row r="113" spans="1:5" ht="89.25">
      <c r="A113" t="s">
        <v>56</v>
      </c>
      <c r="E113" s="35" t="s">
        <v>371</v>
      </c>
    </row>
    <row r="114" spans="1:16" ht="12.75">
      <c r="A114" s="25" t="s">
        <v>47</v>
      </c>
      <c s="29" t="s">
        <v>372</v>
      </c>
      <c s="29" t="s">
        <v>373</v>
      </c>
      <c s="25" t="s">
        <v>49</v>
      </c>
      <c s="30" t="s">
        <v>374</v>
      </c>
      <c s="31" t="s">
        <v>186</v>
      </c>
      <c s="32">
        <v>39.35</v>
      </c>
      <c s="33">
        <v>0</v>
      </c>
      <c s="33">
        <f>ROUND(ROUND(H114,2)*ROUND(G114,3),2)</f>
      </c>
      <c s="31" t="s">
        <v>62</v>
      </c>
      <c r="O114">
        <f>(I114*21)/100</f>
      </c>
      <c t="s">
        <v>23</v>
      </c>
    </row>
    <row r="115" spans="1:5" ht="12.75">
      <c r="A115" s="34" t="s">
        <v>52</v>
      </c>
      <c r="E115" s="35" t="s">
        <v>375</v>
      </c>
    </row>
    <row r="116" spans="1:5" ht="12.75">
      <c r="A116" s="36" t="s">
        <v>54</v>
      </c>
      <c r="E116" s="37" t="s">
        <v>376</v>
      </c>
    </row>
    <row r="117" spans="1:5" ht="127.5">
      <c r="A117" t="s">
        <v>56</v>
      </c>
      <c r="E117" s="35" t="s">
        <v>377</v>
      </c>
    </row>
    <row r="118" spans="1:16" ht="12.75">
      <c r="A118" s="25" t="s">
        <v>47</v>
      </c>
      <c s="29" t="s">
        <v>378</v>
      </c>
      <c s="29" t="s">
        <v>379</v>
      </c>
      <c s="25" t="s">
        <v>49</v>
      </c>
      <c s="30" t="s">
        <v>380</v>
      </c>
      <c s="31" t="s">
        <v>180</v>
      </c>
      <c s="32">
        <v>17.5</v>
      </c>
      <c s="33">
        <v>0</v>
      </c>
      <c s="33">
        <f>ROUND(ROUND(H118,2)*ROUND(G118,3),2)</f>
      </c>
      <c s="31" t="s">
        <v>62</v>
      </c>
      <c r="O118">
        <f>(I118*21)/100</f>
      </c>
      <c t="s">
        <v>23</v>
      </c>
    </row>
    <row r="119" spans="1:5" ht="12.75">
      <c r="A119" s="34" t="s">
        <v>52</v>
      </c>
      <c r="E119" s="35" t="s">
        <v>381</v>
      </c>
    </row>
    <row r="120" spans="1:5" ht="12.75">
      <c r="A120" s="36" t="s">
        <v>54</v>
      </c>
      <c r="E120" s="37" t="s">
        <v>382</v>
      </c>
    </row>
    <row r="121" spans="1:5" ht="153">
      <c r="A121" t="s">
        <v>56</v>
      </c>
      <c r="E121" s="35" t="s">
        <v>365</v>
      </c>
    </row>
    <row r="122" spans="1:18" ht="12.75" customHeight="1">
      <c r="A122" s="6" t="s">
        <v>45</v>
      </c>
      <c s="6"/>
      <c s="40" t="s">
        <v>37</v>
      </c>
      <c s="6"/>
      <c s="27" t="s">
        <v>383</v>
      </c>
      <c s="6"/>
      <c s="6"/>
      <c s="6"/>
      <c s="41">
        <f>0+Q122</f>
      </c>
      <c s="6"/>
      <c r="O122">
        <f>0+R122</f>
      </c>
      <c r="Q122">
        <f>0+I123+I127</f>
      </c>
      <c>
        <f>0+O123+O127</f>
      </c>
    </row>
    <row r="123" spans="1:16" ht="25.5">
      <c r="A123" s="25" t="s">
        <v>47</v>
      </c>
      <c s="29" t="s">
        <v>384</v>
      </c>
      <c s="29" t="s">
        <v>385</v>
      </c>
      <c s="25" t="s">
        <v>49</v>
      </c>
      <c s="30" t="s">
        <v>386</v>
      </c>
      <c s="31" t="s">
        <v>180</v>
      </c>
      <c s="32">
        <v>8.85</v>
      </c>
      <c s="33">
        <v>0</v>
      </c>
      <c s="33">
        <f>ROUND(ROUND(H123,2)*ROUND(G123,3),2)</f>
      </c>
      <c s="31" t="s">
        <v>62</v>
      </c>
      <c r="O123">
        <f>(I123*21)/100</f>
      </c>
      <c t="s">
        <v>23</v>
      </c>
    </row>
    <row r="124" spans="1:5" ht="12.75">
      <c r="A124" s="34" t="s">
        <v>52</v>
      </c>
      <c r="E124" s="35" t="s">
        <v>387</v>
      </c>
    </row>
    <row r="125" spans="1:5" ht="12.75">
      <c r="A125" s="36" t="s">
        <v>54</v>
      </c>
      <c r="E125" s="37" t="s">
        <v>388</v>
      </c>
    </row>
    <row r="126" spans="1:5" ht="76.5">
      <c r="A126" t="s">
        <v>56</v>
      </c>
      <c r="E126" s="35" t="s">
        <v>389</v>
      </c>
    </row>
    <row r="127" spans="1:16" ht="12.75">
      <c r="A127" s="25" t="s">
        <v>47</v>
      </c>
      <c s="29" t="s">
        <v>390</v>
      </c>
      <c s="29" t="s">
        <v>391</v>
      </c>
      <c s="25" t="s">
        <v>49</v>
      </c>
      <c s="30" t="s">
        <v>392</v>
      </c>
      <c s="31" t="s">
        <v>180</v>
      </c>
      <c s="32">
        <v>74.75</v>
      </c>
      <c s="33">
        <v>0</v>
      </c>
      <c s="33">
        <f>ROUND(ROUND(H127,2)*ROUND(G127,3),2)</f>
      </c>
      <c s="31" t="s">
        <v>62</v>
      </c>
      <c r="O127">
        <f>(I127*21)/100</f>
      </c>
      <c t="s">
        <v>23</v>
      </c>
    </row>
    <row r="128" spans="1:5" ht="12.75">
      <c r="A128" s="34" t="s">
        <v>52</v>
      </c>
      <c r="E128" s="35" t="s">
        <v>49</v>
      </c>
    </row>
    <row r="129" spans="1:5" ht="51">
      <c r="A129" s="36" t="s">
        <v>54</v>
      </c>
      <c r="E129" s="37" t="s">
        <v>393</v>
      </c>
    </row>
    <row r="130" spans="1:5" ht="89.25">
      <c r="A130" t="s">
        <v>56</v>
      </c>
      <c r="E130" s="35" t="s">
        <v>394</v>
      </c>
    </row>
    <row r="131" spans="1:18" ht="12.75" customHeight="1">
      <c r="A131" s="6" t="s">
        <v>45</v>
      </c>
      <c s="6"/>
      <c s="40" t="s">
        <v>75</v>
      </c>
      <c s="6"/>
      <c s="27" t="s">
        <v>395</v>
      </c>
      <c s="6"/>
      <c s="6"/>
      <c s="6"/>
      <c s="41">
        <f>0+Q131</f>
      </c>
      <c s="6"/>
      <c r="O131">
        <f>0+R131</f>
      </c>
      <c r="Q131">
        <f>0+I132+I136+I140+I144+I148+I152+I156+I160+I164+I168</f>
      </c>
      <c>
        <f>0+O132+O136+O140+O144+O148+O152+O156+O160+O164+O168</f>
      </c>
    </row>
    <row r="132" spans="1:16" ht="12.75">
      <c r="A132" s="25" t="s">
        <v>47</v>
      </c>
      <c s="29" t="s">
        <v>396</v>
      </c>
      <c s="29" t="s">
        <v>397</v>
      </c>
      <c s="25" t="s">
        <v>49</v>
      </c>
      <c s="30" t="s">
        <v>398</v>
      </c>
      <c s="31" t="s">
        <v>200</v>
      </c>
      <c s="32">
        <v>40</v>
      </c>
      <c s="33">
        <v>0</v>
      </c>
      <c s="33">
        <f>ROUND(ROUND(H132,2)*ROUND(G132,3),2)</f>
      </c>
      <c s="31" t="s">
        <v>62</v>
      </c>
      <c r="O132">
        <f>(I132*21)/100</f>
      </c>
      <c t="s">
        <v>23</v>
      </c>
    </row>
    <row r="133" spans="1:5" ht="12.75">
      <c r="A133" s="34" t="s">
        <v>52</v>
      </c>
      <c r="E133" s="35" t="s">
        <v>399</v>
      </c>
    </row>
    <row r="134" spans="1:5" ht="12.75">
      <c r="A134" s="36" t="s">
        <v>54</v>
      </c>
      <c r="E134" s="37" t="s">
        <v>400</v>
      </c>
    </row>
    <row r="135" spans="1:5" ht="76.5">
      <c r="A135" t="s">
        <v>56</v>
      </c>
      <c r="E135" s="35" t="s">
        <v>401</v>
      </c>
    </row>
    <row r="136" spans="1:16" ht="25.5">
      <c r="A136" s="25" t="s">
        <v>47</v>
      </c>
      <c s="29" t="s">
        <v>402</v>
      </c>
      <c s="29" t="s">
        <v>403</v>
      </c>
      <c s="25" t="s">
        <v>49</v>
      </c>
      <c s="30" t="s">
        <v>404</v>
      </c>
      <c s="31" t="s">
        <v>180</v>
      </c>
      <c s="32">
        <v>23.8</v>
      </c>
      <c s="33">
        <v>0</v>
      </c>
      <c s="33">
        <f>ROUND(ROUND(H136,2)*ROUND(G136,3),2)</f>
      </c>
      <c s="31" t="s">
        <v>62</v>
      </c>
      <c r="O136">
        <f>(I136*21)/100</f>
      </c>
      <c t="s">
        <v>23</v>
      </c>
    </row>
    <row r="137" spans="1:5" ht="12.75">
      <c r="A137" s="34" t="s">
        <v>52</v>
      </c>
      <c r="E137" s="35" t="s">
        <v>405</v>
      </c>
    </row>
    <row r="138" spans="1:5" ht="12.75">
      <c r="A138" s="36" t="s">
        <v>54</v>
      </c>
      <c r="E138" s="37" t="s">
        <v>406</v>
      </c>
    </row>
    <row r="139" spans="1:5" ht="191.25">
      <c r="A139" t="s">
        <v>56</v>
      </c>
      <c r="E139" s="35" t="s">
        <v>407</v>
      </c>
    </row>
    <row r="140" spans="1:16" ht="12.75">
      <c r="A140" s="25" t="s">
        <v>47</v>
      </c>
      <c s="29" t="s">
        <v>408</v>
      </c>
      <c s="29" t="s">
        <v>409</v>
      </c>
      <c s="25" t="s">
        <v>49</v>
      </c>
      <c s="30" t="s">
        <v>410</v>
      </c>
      <c s="31" t="s">
        <v>180</v>
      </c>
      <c s="32">
        <v>232.19</v>
      </c>
      <c s="33">
        <v>0</v>
      </c>
      <c s="33">
        <f>ROUND(ROUND(H140,2)*ROUND(G140,3),2)</f>
      </c>
      <c s="31" t="s">
        <v>62</v>
      </c>
      <c r="O140">
        <f>(I140*21)/100</f>
      </c>
      <c t="s">
        <v>23</v>
      </c>
    </row>
    <row r="141" spans="1:5" ht="25.5">
      <c r="A141" s="34" t="s">
        <v>52</v>
      </c>
      <c r="E141" s="35" t="s">
        <v>411</v>
      </c>
    </row>
    <row r="142" spans="1:5" ht="51">
      <c r="A142" s="36" t="s">
        <v>54</v>
      </c>
      <c r="E142" s="37" t="s">
        <v>412</v>
      </c>
    </row>
    <row r="143" spans="1:5" ht="204">
      <c r="A143" t="s">
        <v>56</v>
      </c>
      <c r="E143" s="35" t="s">
        <v>413</v>
      </c>
    </row>
    <row r="144" spans="1:16" ht="12.75">
      <c r="A144" s="25" t="s">
        <v>47</v>
      </c>
      <c s="29" t="s">
        <v>414</v>
      </c>
      <c s="29" t="s">
        <v>415</v>
      </c>
      <c s="25" t="s">
        <v>416</v>
      </c>
      <c s="30" t="s">
        <v>417</v>
      </c>
      <c s="31" t="s">
        <v>418</v>
      </c>
      <c s="32">
        <v>200</v>
      </c>
      <c s="33">
        <v>0</v>
      </c>
      <c s="33">
        <f>ROUND(ROUND(H144,2)*ROUND(G144,3),2)</f>
      </c>
      <c s="31" t="s">
        <v>62</v>
      </c>
      <c r="O144">
        <f>(I144*21)/100</f>
      </c>
      <c t="s">
        <v>23</v>
      </c>
    </row>
    <row r="145" spans="1:5" ht="25.5">
      <c r="A145" s="34" t="s">
        <v>52</v>
      </c>
      <c r="E145" s="35" t="s">
        <v>419</v>
      </c>
    </row>
    <row r="146" spans="1:5" ht="12.75">
      <c r="A146" s="36" t="s">
        <v>54</v>
      </c>
      <c r="E146" s="37" t="s">
        <v>420</v>
      </c>
    </row>
    <row r="147" spans="1:5" ht="102">
      <c r="A147" t="s">
        <v>56</v>
      </c>
      <c r="E147" s="35" t="s">
        <v>421</v>
      </c>
    </row>
    <row r="148" spans="1:16" ht="12.75">
      <c r="A148" s="25" t="s">
        <v>47</v>
      </c>
      <c s="29" t="s">
        <v>422</v>
      </c>
      <c s="29" t="s">
        <v>423</v>
      </c>
      <c s="25" t="s">
        <v>49</v>
      </c>
      <c s="30" t="s">
        <v>424</v>
      </c>
      <c s="31" t="s">
        <v>180</v>
      </c>
      <c s="32">
        <v>23.8</v>
      </c>
      <c s="33">
        <v>0</v>
      </c>
      <c s="33">
        <f>ROUND(ROUND(H148,2)*ROUND(G148,3),2)</f>
      </c>
      <c s="31" t="s">
        <v>62</v>
      </c>
      <c r="O148">
        <f>(I148*21)/100</f>
      </c>
      <c t="s">
        <v>23</v>
      </c>
    </row>
    <row r="149" spans="1:5" ht="12.75">
      <c r="A149" s="34" t="s">
        <v>52</v>
      </c>
      <c r="E149" s="35" t="s">
        <v>425</v>
      </c>
    </row>
    <row r="150" spans="1:5" ht="12.75">
      <c r="A150" s="36" t="s">
        <v>54</v>
      </c>
      <c r="E150" s="37" t="s">
        <v>406</v>
      </c>
    </row>
    <row r="151" spans="1:5" ht="38.25">
      <c r="A151" t="s">
        <v>56</v>
      </c>
      <c r="E151" s="35" t="s">
        <v>426</v>
      </c>
    </row>
    <row r="152" spans="1:16" ht="12.75">
      <c r="A152" s="25" t="s">
        <v>47</v>
      </c>
      <c s="29" t="s">
        <v>427</v>
      </c>
      <c s="29" t="s">
        <v>428</v>
      </c>
      <c s="25" t="s">
        <v>49</v>
      </c>
      <c s="30" t="s">
        <v>429</v>
      </c>
      <c s="31" t="s">
        <v>180</v>
      </c>
      <c s="32">
        <v>36</v>
      </c>
      <c s="33">
        <v>0</v>
      </c>
      <c s="33">
        <f>ROUND(ROUND(H152,2)*ROUND(G152,3),2)</f>
      </c>
      <c s="31" t="s">
        <v>62</v>
      </c>
      <c r="O152">
        <f>(I152*21)/100</f>
      </c>
      <c t="s">
        <v>23</v>
      </c>
    </row>
    <row r="153" spans="1:5" ht="12.75">
      <c r="A153" s="34" t="s">
        <v>52</v>
      </c>
      <c r="E153" s="35" t="s">
        <v>430</v>
      </c>
    </row>
    <row r="154" spans="1:5" ht="12.75">
      <c r="A154" s="36" t="s">
        <v>54</v>
      </c>
      <c r="E154" s="37" t="s">
        <v>431</v>
      </c>
    </row>
    <row r="155" spans="1:5" ht="63.75">
      <c r="A155" t="s">
        <v>56</v>
      </c>
      <c r="E155" s="35" t="s">
        <v>432</v>
      </c>
    </row>
    <row r="156" spans="1:16" ht="12.75">
      <c r="A156" s="25" t="s">
        <v>47</v>
      </c>
      <c s="29" t="s">
        <v>433</v>
      </c>
      <c s="29" t="s">
        <v>415</v>
      </c>
      <c s="25" t="s">
        <v>340</v>
      </c>
      <c s="30" t="s">
        <v>417</v>
      </c>
      <c s="31" t="s">
        <v>418</v>
      </c>
      <c s="32">
        <v>100</v>
      </c>
      <c s="33">
        <v>0</v>
      </c>
      <c s="33">
        <f>ROUND(ROUND(H156,2)*ROUND(G156,3),2)</f>
      </c>
      <c s="31" t="s">
        <v>170</v>
      </c>
      <c r="O156">
        <f>(I156*21)/100</f>
      </c>
      <c t="s">
        <v>23</v>
      </c>
    </row>
    <row r="157" spans="1:5" ht="12.75">
      <c r="A157" s="34" t="s">
        <v>52</v>
      </c>
      <c r="E157" s="35" t="s">
        <v>434</v>
      </c>
    </row>
    <row r="158" spans="1:5" ht="12.75">
      <c r="A158" s="36" t="s">
        <v>54</v>
      </c>
      <c r="E158" s="37" t="s">
        <v>435</v>
      </c>
    </row>
    <row r="159" spans="1:5" ht="102">
      <c r="A159" t="s">
        <v>56</v>
      </c>
      <c r="E159" s="35" t="s">
        <v>436</v>
      </c>
    </row>
    <row r="160" spans="1:16" ht="12.75">
      <c r="A160" s="25" t="s">
        <v>47</v>
      </c>
      <c s="29" t="s">
        <v>433</v>
      </c>
      <c s="29" t="s">
        <v>437</v>
      </c>
      <c s="25" t="s">
        <v>49</v>
      </c>
      <c s="30" t="s">
        <v>438</v>
      </c>
      <c s="31" t="s">
        <v>180</v>
      </c>
      <c s="32">
        <v>1312.53</v>
      </c>
      <c s="33">
        <v>0</v>
      </c>
      <c s="33">
        <f>ROUND(ROUND(H160,2)*ROUND(G160,3),2)</f>
      </c>
      <c s="31" t="s">
        <v>62</v>
      </c>
      <c r="O160">
        <f>(I160*21)/100</f>
      </c>
      <c t="s">
        <v>23</v>
      </c>
    </row>
    <row r="161" spans="1:5" ht="25.5">
      <c r="A161" s="34" t="s">
        <v>52</v>
      </c>
      <c r="E161" s="35" t="s">
        <v>439</v>
      </c>
    </row>
    <row r="162" spans="1:5" ht="38.25">
      <c r="A162" s="36" t="s">
        <v>54</v>
      </c>
      <c r="E162" s="37" t="s">
        <v>440</v>
      </c>
    </row>
    <row r="163" spans="1:5" ht="51">
      <c r="A163" t="s">
        <v>56</v>
      </c>
      <c r="E163" s="35" t="s">
        <v>441</v>
      </c>
    </row>
    <row r="164" spans="1:16" ht="12.75">
      <c r="A164" s="25" t="s">
        <v>47</v>
      </c>
      <c s="29" t="s">
        <v>442</v>
      </c>
      <c s="29" t="s">
        <v>443</v>
      </c>
      <c s="25" t="s">
        <v>49</v>
      </c>
      <c s="30" t="s">
        <v>444</v>
      </c>
      <c s="31" t="s">
        <v>180</v>
      </c>
      <c s="32">
        <v>32.12</v>
      </c>
      <c s="33">
        <v>0</v>
      </c>
      <c s="33">
        <f>ROUND(ROUND(H164,2)*ROUND(G164,3),2)</f>
      </c>
      <c s="31" t="s">
        <v>62</v>
      </c>
      <c r="O164">
        <f>(I164*21)/100</f>
      </c>
      <c t="s">
        <v>23</v>
      </c>
    </row>
    <row r="165" spans="1:5" ht="12.75">
      <c r="A165" s="34" t="s">
        <v>52</v>
      </c>
      <c r="E165" s="35" t="s">
        <v>445</v>
      </c>
    </row>
    <row r="166" spans="1:5" ht="38.25">
      <c r="A166" s="36" t="s">
        <v>54</v>
      </c>
      <c r="E166" s="37" t="s">
        <v>446</v>
      </c>
    </row>
    <row r="167" spans="1:5" ht="102">
      <c r="A167" t="s">
        <v>56</v>
      </c>
      <c r="E167" s="35" t="s">
        <v>447</v>
      </c>
    </row>
    <row r="168" spans="1:16" ht="12.75">
      <c r="A168" s="25" t="s">
        <v>47</v>
      </c>
      <c s="29" t="s">
        <v>448</v>
      </c>
      <c s="29" t="s">
        <v>449</v>
      </c>
      <c s="25" t="s">
        <v>49</v>
      </c>
      <c s="30" t="s">
        <v>450</v>
      </c>
      <c s="31" t="s">
        <v>180</v>
      </c>
      <c s="32">
        <v>104.6</v>
      </c>
      <c s="33">
        <v>0</v>
      </c>
      <c s="33">
        <f>ROUND(ROUND(H168,2)*ROUND(G168,3),2)</f>
      </c>
      <c s="31" t="s">
        <v>62</v>
      </c>
      <c r="O168">
        <f>(I168*21)/100</f>
      </c>
      <c t="s">
        <v>23</v>
      </c>
    </row>
    <row r="169" spans="1:5" ht="25.5">
      <c r="A169" s="34" t="s">
        <v>52</v>
      </c>
      <c r="E169" s="35" t="s">
        <v>451</v>
      </c>
    </row>
    <row r="170" spans="1:5" ht="38.25">
      <c r="A170" s="36" t="s">
        <v>54</v>
      </c>
      <c r="E170" s="37" t="s">
        <v>452</v>
      </c>
    </row>
    <row r="171" spans="1:5" ht="51">
      <c r="A171" t="s">
        <v>56</v>
      </c>
      <c r="E171" s="35" t="s">
        <v>441</v>
      </c>
    </row>
    <row r="172" spans="1:18" ht="12.75" customHeight="1">
      <c r="A172" s="6" t="s">
        <v>45</v>
      </c>
      <c s="6"/>
      <c s="40" t="s">
        <v>80</v>
      </c>
      <c s="6"/>
      <c s="27" t="s">
        <v>228</v>
      </c>
      <c s="6"/>
      <c s="6"/>
      <c s="6"/>
      <c s="41">
        <f>0+Q172</f>
      </c>
      <c s="6"/>
      <c r="O172">
        <f>0+R172</f>
      </c>
      <c r="Q172">
        <f>0+I173+I177+I181+I185+I189</f>
      </c>
      <c>
        <f>0+O173+O177+O181+O185+O189</f>
      </c>
    </row>
    <row r="173" spans="1:16" ht="12.75">
      <c r="A173" s="25" t="s">
        <v>47</v>
      </c>
      <c s="29" t="s">
        <v>139</v>
      </c>
      <c s="29" t="s">
        <v>453</v>
      </c>
      <c s="25" t="s">
        <v>416</v>
      </c>
      <c s="30" t="s">
        <v>454</v>
      </c>
      <c s="31" t="s">
        <v>200</v>
      </c>
      <c s="32">
        <v>80</v>
      </c>
      <c s="33">
        <v>0</v>
      </c>
      <c s="33">
        <f>ROUND(ROUND(H173,2)*ROUND(G173,3),2)</f>
      </c>
      <c s="31" t="s">
        <v>62</v>
      </c>
      <c r="O173">
        <f>(I173*21)/100</f>
      </c>
      <c t="s">
        <v>23</v>
      </c>
    </row>
    <row r="174" spans="1:5" ht="25.5">
      <c r="A174" s="34" t="s">
        <v>52</v>
      </c>
      <c r="E174" s="35" t="s">
        <v>455</v>
      </c>
    </row>
    <row r="175" spans="1:5" ht="12.75">
      <c r="A175" s="36" t="s">
        <v>54</v>
      </c>
      <c r="E175" s="37" t="s">
        <v>456</v>
      </c>
    </row>
    <row r="176" spans="1:5" ht="242.25">
      <c r="A176" t="s">
        <v>56</v>
      </c>
      <c r="E176" s="35" t="s">
        <v>457</v>
      </c>
    </row>
    <row r="177" spans="1:16" ht="12.75">
      <c r="A177" s="25" t="s">
        <v>47</v>
      </c>
      <c s="29" t="s">
        <v>144</v>
      </c>
      <c s="29" t="s">
        <v>458</v>
      </c>
      <c s="25" t="s">
        <v>49</v>
      </c>
      <c s="30" t="s">
        <v>459</v>
      </c>
      <c s="31" t="s">
        <v>200</v>
      </c>
      <c s="32">
        <v>7</v>
      </c>
      <c s="33">
        <v>0</v>
      </c>
      <c s="33">
        <f>ROUND(ROUND(H177,2)*ROUND(G177,3),2)</f>
      </c>
      <c s="31" t="s">
        <v>62</v>
      </c>
      <c r="O177">
        <f>(I177*21)/100</f>
      </c>
      <c t="s">
        <v>23</v>
      </c>
    </row>
    <row r="178" spans="1:5" ht="12.75">
      <c r="A178" s="34" t="s">
        <v>52</v>
      </c>
      <c r="E178" s="35" t="s">
        <v>460</v>
      </c>
    </row>
    <row r="179" spans="1:5" ht="12.75">
      <c r="A179" s="36" t="s">
        <v>54</v>
      </c>
      <c r="E179" s="37" t="s">
        <v>461</v>
      </c>
    </row>
    <row r="180" spans="1:5" ht="242.25">
      <c r="A180" t="s">
        <v>56</v>
      </c>
      <c r="E180" s="35" t="s">
        <v>462</v>
      </c>
    </row>
    <row r="181" spans="1:16" ht="12.75">
      <c r="A181" s="25" t="s">
        <v>47</v>
      </c>
      <c s="29" t="s">
        <v>150</v>
      </c>
      <c s="29" t="s">
        <v>463</v>
      </c>
      <c s="25" t="s">
        <v>49</v>
      </c>
      <c s="30" t="s">
        <v>464</v>
      </c>
      <c s="31" t="s">
        <v>200</v>
      </c>
      <c s="32">
        <v>16</v>
      </c>
      <c s="33">
        <v>0</v>
      </c>
      <c s="33">
        <f>ROUND(ROUND(H181,2)*ROUND(G181,3),2)</f>
      </c>
      <c s="31" t="s">
        <v>62</v>
      </c>
      <c r="O181">
        <f>(I181*21)/100</f>
      </c>
      <c t="s">
        <v>23</v>
      </c>
    </row>
    <row r="182" spans="1:5" ht="12.75">
      <c r="A182" s="34" t="s">
        <v>52</v>
      </c>
      <c r="E182" s="35" t="s">
        <v>465</v>
      </c>
    </row>
    <row r="183" spans="1:5" ht="12.75">
      <c r="A183" s="36" t="s">
        <v>54</v>
      </c>
      <c r="E183" s="37" t="s">
        <v>466</v>
      </c>
    </row>
    <row r="184" spans="1:5" ht="242.25">
      <c r="A184" t="s">
        <v>56</v>
      </c>
      <c r="E184" s="35" t="s">
        <v>462</v>
      </c>
    </row>
    <row r="185" spans="1:16" ht="12.75">
      <c r="A185" s="25" t="s">
        <v>47</v>
      </c>
      <c s="29" t="s">
        <v>155</v>
      </c>
      <c s="29" t="s">
        <v>453</v>
      </c>
      <c s="25" t="s">
        <v>340</v>
      </c>
      <c s="30" t="s">
        <v>454</v>
      </c>
      <c s="31" t="s">
        <v>200</v>
      </c>
      <c s="32">
        <v>40</v>
      </c>
      <c s="33">
        <v>0</v>
      </c>
      <c s="33">
        <f>ROUND(ROUND(H185,2)*ROUND(G185,3),2)</f>
      </c>
      <c s="31" t="s">
        <v>62</v>
      </c>
      <c r="O185">
        <f>(I185*21)/100</f>
      </c>
      <c t="s">
        <v>23</v>
      </c>
    </row>
    <row r="186" spans="1:5" ht="25.5">
      <c r="A186" s="34" t="s">
        <v>52</v>
      </c>
      <c r="E186" s="35" t="s">
        <v>467</v>
      </c>
    </row>
    <row r="187" spans="1:5" ht="12.75">
      <c r="A187" s="36" t="s">
        <v>54</v>
      </c>
      <c r="E187" s="37" t="s">
        <v>468</v>
      </c>
    </row>
    <row r="188" spans="1:5" ht="242.25">
      <c r="A188" t="s">
        <v>56</v>
      </c>
      <c r="E188" s="35" t="s">
        <v>457</v>
      </c>
    </row>
    <row r="189" spans="1:16" ht="12.75">
      <c r="A189" s="25" t="s">
        <v>47</v>
      </c>
      <c s="29" t="s">
        <v>469</v>
      </c>
      <c s="29" t="s">
        <v>470</v>
      </c>
      <c s="25" t="s">
        <v>49</v>
      </c>
      <c s="30" t="s">
        <v>471</v>
      </c>
      <c s="31" t="s">
        <v>91</v>
      </c>
      <c s="32">
        <v>1</v>
      </c>
      <c s="33">
        <v>0</v>
      </c>
      <c s="33">
        <f>ROUND(ROUND(H189,2)*ROUND(G189,3),2)</f>
      </c>
      <c s="31" t="s">
        <v>62</v>
      </c>
      <c r="O189">
        <f>(I189*21)/100</f>
      </c>
      <c t="s">
        <v>23</v>
      </c>
    </row>
    <row r="190" spans="1:5" ht="25.5">
      <c r="A190" s="34" t="s">
        <v>52</v>
      </c>
      <c r="E190" s="35" t="s">
        <v>472</v>
      </c>
    </row>
    <row r="191" spans="1:5" ht="12.75">
      <c r="A191" s="36" t="s">
        <v>54</v>
      </c>
      <c r="E191" s="37" t="s">
        <v>49</v>
      </c>
    </row>
    <row r="192" spans="1:5" ht="267.75">
      <c r="A192" t="s">
        <v>56</v>
      </c>
      <c r="E192" s="35" t="s">
        <v>473</v>
      </c>
    </row>
    <row r="193" spans="1:18" ht="12.75" customHeight="1">
      <c r="A193" s="6" t="s">
        <v>45</v>
      </c>
      <c s="6"/>
      <c s="40" t="s">
        <v>40</v>
      </c>
      <c s="6"/>
      <c s="27" t="s">
        <v>229</v>
      </c>
      <c s="6"/>
      <c s="6"/>
      <c s="6"/>
      <c s="41">
        <f>0+Q193</f>
      </c>
      <c s="6"/>
      <c r="O193">
        <f>0+R193</f>
      </c>
      <c r="Q193">
        <f>0+I194+I198+I202+I206+I210+I214+I218+I222+I226</f>
      </c>
      <c>
        <f>0+O194+O198+O202+O206+O210+O214+O218+O222+O226</f>
      </c>
    </row>
    <row r="194" spans="1:16" ht="12.75">
      <c r="A194" s="25" t="s">
        <v>47</v>
      </c>
      <c s="29" t="s">
        <v>29</v>
      </c>
      <c s="29" t="s">
        <v>236</v>
      </c>
      <c s="25" t="s">
        <v>416</v>
      </c>
      <c s="30" t="s">
        <v>237</v>
      </c>
      <c s="31" t="s">
        <v>186</v>
      </c>
      <c s="32">
        <v>1.2</v>
      </c>
      <c s="33">
        <v>0</v>
      </c>
      <c s="33">
        <f>ROUND(ROUND(H194,2)*ROUND(G194,3),2)</f>
      </c>
      <c s="31" t="s">
        <v>62</v>
      </c>
      <c r="O194">
        <f>(I194*21)/100</f>
      </c>
      <c t="s">
        <v>23</v>
      </c>
    </row>
    <row r="195" spans="1:5" ht="25.5">
      <c r="A195" s="34" t="s">
        <v>52</v>
      </c>
      <c r="E195" s="35" t="s">
        <v>474</v>
      </c>
    </row>
    <row r="196" spans="1:5" ht="12.75">
      <c r="A196" s="36" t="s">
        <v>54</v>
      </c>
      <c r="E196" s="37" t="s">
        <v>475</v>
      </c>
    </row>
    <row r="197" spans="1:5" ht="102">
      <c r="A197" t="s">
        <v>56</v>
      </c>
      <c r="E197" s="35" t="s">
        <v>239</v>
      </c>
    </row>
    <row r="198" spans="1:16" ht="12.75">
      <c r="A198" s="25" t="s">
        <v>47</v>
      </c>
      <c s="29" t="s">
        <v>23</v>
      </c>
      <c s="29" t="s">
        <v>236</v>
      </c>
      <c s="25" t="s">
        <v>340</v>
      </c>
      <c s="30" t="s">
        <v>237</v>
      </c>
      <c s="31" t="s">
        <v>186</v>
      </c>
      <c s="32">
        <v>60</v>
      </c>
      <c s="33">
        <v>0</v>
      </c>
      <c s="33">
        <f>ROUND(ROUND(H198,2)*ROUND(G198,3),2)</f>
      </c>
      <c s="31" t="s">
        <v>62</v>
      </c>
      <c r="O198">
        <f>(I198*21)/100</f>
      </c>
      <c t="s">
        <v>23</v>
      </c>
    </row>
    <row r="199" spans="1:5" ht="38.25">
      <c r="A199" s="34" t="s">
        <v>52</v>
      </c>
      <c r="E199" s="35" t="s">
        <v>476</v>
      </c>
    </row>
    <row r="200" spans="1:5" ht="38.25">
      <c r="A200" s="36" t="s">
        <v>54</v>
      </c>
      <c r="E200" s="37" t="s">
        <v>477</v>
      </c>
    </row>
    <row r="201" spans="1:5" ht="102">
      <c r="A201" t="s">
        <v>56</v>
      </c>
      <c r="E201" s="35" t="s">
        <v>239</v>
      </c>
    </row>
    <row r="202" spans="1:16" ht="12.75">
      <c r="A202" s="25" t="s">
        <v>47</v>
      </c>
      <c s="29" t="s">
        <v>22</v>
      </c>
      <c s="29" t="s">
        <v>478</v>
      </c>
      <c s="25" t="s">
        <v>416</v>
      </c>
      <c s="30" t="s">
        <v>479</v>
      </c>
      <c s="31" t="s">
        <v>232</v>
      </c>
      <c s="32">
        <v>0.2</v>
      </c>
      <c s="33">
        <v>0</v>
      </c>
      <c s="33">
        <f>ROUND(ROUND(H202,2)*ROUND(G202,3),2)</f>
      </c>
      <c s="31" t="s">
        <v>62</v>
      </c>
      <c r="O202">
        <f>(I202*21)/100</f>
      </c>
      <c t="s">
        <v>23</v>
      </c>
    </row>
    <row r="203" spans="1:5" ht="25.5">
      <c r="A203" s="34" t="s">
        <v>52</v>
      </c>
      <c r="E203" s="35" t="s">
        <v>419</v>
      </c>
    </row>
    <row r="204" spans="1:5" ht="12.75">
      <c r="A204" s="36" t="s">
        <v>54</v>
      </c>
      <c r="E204" s="37" t="s">
        <v>480</v>
      </c>
    </row>
    <row r="205" spans="1:5" ht="102">
      <c r="A205" t="s">
        <v>56</v>
      </c>
      <c r="E205" s="35" t="s">
        <v>481</v>
      </c>
    </row>
    <row r="206" spans="1:16" ht="12.75">
      <c r="A206" s="25" t="s">
        <v>47</v>
      </c>
      <c s="29" t="s">
        <v>33</v>
      </c>
      <c s="29" t="s">
        <v>478</v>
      </c>
      <c s="25" t="s">
        <v>340</v>
      </c>
      <c s="30" t="s">
        <v>479</v>
      </c>
      <c s="31" t="s">
        <v>232</v>
      </c>
      <c s="32">
        <v>61.66</v>
      </c>
      <c s="33">
        <v>0</v>
      </c>
      <c s="33">
        <f>ROUND(ROUND(H206,2)*ROUND(G206,3),2)</f>
      </c>
      <c s="31" t="s">
        <v>62</v>
      </c>
      <c r="O206">
        <f>(I206*21)/100</f>
      </c>
      <c t="s">
        <v>23</v>
      </c>
    </row>
    <row r="207" spans="1:5" ht="38.25">
      <c r="A207" s="34" t="s">
        <v>52</v>
      </c>
      <c r="E207" s="35" t="s">
        <v>482</v>
      </c>
    </row>
    <row r="208" spans="1:5" ht="63.75">
      <c r="A208" s="36" t="s">
        <v>54</v>
      </c>
      <c r="E208" s="37" t="s">
        <v>483</v>
      </c>
    </row>
    <row r="209" spans="1:5" ht="102">
      <c r="A209" t="s">
        <v>56</v>
      </c>
      <c r="E209" s="35" t="s">
        <v>481</v>
      </c>
    </row>
    <row r="210" spans="1:16" ht="12.75">
      <c r="A210" s="25" t="s">
        <v>47</v>
      </c>
      <c s="29" t="s">
        <v>35</v>
      </c>
      <c s="29" t="s">
        <v>484</v>
      </c>
      <c s="25" t="s">
        <v>49</v>
      </c>
      <c s="30" t="s">
        <v>485</v>
      </c>
      <c s="31" t="s">
        <v>186</v>
      </c>
      <c s="32">
        <v>30.5</v>
      </c>
      <c s="33">
        <v>0</v>
      </c>
      <c s="33">
        <f>ROUND(ROUND(H210,2)*ROUND(G210,3),2)</f>
      </c>
      <c s="31" t="s">
        <v>62</v>
      </c>
      <c r="O210">
        <f>(I210*21)/100</f>
      </c>
      <c t="s">
        <v>23</v>
      </c>
    </row>
    <row r="211" spans="1:5" ht="12.75">
      <c r="A211" s="34" t="s">
        <v>52</v>
      </c>
      <c r="E211" s="35" t="s">
        <v>486</v>
      </c>
    </row>
    <row r="212" spans="1:5" ht="51">
      <c r="A212" s="36" t="s">
        <v>54</v>
      </c>
      <c r="E212" s="37" t="s">
        <v>487</v>
      </c>
    </row>
    <row r="213" spans="1:5" ht="102">
      <c r="A213" t="s">
        <v>56</v>
      </c>
      <c r="E213" s="35" t="s">
        <v>239</v>
      </c>
    </row>
    <row r="214" spans="1:16" ht="12.75">
      <c r="A214" s="25" t="s">
        <v>47</v>
      </c>
      <c s="29" t="s">
        <v>37</v>
      </c>
      <c s="29" t="s">
        <v>488</v>
      </c>
      <c s="25" t="s">
        <v>49</v>
      </c>
      <c s="30" t="s">
        <v>489</v>
      </c>
      <c s="31" t="s">
        <v>91</v>
      </c>
      <c s="32">
        <v>4</v>
      </c>
      <c s="33">
        <v>0</v>
      </c>
      <c s="33">
        <f>ROUND(ROUND(H214,2)*ROUND(G214,3),2)</f>
      </c>
      <c s="31" t="s">
        <v>62</v>
      </c>
      <c r="O214">
        <f>(I214*21)/100</f>
      </c>
      <c t="s">
        <v>23</v>
      </c>
    </row>
    <row r="215" spans="1:5" ht="12.75">
      <c r="A215" s="34" t="s">
        <v>52</v>
      </c>
      <c r="E215" s="35" t="s">
        <v>490</v>
      </c>
    </row>
    <row r="216" spans="1:5" ht="38.25">
      <c r="A216" s="36" t="s">
        <v>54</v>
      </c>
      <c r="E216" s="37" t="s">
        <v>491</v>
      </c>
    </row>
    <row r="217" spans="1:5" ht="25.5">
      <c r="A217" t="s">
        <v>56</v>
      </c>
      <c r="E217" s="35" t="s">
        <v>492</v>
      </c>
    </row>
    <row r="218" spans="1:16" ht="12.75">
      <c r="A218" s="25" t="s">
        <v>47</v>
      </c>
      <c s="29" t="s">
        <v>75</v>
      </c>
      <c s="29" t="s">
        <v>493</v>
      </c>
      <c s="25" t="s">
        <v>49</v>
      </c>
      <c s="30" t="s">
        <v>494</v>
      </c>
      <c s="31" t="s">
        <v>200</v>
      </c>
      <c s="32">
        <v>13</v>
      </c>
      <c s="33">
        <v>0</v>
      </c>
      <c s="33">
        <f>ROUND(ROUND(H218,2)*ROUND(G218,3),2)</f>
      </c>
      <c s="31" t="s">
        <v>62</v>
      </c>
      <c r="O218">
        <f>(I218*21)/100</f>
      </c>
      <c t="s">
        <v>23</v>
      </c>
    </row>
    <row r="219" spans="1:5" ht="25.5">
      <c r="A219" s="34" t="s">
        <v>52</v>
      </c>
      <c r="E219" s="35" t="s">
        <v>495</v>
      </c>
    </row>
    <row r="220" spans="1:5" ht="12.75">
      <c r="A220" s="36" t="s">
        <v>54</v>
      </c>
      <c r="E220" s="37" t="s">
        <v>496</v>
      </c>
    </row>
    <row r="221" spans="1:5" ht="25.5">
      <c r="A221" t="s">
        <v>56</v>
      </c>
      <c r="E221" s="35" t="s">
        <v>497</v>
      </c>
    </row>
    <row r="222" spans="1:16" ht="12.75">
      <c r="A222" s="25" t="s">
        <v>47</v>
      </c>
      <c s="29" t="s">
        <v>498</v>
      </c>
      <c s="29" t="s">
        <v>499</v>
      </c>
      <c s="25" t="s">
        <v>49</v>
      </c>
      <c s="30" t="s">
        <v>500</v>
      </c>
      <c s="31" t="s">
        <v>180</v>
      </c>
      <c s="32">
        <v>104.6</v>
      </c>
      <c s="33">
        <v>0</v>
      </c>
      <c s="33">
        <f>ROUND(ROUND(H222,2)*ROUND(G222,3),2)</f>
      </c>
      <c s="31" t="s">
        <v>62</v>
      </c>
      <c r="O222">
        <f>(I222*21)/100</f>
      </c>
      <c t="s">
        <v>23</v>
      </c>
    </row>
    <row r="223" spans="1:5" ht="12.75">
      <c r="A223" s="34" t="s">
        <v>52</v>
      </c>
      <c r="E223" s="35" t="s">
        <v>501</v>
      </c>
    </row>
    <row r="224" spans="1:5" ht="38.25">
      <c r="A224" s="36" t="s">
        <v>54</v>
      </c>
      <c r="E224" s="37" t="s">
        <v>452</v>
      </c>
    </row>
    <row r="225" spans="1:5" ht="25.5">
      <c r="A225" t="s">
        <v>56</v>
      </c>
      <c r="E225" s="35" t="s">
        <v>502</v>
      </c>
    </row>
    <row r="226" spans="1:16" ht="12.75">
      <c r="A226" s="25" t="s">
        <v>47</v>
      </c>
      <c s="29" t="s">
        <v>503</v>
      </c>
      <c s="29" t="s">
        <v>504</v>
      </c>
      <c s="25" t="s">
        <v>49</v>
      </c>
      <c s="30" t="s">
        <v>505</v>
      </c>
      <c s="31" t="s">
        <v>180</v>
      </c>
      <c s="32">
        <v>104.6</v>
      </c>
      <c s="33">
        <v>0</v>
      </c>
      <c s="33">
        <f>ROUND(ROUND(H226,2)*ROUND(G226,3),2)</f>
      </c>
      <c s="31" t="s">
        <v>62</v>
      </c>
      <c r="O226">
        <f>(I226*21)/100</f>
      </c>
      <c t="s">
        <v>23</v>
      </c>
    </row>
    <row r="227" spans="1:5" ht="12.75">
      <c r="A227" s="34" t="s">
        <v>52</v>
      </c>
      <c r="E227" s="35" t="s">
        <v>49</v>
      </c>
    </row>
    <row r="228" spans="1:5" ht="12.75">
      <c r="A228" s="36" t="s">
        <v>54</v>
      </c>
      <c r="E228" s="37" t="s">
        <v>49</v>
      </c>
    </row>
    <row r="229" spans="1:5" ht="76.5">
      <c r="A229" t="s">
        <v>56</v>
      </c>
      <c r="E229" s="35" t="s">
        <v>506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