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<sst xmlns="http://schemas.openxmlformats.org/spreadsheetml/2006/main" count="140" uniqueCount="112">
  <si>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</si>
  <si>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</si>
  <si>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</si>
  <si>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</si>
  <si>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</si>
  <si>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</si>
  <si>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</si>
  <si>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</si>
  <si>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</si>
  <si>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</si>
  <si>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</si>
  <si>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</si>
  <si>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</si>
  <si>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</si>
  <si>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</si>
  <si>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</si>
  <si>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</si>
  <si>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</si>
  <si>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</si>
  <si>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</si>
  <si>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</si>
  <si>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</si>
  <si>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</si>
  <si>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</si>
  <si>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</si>
  <si>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</si>
  <si>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</si>
  <si>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</si>
  <si>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</si>
  <si>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</si>
  <si>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</si>
  <si>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</si>
  <si>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</si>
  <si>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</si>
  <si>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</si>
  <si>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</si>
  <si>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</si>
  <si>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</si>
  <si>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</si>
  <si>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</si>
  <si>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</si>
  <si>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</si>
  <si>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</si>
  <si>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</si>
  <si>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</si>
  <si>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</si>
  <si>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</si>
  <si>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</si>
  <si>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</si>
  <si>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</si>
  <si>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</si>
  <si>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</si>
  <si>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</si>
  <si>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</si>
  <si>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</si>
  <si>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</si>
  <si>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</si>
  <si>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</si>
  <si>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</si>
  <si>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</si>
  <si>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</si>
  <si>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</si>
  <si>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</si>
  <si>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</si>
  <si>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</si>
  <si>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</si>
  <si>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</si>
  <si>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</si>
  <si>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</si>
  <si>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</si>
  <si>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</si>
  <si>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</si>
  <si>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21/38</t>
  </si>
  <si>
    <t>Ostatní a vedlejší náklady</t>
  </si>
  <si>
    <t>11</t>
  </si>
  <si>
    <t>Přípravné a přidružené práce</t>
  </si>
  <si>
    <t>0001</t>
  </si>
  <si>
    <t xml:space="preserve">Geodetické vytýčení stavby </t>
  </si>
  <si>
    <t>bod</t>
  </si>
  <si>
    <t>0002</t>
  </si>
  <si>
    <t xml:space="preserve">Vytýčení stávajících podzemních sítí a zařízení </t>
  </si>
  <si>
    <t>kpl</t>
  </si>
  <si>
    <t>0003</t>
  </si>
  <si>
    <t>Fotodokumentace objektů na stavbě před zahájením výkopových prací a po dokončení stavby</t>
  </si>
  <si>
    <t>0004</t>
  </si>
  <si>
    <t xml:space="preserve">Geodetické zaměření skutečného provedení stavby </t>
  </si>
  <si>
    <t>100m</t>
  </si>
  <si>
    <t>0006</t>
  </si>
  <si>
    <t xml:space="preserve">Hutnící zkoušky </t>
  </si>
  <si>
    <t>0007</t>
  </si>
  <si>
    <t>Objekty zařízení staveniště vč.napojení na inž.sítě</t>
  </si>
  <si>
    <t>0008</t>
  </si>
  <si>
    <t xml:space="preserve">Mobilní zábrany (pronájem, osazení, demontáž) </t>
  </si>
  <si>
    <t>0009</t>
  </si>
  <si>
    <t xml:space="preserve">Dokumentace skutečného provedení stavby (DSPS)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</si>
  <si>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</si>
  <si>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</si>
  <si>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</si>
  <si>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</si>
  <si>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</si>
  <si>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</si>
  <si>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</si>
  <si>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</si>
  <si>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 00 -</t>
  </si>
  <si>
    <t>Č.K., sídliště Železniční- obnova kanal.a vodovodu</t>
  </si>
  <si>
    <t>827.1</t>
  </si>
  <si>
    <t>3 str.</t>
  </si>
  <si>
    <t>Jiří Sváček - Videall Projekt, Č.Krumlov</t>
  </si>
  <si>
    <r>
      <t>Město Český Krumlov</t>
    </r>
    <r>
      <rPr>
        <sz val="10"/>
        <rFont val="Arial"/>
        <family val="2"/>
      </rPr>
      <t>, (IČ 00245836)</t>
    </r>
  </si>
  <si>
    <t xml:space="preserve">POLOŽKOVÝ VÝKAZ VÝMĚR -  SO 00 </t>
  </si>
  <si>
    <t>Výkaz výměr:</t>
  </si>
  <si>
    <t>REKAPITULACE  STAVEBNÍCH  DÍLŮ  - Ostatní a vedlejší náklady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</si>
</sst>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41" fillId="20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38" fillId="22" borderId="6" applyNumberFormat="0" applyFont="0" applyAlignment="0" applyProtection="0"/>
    <xf numFmtId="9" fontId="38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7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7" fontId="3" fillId="0" borderId="13" xfId="0" applyNumberFormat="1" applyFont="1" applyBorder="1" applyAlignment="1">
      <alignment horizontal="right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5" applyNumberFormat="1" applyFont="1" applyBorder="1">
      <alignment/>
      <protection/>
    </xf>
    <xf numFmtId="49" fontId="3" fillId="0" borderId="41" xfId="45" applyNumberFormat="1" applyFont="1" applyBorder="1">
      <alignment/>
      <protection/>
    </xf>
    <xf numFmtId="49" fontId="3" fillId="0" borderId="41" xfId="45" applyNumberFormat="1" applyFont="1" applyBorder="1" applyAlignment="1">
      <alignment horizontal="right"/>
      <protection/>
    </xf>
    <xf numFmtId="0" fontId="3" fillId="0" borderId="42" xfId="0" applyNumberFormat="1" applyFont="1" applyBorder="1" applyAlignment="1">
      <alignment/>
    </xf>
    <xf numFmtId="49" fontId="4" fillId="0" borderId="43" xfId="45" applyNumberFormat="1" applyFont="1" applyBorder="1">
      <alignment/>
      <protection/>
    </xf>
    <xf numFmtId="49" fontId="3" fillId="0" borderId="43" xfId="45" applyNumberFormat="1" applyFont="1" applyBorder="1">
      <alignment/>
      <protection/>
    </xf>
    <xf numFmtId="49" fontId="3" fillId="0" borderId="43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4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7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1" xfId="45" applyFont="1" applyBorder="1">
      <alignment/>
      <protection/>
    </xf>
    <xf numFmtId="0" fontId="3" fillId="0" borderId="42" xfId="45" applyFont="1" applyBorder="1">
      <alignment/>
      <protection/>
    </xf>
    <xf numFmtId="0" fontId="3" fillId="0" borderId="43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0" fontId="4" fillId="0" borderId="45" xfId="45" applyFont="1" applyBorder="1" applyAlignment="1">
      <alignment horizontal="center"/>
      <protection/>
    </xf>
    <xf numFmtId="49" fontId="4" fillId="0" borderId="45" xfId="45" applyNumberFormat="1" applyFont="1" applyBorder="1" applyAlignment="1">
      <alignment horizontal="left"/>
      <protection/>
    </xf>
    <xf numFmtId="0" fontId="4" fillId="0" borderId="46" xfId="45" applyFont="1" applyBorder="1">
      <alignment/>
      <protection/>
    </xf>
    <xf numFmtId="0" fontId="3" fillId="0" borderId="14" xfId="45" applyFont="1" applyBorder="1" applyAlignment="1">
      <alignment horizontal="center"/>
      <protection/>
    </xf>
    <xf numFmtId="0" fontId="3" fillId="0" borderId="14" xfId="45" applyNumberFormat="1" applyFont="1" applyBorder="1" applyAlignment="1">
      <alignment horizontal="right"/>
      <protection/>
    </xf>
    <xf numFmtId="0" fontId="3" fillId="0" borderId="13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6" fillId="0" borderId="47" xfId="45" applyFont="1" applyBorder="1" applyAlignment="1">
      <alignment horizontal="center" vertical="top"/>
      <protection/>
    </xf>
    <xf numFmtId="49" fontId="16" fillId="0" borderId="47" xfId="45" applyNumberFormat="1" applyFont="1" applyBorder="1" applyAlignment="1">
      <alignment horizontal="left" vertical="top"/>
      <protection/>
    </xf>
    <xf numFmtId="0" fontId="16" fillId="0" borderId="47" xfId="45" applyFont="1" applyBorder="1" applyAlignment="1">
      <alignment vertical="top" wrapText="1"/>
      <protection/>
    </xf>
    <xf numFmtId="49" fontId="16" fillId="0" borderId="47" xfId="45" applyNumberFormat="1" applyFont="1" applyBorder="1" applyAlignment="1">
      <alignment horizontal="center" shrinkToFit="1"/>
      <protection/>
    </xf>
    <xf numFmtId="4" fontId="16" fillId="0" borderId="47" xfId="45" applyNumberFormat="1" applyFont="1" applyBorder="1" applyAlignment="1">
      <alignment horizontal="right"/>
      <protection/>
    </xf>
    <xf numFmtId="4" fontId="16" fillId="0" borderId="47" xfId="45" applyNumberFormat="1" applyFont="1" applyBorder="1">
      <alignment/>
      <protection/>
    </xf>
    <xf numFmtId="0" fontId="15" fillId="0" borderId="0" xfId="45" applyFont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8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9" fillId="0" borderId="0" xfId="45" applyFont="1" applyBorder="1">
      <alignment/>
      <protection/>
    </xf>
    <xf numFmtId="3" fontId="19" fillId="0" borderId="0" xfId="45" applyNumberFormat="1" applyFont="1" applyBorder="1" applyAlignment="1">
      <alignment horizontal="right"/>
      <protection/>
    </xf>
    <xf numFmtId="4" fontId="19" fillId="0" borderId="0" xfId="45" applyNumberFormat="1" applyFont="1" applyBorder="1">
      <alignment/>
      <protection/>
    </xf>
    <xf numFmtId="0" fontId="18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28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4" fontId="16" fillId="0" borderId="47" xfId="45" applyNumberFormat="1" applyFont="1" applyFill="1" applyBorder="1" applyAlignment="1">
      <alignment horizontal="right"/>
      <protection/>
    </xf>
    <xf numFmtId="4" fontId="16" fillId="0" borderId="47" xfId="45" applyNumberFormat="1" applyFont="1" applyFill="1" applyBorder="1">
      <alignment/>
      <protection/>
    </xf>
    <xf numFmtId="0" fontId="4" fillId="34" borderId="23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centerContinuous"/>
    </xf>
    <xf numFmtId="49" fontId="6" fillId="34" borderId="24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centerContinuous"/>
    </xf>
    <xf numFmtId="49" fontId="20" fillId="34" borderId="12" xfId="0" applyNumberFormat="1" applyFont="1" applyFill="1" applyBorder="1" applyAlignment="1">
      <alignment/>
    </xf>
    <xf numFmtId="49" fontId="21" fillId="34" borderId="13" xfId="0" applyNumberFormat="1" applyFont="1" applyFill="1" applyBorder="1" applyAlignment="1">
      <alignment/>
    </xf>
    <xf numFmtId="49" fontId="20" fillId="34" borderId="14" xfId="0" applyNumberFormat="1" applyFont="1" applyFill="1" applyBorder="1" applyAlignment="1">
      <alignment/>
    </xf>
    <xf numFmtId="49" fontId="3" fillId="34" borderId="14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/>
    </xf>
    <xf numFmtId="49" fontId="4" fillId="34" borderId="28" xfId="0" applyNumberFormat="1" applyFont="1" applyFill="1" applyBorder="1" applyAlignment="1">
      <alignment/>
    </xf>
    <xf numFmtId="49" fontId="3" fillId="34" borderId="33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4" fillId="34" borderId="51" xfId="0" applyFont="1" applyFill="1" applyBorder="1" applyAlignment="1">
      <alignment horizontal="left"/>
    </xf>
    <xf numFmtId="0" fontId="3" fillId="34" borderId="52" xfId="0" applyFont="1" applyFill="1" applyBorder="1" applyAlignment="1">
      <alignment horizontal="left"/>
    </xf>
    <xf numFmtId="0" fontId="3" fillId="34" borderId="53" xfId="0" applyFont="1" applyFill="1" applyBorder="1" applyAlignment="1">
      <alignment horizontal="centerContinuous"/>
    </xf>
    <xf numFmtId="0" fontId="4" fillId="34" borderId="52" xfId="0" applyFont="1" applyFill="1" applyBorder="1" applyAlignment="1">
      <alignment horizontal="centerContinuous"/>
    </xf>
    <xf numFmtId="0" fontId="3" fillId="34" borderId="52" xfId="0" applyFont="1" applyFill="1" applyBorder="1" applyAlignment="1">
      <alignment horizontal="centerContinuous"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55" xfId="0" applyFont="1" applyFill="1" applyBorder="1" applyAlignment="1">
      <alignment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4" fillId="34" borderId="51" xfId="0" applyNumberFormat="1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51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3" fontId="4" fillId="34" borderId="58" xfId="0" applyNumberFormat="1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4" fillId="34" borderId="59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 horizontal="right"/>
    </xf>
    <xf numFmtId="4" fontId="6" fillId="34" borderId="55" xfId="0" applyNumberFormat="1" applyFont="1" applyFill="1" applyBorder="1" applyAlignment="1">
      <alignment horizontal="right"/>
    </xf>
    <xf numFmtId="0" fontId="3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4" fontId="3" fillId="34" borderId="60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31" xfId="0" applyNumberFormat="1" applyFont="1" applyFill="1" applyBorder="1" applyAlignment="1">
      <alignment/>
    </xf>
    <xf numFmtId="49" fontId="5" fillId="34" borderId="15" xfId="45" applyNumberFormat="1" applyFont="1" applyFill="1" applyBorder="1">
      <alignment/>
      <protection/>
    </xf>
    <xf numFmtId="0" fontId="5" fillId="34" borderId="13" xfId="45" applyFont="1" applyFill="1" applyBorder="1" applyAlignment="1">
      <alignment horizontal="center"/>
      <protection/>
    </xf>
    <xf numFmtId="0" fontId="5" fillId="34" borderId="13" xfId="45" applyNumberFormat="1" applyFont="1" applyFill="1" applyBorder="1" applyAlignment="1">
      <alignment horizontal="center"/>
      <protection/>
    </xf>
    <xf numFmtId="0" fontId="5" fillId="34" borderId="15" xfId="45" applyFont="1" applyFill="1" applyBorder="1" applyAlignment="1">
      <alignment horizontal="center"/>
      <protection/>
    </xf>
    <xf numFmtId="0" fontId="3" fillId="34" borderId="15" xfId="45" applyFont="1" applyFill="1" applyBorder="1" applyAlignment="1">
      <alignment horizontal="center"/>
      <protection/>
    </xf>
    <xf numFmtId="49" fontId="17" fillId="34" borderId="15" xfId="45" applyNumberFormat="1" applyFont="1" applyFill="1" applyBorder="1" applyAlignment="1">
      <alignment horizontal="left"/>
      <protection/>
    </xf>
    <xf numFmtId="0" fontId="17" fillId="34" borderId="46" xfId="45" applyFont="1" applyFill="1" applyBorder="1">
      <alignment/>
      <protection/>
    </xf>
    <xf numFmtId="0" fontId="3" fillId="34" borderId="14" xfId="45" applyFont="1" applyFill="1" applyBorder="1" applyAlignment="1">
      <alignment horizontal="center"/>
      <protection/>
    </xf>
    <xf numFmtId="4" fontId="3" fillId="34" borderId="14" xfId="45" applyNumberFormat="1" applyFont="1" applyFill="1" applyBorder="1" applyAlignment="1">
      <alignment horizontal="right"/>
      <protection/>
    </xf>
    <xf numFmtId="4" fontId="3" fillId="34" borderId="13" xfId="45" applyNumberFormat="1" applyFont="1" applyFill="1" applyBorder="1" applyAlignment="1">
      <alignment horizontal="right"/>
      <protection/>
    </xf>
    <xf numFmtId="4" fontId="4" fillId="34" borderId="15" xfId="45" applyNumberFormat="1" applyFont="1" applyFill="1" applyBorder="1">
      <alignment/>
      <protection/>
    </xf>
    <xf numFmtId="0" fontId="11" fillId="0" borderId="1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168" fontId="3" fillId="0" borderId="46" xfId="0" applyNumberFormat="1" applyFont="1" applyBorder="1" applyAlignment="1">
      <alignment horizontal="right" indent="2"/>
    </xf>
    <xf numFmtId="168" fontId="3" fillId="0" borderId="50" xfId="0" applyNumberFormat="1" applyFont="1" applyBorder="1" applyAlignment="1">
      <alignment horizontal="right" indent="2"/>
    </xf>
    <xf numFmtId="168" fontId="7" fillId="33" borderId="61" xfId="0" applyNumberFormat="1" applyFont="1" applyFill="1" applyBorder="1" applyAlignment="1">
      <alignment horizontal="right" indent="2"/>
    </xf>
    <xf numFmtId="168" fontId="7" fillId="33" borderId="60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2" xfId="45" applyFont="1" applyBorder="1" applyAlignment="1">
      <alignment horizontal="center"/>
      <protection/>
    </xf>
    <xf numFmtId="0" fontId="3" fillId="0" borderId="63" xfId="45" applyFont="1" applyBorder="1" applyAlignment="1">
      <alignment horizontal="center"/>
      <protection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left"/>
      <protection/>
    </xf>
    <xf numFmtId="0" fontId="3" fillId="0" borderId="43" xfId="45" applyFont="1" applyBorder="1" applyAlignment="1">
      <alignment horizontal="left"/>
      <protection/>
    </xf>
    <xf numFmtId="0" fontId="3" fillId="0" borderId="67" xfId="45" applyFont="1" applyBorder="1" applyAlignment="1">
      <alignment horizontal="left"/>
      <protection/>
    </xf>
    <xf numFmtId="3" fontId="4" fillId="34" borderId="31" xfId="0" applyNumberFormat="1" applyFont="1" applyFill="1" applyBorder="1" applyAlignment="1">
      <alignment horizontal="right"/>
    </xf>
    <xf numFmtId="3" fontId="4" fillId="34" borderId="60" xfId="0" applyNumberFormat="1" applyFont="1" applyFill="1" applyBorder="1" applyAlignment="1">
      <alignment horizontal="right"/>
    </xf>
    <xf numFmtId="0" fontId="5" fillId="0" borderId="68" xfId="45" applyFont="1" applyBorder="1" applyAlignment="1">
      <alignment horizontal="left"/>
      <protection/>
    </xf>
    <xf numFmtId="0" fontId="5" fillId="0" borderId="41" xfId="45" applyFont="1" applyBorder="1" applyAlignment="1">
      <alignment horizontal="left"/>
      <protection/>
    </xf>
    <xf numFmtId="0" fontId="12" fillId="0" borderId="0" xfId="45" applyFont="1" applyAlignment="1">
      <alignment horizontal="center"/>
      <protection/>
    </xf>
    <xf numFmtId="49" fontId="3" fillId="0" borderId="64" xfId="45" applyNumberFormat="1" applyFont="1" applyBorder="1" applyAlignment="1">
      <alignment horizontal="center"/>
      <protection/>
    </xf>
    <xf numFmtId="0" fontId="3" fillId="0" borderId="66" xfId="45" applyFont="1" applyBorder="1" applyAlignment="1">
      <alignment horizontal="center" shrinkToFit="1"/>
      <protection/>
    </xf>
    <xf numFmtId="0" fontId="3" fillId="0" borderId="43" xfId="45" applyFont="1" applyBorder="1" applyAlignment="1">
      <alignment horizontal="center" shrinkToFit="1"/>
      <protection/>
    </xf>
    <xf numFmtId="0" fontId="3" fillId="0" borderId="67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30" t="s">
        <v>1</v>
      </c>
      <c r="B2" s="131"/>
      <c r="C2" s="132"/>
      <c r="D2" s="132"/>
      <c r="E2" s="133"/>
      <c r="F2" s="3" t="s">
        <v>2</v>
      </c>
      <c r="G2" s="143" t="s">
        <v>105</v>
      </c>
    </row>
    <row r="3" spans="1:7" ht="3" customHeight="1" hidden="1">
      <c r="A3" s="4"/>
      <c r="B3" s="5"/>
      <c r="C3" s="6"/>
      <c r="D3" s="6"/>
      <c r="E3" s="7"/>
      <c r="F3" s="8"/>
      <c r="G3" s="144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45"/>
    </row>
    <row r="5" spans="1:7" ht="16.5" customHeight="1">
      <c r="A5" s="134" t="s">
        <v>103</v>
      </c>
      <c r="B5" s="135"/>
      <c r="C5" s="136" t="s">
        <v>73</v>
      </c>
      <c r="D5" s="137"/>
      <c r="E5" s="138"/>
      <c r="F5" s="8" t="s">
        <v>7</v>
      </c>
      <c r="G5" s="144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46">
        <v>0</v>
      </c>
      <c r="O6" s="11"/>
    </row>
    <row r="7" spans="1:7" ht="18" customHeight="1">
      <c r="A7" s="139"/>
      <c r="B7" s="140"/>
      <c r="C7" s="141" t="s">
        <v>104</v>
      </c>
      <c r="D7" s="142"/>
      <c r="E7" s="142"/>
      <c r="F7" s="12" t="s">
        <v>11</v>
      </c>
      <c r="G7" s="146">
        <f>IF(PocetMJ=0,,ROUND((F30+F32)/PocetMJ,1))</f>
        <v>0</v>
      </c>
    </row>
    <row r="8" spans="1:9" ht="12.75">
      <c r="A8" s="13" t="s">
        <v>12</v>
      </c>
      <c r="B8" s="8"/>
      <c r="C8" s="198" t="s">
        <v>107</v>
      </c>
      <c r="D8" s="198"/>
      <c r="E8" s="199"/>
      <c r="F8" s="14" t="s">
        <v>13</v>
      </c>
      <c r="G8" s="147"/>
      <c r="H8" s="15"/>
      <c r="I8" s="16"/>
    </row>
    <row r="9" spans="1:8" ht="12.75">
      <c r="A9" s="13" t="s">
        <v>14</v>
      </c>
      <c r="B9" s="8"/>
      <c r="C9" s="198" t="str">
        <f>Projektant</f>
        <v>Jiří Sváček - Videall Projekt, Č.Krumlov</v>
      </c>
      <c r="D9" s="198"/>
      <c r="E9" s="199"/>
      <c r="F9" s="8"/>
      <c r="G9" s="148"/>
      <c r="H9" s="17"/>
    </row>
    <row r="10" spans="1:8" ht="12.75">
      <c r="A10" s="13" t="s">
        <v>15</v>
      </c>
      <c r="B10" s="8"/>
      <c r="C10" s="200" t="s">
        <v>108</v>
      </c>
      <c r="D10" s="200"/>
      <c r="E10" s="200"/>
      <c r="F10" s="18"/>
      <c r="G10" s="149"/>
      <c r="H10" s="19"/>
    </row>
    <row r="11" spans="1:57" ht="13.5" customHeight="1">
      <c r="A11" s="13" t="s">
        <v>16</v>
      </c>
      <c r="B11" s="8"/>
      <c r="C11" s="198"/>
      <c r="D11" s="198"/>
      <c r="E11" s="198"/>
      <c r="F11" s="20" t="s">
        <v>17</v>
      </c>
      <c r="G11" s="148" t="s">
        <v>72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198"/>
      <c r="D12" s="198"/>
      <c r="E12" s="198"/>
      <c r="F12" s="23" t="s">
        <v>19</v>
      </c>
      <c r="G12" s="150" t="s">
        <v>106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51" t="s">
        <v>21</v>
      </c>
      <c r="B14" s="152"/>
      <c r="C14" s="153"/>
      <c r="D14" s="154" t="s">
        <v>22</v>
      </c>
      <c r="E14" s="155"/>
      <c r="F14" s="155"/>
      <c r="G14" s="153"/>
    </row>
    <row r="15" spans="1:7" ht="15.75" customHeight="1">
      <c r="A15" s="28"/>
      <c r="B15" s="29" t="s">
        <v>23</v>
      </c>
      <c r="C15" s="30">
        <f>HSV</f>
        <v>0</v>
      </c>
      <c r="D15" s="31" t="str">
        <f>Rekapitulace!A13</f>
        <v>Ztížené výrobní podmínky</v>
      </c>
      <c r="E15" s="32"/>
      <c r="F15" s="33"/>
      <c r="G15" s="30">
        <f>Rekapitulace!I13</f>
        <v>0</v>
      </c>
    </row>
    <row r="16" spans="1:7" ht="15.75" customHeight="1">
      <c r="A16" s="28" t="s">
        <v>24</v>
      </c>
      <c r="B16" s="29" t="s">
        <v>25</v>
      </c>
      <c r="C16" s="30">
        <f>PSV</f>
        <v>0</v>
      </c>
      <c r="D16" s="4" t="str">
        <f>Rekapitulace!A14</f>
        <v>Oborová přirážka</v>
      </c>
      <c r="E16" s="34"/>
      <c r="F16" s="35"/>
      <c r="G16" s="30">
        <f>Rekapitulace!I14</f>
        <v>0</v>
      </c>
    </row>
    <row r="17" spans="1:7" ht="15.75" customHeight="1">
      <c r="A17" s="28" t="s">
        <v>26</v>
      </c>
      <c r="B17" s="29" t="s">
        <v>27</v>
      </c>
      <c r="C17" s="30">
        <f>Mont</f>
        <v>0</v>
      </c>
      <c r="D17" s="4" t="str">
        <f>Rekapitulace!A15</f>
        <v>Přesun stavebních kapacit</v>
      </c>
      <c r="E17" s="34"/>
      <c r="F17" s="35"/>
      <c r="G17" s="30">
        <f>Rekapitulace!I15</f>
        <v>0</v>
      </c>
    </row>
    <row r="18" spans="1:7" ht="15.75" customHeight="1">
      <c r="A18" s="36" t="s">
        <v>28</v>
      </c>
      <c r="B18" s="37" t="s">
        <v>29</v>
      </c>
      <c r="C18" s="30">
        <f>Dodavka</f>
        <v>0</v>
      </c>
      <c r="D18" s="4" t="str">
        <f>Rekapitulace!A16</f>
        <v>Mimostaveništní doprava</v>
      </c>
      <c r="E18" s="34"/>
      <c r="F18" s="35"/>
      <c r="G18" s="30">
        <f>Rekapitulace!I16</f>
        <v>0</v>
      </c>
    </row>
    <row r="19" spans="1:7" ht="15.75" customHeight="1">
      <c r="A19" s="38" t="s">
        <v>30</v>
      </c>
      <c r="B19" s="29"/>
      <c r="C19" s="30">
        <f>SUM(C15:C18)</f>
        <v>0</v>
      </c>
      <c r="D19" s="4" t="str">
        <f>Rekapitulace!A17</f>
        <v>Zařízení staveniště</v>
      </c>
      <c r="E19" s="34"/>
      <c r="F19" s="35"/>
      <c r="G19" s="30">
        <f>Rekapitulace!I17</f>
        <v>0</v>
      </c>
    </row>
    <row r="20" spans="1:7" ht="15.75" customHeight="1">
      <c r="A20" s="38"/>
      <c r="B20" s="29"/>
      <c r="C20" s="30"/>
      <c r="D20" s="4" t="str">
        <f>Rekapitulace!A18</f>
        <v>Provoz investora</v>
      </c>
      <c r="E20" s="34"/>
      <c r="F20" s="35"/>
      <c r="G20" s="30">
        <f>Rekapitulace!I18</f>
        <v>0</v>
      </c>
    </row>
    <row r="21" spans="1:7" ht="15.75" customHeight="1">
      <c r="A21" s="38" t="s">
        <v>31</v>
      </c>
      <c r="B21" s="29"/>
      <c r="C21" s="30">
        <f>HZS</f>
        <v>0</v>
      </c>
      <c r="D21" s="4" t="str">
        <f>Rekapitulace!A19</f>
        <v>Kompletační činnost (IČD)</v>
      </c>
      <c r="E21" s="34"/>
      <c r="F21" s="35"/>
      <c r="G21" s="30">
        <f>Rekapitulace!I19</f>
        <v>0</v>
      </c>
    </row>
    <row r="22" spans="1:7" ht="15.7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01" t="s">
        <v>34</v>
      </c>
      <c r="B23" s="202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156" t="s">
        <v>36</v>
      </c>
      <c r="B24" s="157"/>
      <c r="C24" s="158"/>
      <c r="D24" s="157" t="s">
        <v>37</v>
      </c>
      <c r="E24" s="157"/>
      <c r="F24" s="159" t="s">
        <v>38</v>
      </c>
      <c r="G24" s="160"/>
    </row>
    <row r="25" spans="1:7" ht="12.75">
      <c r="A25" s="39" t="s">
        <v>39</v>
      </c>
      <c r="B25" s="40"/>
      <c r="C25" s="161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62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03">
        <f>C23-F32</f>
        <v>0</v>
      </c>
      <c r="G30" s="204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03">
        <f>ROUND(PRODUCT(F30,C31/100),0)</f>
        <v>0</v>
      </c>
      <c r="G31" s="204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03">
        <v>0</v>
      </c>
      <c r="G32" s="204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03">
        <f>ROUND(PRODUCT(F32,C33/100),0)</f>
        <v>0</v>
      </c>
      <c r="G33" s="204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05">
        <f>ROUND(SUM(F30:F33),0)</f>
        <v>0</v>
      </c>
      <c r="G34" s="206"/>
    </row>
    <row r="36" spans="1:8" ht="12.75">
      <c r="A36" s="64" t="s">
        <v>48</v>
      </c>
      <c r="B36" s="64"/>
      <c r="C36" s="64"/>
      <c r="D36" s="64"/>
      <c r="E36" s="64"/>
      <c r="F36" s="64"/>
      <c r="G36" s="64"/>
      <c r="H36" t="s">
        <v>6</v>
      </c>
    </row>
    <row r="37" spans="1:8" ht="14.25" customHeight="1">
      <c r="A37" s="64"/>
      <c r="B37" s="207"/>
      <c r="C37" s="207"/>
      <c r="D37" s="207"/>
      <c r="E37" s="207"/>
      <c r="F37" s="207"/>
      <c r="G37" s="207"/>
      <c r="H37" t="s">
        <v>6</v>
      </c>
    </row>
    <row r="38" spans="1:8" ht="12.75" customHeight="1">
      <c r="A38" s="65"/>
      <c r="B38" s="207"/>
      <c r="C38" s="207"/>
      <c r="D38" s="207"/>
      <c r="E38" s="207"/>
      <c r="F38" s="207"/>
      <c r="G38" s="207"/>
      <c r="H38" t="s">
        <v>6</v>
      </c>
    </row>
    <row r="39" spans="1:8" ht="12.75">
      <c r="A39" s="65"/>
      <c r="B39" s="207"/>
      <c r="C39" s="207"/>
      <c r="D39" s="207"/>
      <c r="E39" s="207"/>
      <c r="F39" s="207"/>
      <c r="G39" s="207"/>
      <c r="H39" t="s">
        <v>6</v>
      </c>
    </row>
    <row r="40" spans="1:8" ht="12.75">
      <c r="A40" s="65"/>
      <c r="B40" s="207"/>
      <c r="C40" s="207"/>
      <c r="D40" s="207"/>
      <c r="E40" s="207"/>
      <c r="F40" s="207"/>
      <c r="G40" s="207"/>
      <c r="H40" t="s">
        <v>6</v>
      </c>
    </row>
    <row r="41" spans="1:8" ht="12.75">
      <c r="A41" s="65"/>
      <c r="B41" s="207"/>
      <c r="C41" s="207"/>
      <c r="D41" s="207"/>
      <c r="E41" s="207"/>
      <c r="F41" s="207"/>
      <c r="G41" s="207"/>
      <c r="H41" t="s">
        <v>6</v>
      </c>
    </row>
    <row r="42" spans="1:8" ht="12.75">
      <c r="A42" s="65"/>
      <c r="B42" s="207"/>
      <c r="C42" s="207"/>
      <c r="D42" s="207"/>
      <c r="E42" s="207"/>
      <c r="F42" s="207"/>
      <c r="G42" s="207"/>
      <c r="H42" t="s">
        <v>6</v>
      </c>
    </row>
    <row r="43" spans="1:8" ht="12.75">
      <c r="A43" s="65"/>
      <c r="B43" s="207"/>
      <c r="C43" s="207"/>
      <c r="D43" s="207"/>
      <c r="E43" s="207"/>
      <c r="F43" s="207"/>
      <c r="G43" s="207"/>
      <c r="H43" t="s">
        <v>6</v>
      </c>
    </row>
    <row r="44" spans="1:8" ht="12.75">
      <c r="A44" s="65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>
      <c r="A45" s="65"/>
      <c r="B45" s="207"/>
      <c r="C45" s="207"/>
      <c r="D45" s="207"/>
      <c r="E45" s="207"/>
      <c r="F45" s="207"/>
      <c r="G45" s="207"/>
      <c r="H45" t="s">
        <v>6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66" t="str">
        <f>CONCATENATE(cislostavby," ",nazevstavby)</f>
        <v> Č.K., sídliště Železniční- obnova kanal.a vodovodu</v>
      </c>
      <c r="D1" s="67"/>
      <c r="E1" s="68"/>
      <c r="F1" s="67"/>
      <c r="G1" s="218" t="s">
        <v>110</v>
      </c>
      <c r="H1" s="219"/>
      <c r="I1" s="69"/>
    </row>
    <row r="2" spans="1:9" ht="13.5" thickBot="1">
      <c r="A2" s="211" t="s">
        <v>50</v>
      </c>
      <c r="B2" s="212"/>
      <c r="C2" s="70" t="str">
        <f>CONCATENATE(cisloobjektu," ",nazevobjektu)</f>
        <v>SO 00 - Ostatní a vedlejší náklady</v>
      </c>
      <c r="D2" s="71"/>
      <c r="E2" s="72"/>
      <c r="F2" s="71"/>
      <c r="G2" s="213"/>
      <c r="H2" s="214"/>
      <c r="I2" s="215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3" t="s">
        <v>111</v>
      </c>
      <c r="B4" s="74"/>
      <c r="C4" s="74"/>
      <c r="D4" s="74"/>
      <c r="E4" s="75"/>
      <c r="F4" s="74"/>
      <c r="G4" s="74"/>
      <c r="H4" s="74"/>
      <c r="I4" s="74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63"/>
      <c r="B6" s="164" t="s">
        <v>51</v>
      </c>
      <c r="C6" s="164"/>
      <c r="D6" s="165"/>
      <c r="E6" s="166" t="s">
        <v>52</v>
      </c>
      <c r="F6" s="167" t="s">
        <v>53</v>
      </c>
      <c r="G6" s="167" t="s">
        <v>54</v>
      </c>
      <c r="H6" s="167" t="s">
        <v>55</v>
      </c>
      <c r="I6" s="168" t="s">
        <v>31</v>
      </c>
    </row>
    <row r="7" spans="1:9" s="17" customFormat="1" ht="13.5" thickBot="1">
      <c r="A7" s="124" t="str">
        <f>Položky!B7</f>
        <v>11</v>
      </c>
      <c r="B7" s="76" t="str">
        <f>Položky!C7</f>
        <v>Přípravné a přidružené práce</v>
      </c>
      <c r="C7" s="40"/>
      <c r="D7" s="77"/>
      <c r="E7" s="125">
        <f>Položky!BA16</f>
        <v>0</v>
      </c>
      <c r="F7" s="126">
        <f>Položky!BB16</f>
        <v>0</v>
      </c>
      <c r="G7" s="126">
        <f>Položky!BC16</f>
        <v>0</v>
      </c>
      <c r="H7" s="126">
        <f>Položky!BD16</f>
        <v>0</v>
      </c>
      <c r="I7" s="127">
        <f>Položky!BE16</f>
        <v>0</v>
      </c>
    </row>
    <row r="8" spans="1:9" s="78" customFormat="1" ht="13.5" thickBot="1">
      <c r="A8" s="169"/>
      <c r="B8" s="170" t="s">
        <v>56</v>
      </c>
      <c r="C8" s="170"/>
      <c r="D8" s="171"/>
      <c r="E8" s="172">
        <f>SUM(E7:E7)</f>
        <v>0</v>
      </c>
      <c r="F8" s="173">
        <f>SUM(F7:F7)</f>
        <v>0</v>
      </c>
      <c r="G8" s="173">
        <f>SUM(G7:G7)</f>
        <v>0</v>
      </c>
      <c r="H8" s="173">
        <f>SUM(H7:H7)</f>
        <v>0</v>
      </c>
      <c r="I8" s="174">
        <f>SUM(I7:I7)</f>
        <v>0</v>
      </c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57" ht="19.5" customHeight="1">
      <c r="A10" s="74" t="s">
        <v>57</v>
      </c>
      <c r="B10" s="74"/>
      <c r="C10" s="74"/>
      <c r="D10" s="74"/>
      <c r="E10" s="74"/>
      <c r="F10" s="74"/>
      <c r="G10" s="79"/>
      <c r="H10" s="74"/>
      <c r="I10" s="74"/>
      <c r="BA10" s="21"/>
      <c r="BB10" s="21"/>
      <c r="BC10" s="21"/>
      <c r="BD10" s="21"/>
      <c r="BE10" s="21"/>
    </row>
    <row r="11" spans="1:9" ht="13.5" thickBo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2.75">
      <c r="A12" s="156" t="s">
        <v>58</v>
      </c>
      <c r="B12" s="157"/>
      <c r="C12" s="157"/>
      <c r="D12" s="175"/>
      <c r="E12" s="176" t="s">
        <v>59</v>
      </c>
      <c r="F12" s="177" t="s">
        <v>60</v>
      </c>
      <c r="G12" s="178" t="s">
        <v>61</v>
      </c>
      <c r="H12" s="179"/>
      <c r="I12" s="180" t="s">
        <v>59</v>
      </c>
    </row>
    <row r="13" spans="1:53" ht="12.75">
      <c r="A13" s="38" t="s">
        <v>95</v>
      </c>
      <c r="B13" s="29"/>
      <c r="C13" s="29"/>
      <c r="D13" s="80"/>
      <c r="E13" s="81">
        <v>0</v>
      </c>
      <c r="F13" s="82">
        <v>0</v>
      </c>
      <c r="G13" s="83">
        <f aca="true" t="shared" si="0" ref="G13:G20">CHOOSE(BA13+1,HSV+PSV,HSV+PSV+Mont,HSV+PSV+Dodavka+Mont,HSV,PSV,Mont,Dodavka,Mont+Dodavka,0)</f>
        <v>0</v>
      </c>
      <c r="H13" s="84"/>
      <c r="I13" s="85">
        <f aca="true" t="shared" si="1" ref="I13:I20">E13+F13*G13/100</f>
        <v>0</v>
      </c>
      <c r="BA13">
        <v>0</v>
      </c>
    </row>
    <row r="14" spans="1:53" ht="12.75">
      <c r="A14" s="38" t="s">
        <v>96</v>
      </c>
      <c r="B14" s="29"/>
      <c r="C14" s="29"/>
      <c r="D14" s="80"/>
      <c r="E14" s="81">
        <v>0</v>
      </c>
      <c r="F14" s="82">
        <v>0</v>
      </c>
      <c r="G14" s="83">
        <f t="shared" si="0"/>
        <v>0</v>
      </c>
      <c r="H14" s="84"/>
      <c r="I14" s="85">
        <f t="shared" si="1"/>
        <v>0</v>
      </c>
      <c r="BA14">
        <v>0</v>
      </c>
    </row>
    <row r="15" spans="1:53" ht="12.75">
      <c r="A15" s="38" t="s">
        <v>97</v>
      </c>
      <c r="B15" s="29"/>
      <c r="C15" s="29"/>
      <c r="D15" s="80"/>
      <c r="E15" s="81">
        <v>0</v>
      </c>
      <c r="F15" s="82">
        <v>0</v>
      </c>
      <c r="G15" s="83">
        <f t="shared" si="0"/>
        <v>0</v>
      </c>
      <c r="H15" s="84"/>
      <c r="I15" s="85">
        <f t="shared" si="1"/>
        <v>0</v>
      </c>
      <c r="BA15">
        <v>0</v>
      </c>
    </row>
    <row r="16" spans="1:53" ht="12.75">
      <c r="A16" s="38" t="s">
        <v>98</v>
      </c>
      <c r="B16" s="29"/>
      <c r="C16" s="29"/>
      <c r="D16" s="80"/>
      <c r="E16" s="81">
        <v>0</v>
      </c>
      <c r="F16" s="82">
        <v>0</v>
      </c>
      <c r="G16" s="83">
        <f t="shared" si="0"/>
        <v>0</v>
      </c>
      <c r="H16" s="84"/>
      <c r="I16" s="85">
        <f t="shared" si="1"/>
        <v>0</v>
      </c>
      <c r="BA16">
        <v>0</v>
      </c>
    </row>
    <row r="17" spans="1:53" ht="12.75">
      <c r="A17" s="38" t="s">
        <v>99</v>
      </c>
      <c r="B17" s="29"/>
      <c r="C17" s="29"/>
      <c r="D17" s="80"/>
      <c r="E17" s="81">
        <v>0</v>
      </c>
      <c r="F17" s="82">
        <v>0</v>
      </c>
      <c r="G17" s="83">
        <f t="shared" si="0"/>
        <v>0</v>
      </c>
      <c r="H17" s="84"/>
      <c r="I17" s="85">
        <f t="shared" si="1"/>
        <v>0</v>
      </c>
      <c r="BA17">
        <v>1</v>
      </c>
    </row>
    <row r="18" spans="1:53" ht="12.75">
      <c r="A18" s="38" t="s">
        <v>100</v>
      </c>
      <c r="B18" s="29"/>
      <c r="C18" s="29"/>
      <c r="D18" s="80"/>
      <c r="E18" s="81">
        <v>0</v>
      </c>
      <c r="F18" s="82">
        <v>0</v>
      </c>
      <c r="G18" s="83">
        <f t="shared" si="0"/>
        <v>0</v>
      </c>
      <c r="H18" s="84"/>
      <c r="I18" s="85">
        <f t="shared" si="1"/>
        <v>0</v>
      </c>
      <c r="BA18">
        <v>1</v>
      </c>
    </row>
    <row r="19" spans="1:53" ht="12.75">
      <c r="A19" s="38" t="s">
        <v>101</v>
      </c>
      <c r="B19" s="29"/>
      <c r="C19" s="29"/>
      <c r="D19" s="80"/>
      <c r="E19" s="81">
        <v>0</v>
      </c>
      <c r="F19" s="82">
        <v>0</v>
      </c>
      <c r="G19" s="83">
        <f t="shared" si="0"/>
        <v>0</v>
      </c>
      <c r="H19" s="84"/>
      <c r="I19" s="85">
        <f t="shared" si="1"/>
        <v>0</v>
      </c>
      <c r="BA19">
        <v>2</v>
      </c>
    </row>
    <row r="20" spans="1:53" ht="12.75">
      <c r="A20" s="38" t="s">
        <v>102</v>
      </c>
      <c r="B20" s="29"/>
      <c r="C20" s="29"/>
      <c r="D20" s="80"/>
      <c r="E20" s="81">
        <v>0</v>
      </c>
      <c r="F20" s="82">
        <v>0</v>
      </c>
      <c r="G20" s="83">
        <f t="shared" si="0"/>
        <v>0</v>
      </c>
      <c r="H20" s="84"/>
      <c r="I20" s="85">
        <f t="shared" si="1"/>
        <v>0</v>
      </c>
      <c r="BA20">
        <v>2</v>
      </c>
    </row>
    <row r="21" spans="1:9" ht="13.5" thickBot="1">
      <c r="A21" s="181"/>
      <c r="B21" s="182" t="s">
        <v>62</v>
      </c>
      <c r="C21" s="183"/>
      <c r="D21" s="184"/>
      <c r="E21" s="185"/>
      <c r="F21" s="186"/>
      <c r="G21" s="186"/>
      <c r="H21" s="216">
        <f>SUM(I13:I20)</f>
        <v>0</v>
      </c>
      <c r="I21" s="217"/>
    </row>
    <row r="23" spans="2:9" ht="12.75">
      <c r="B23" s="78"/>
      <c r="F23" s="86"/>
      <c r="G23" s="87"/>
      <c r="H23" s="87"/>
      <c r="I23" s="88"/>
    </row>
    <row r="24" spans="6:9" ht="12.75">
      <c r="F24" s="86"/>
      <c r="G24" s="87"/>
      <c r="H24" s="87"/>
      <c r="I24" s="88"/>
    </row>
    <row r="25" spans="6:9" ht="12.75">
      <c r="F25" s="86"/>
      <c r="G25" s="87"/>
      <c r="H25" s="87"/>
      <c r="I25" s="88"/>
    </row>
    <row r="26" spans="6:9" ht="12.75">
      <c r="F26" s="86"/>
      <c r="G26" s="87"/>
      <c r="H26" s="87"/>
      <c r="I26" s="88"/>
    </row>
    <row r="27" spans="6:9" ht="12.75">
      <c r="F27" s="86"/>
      <c r="G27" s="87"/>
      <c r="H27" s="87"/>
      <c r="I27" s="88"/>
    </row>
    <row r="28" spans="6:9" ht="12.75">
      <c r="F28" s="86"/>
      <c r="G28" s="87"/>
      <c r="H28" s="87"/>
      <c r="I28" s="88"/>
    </row>
    <row r="29" spans="6:9" ht="12.75">
      <c r="F29" s="86"/>
      <c r="G29" s="87"/>
      <c r="H29" s="87"/>
      <c r="I29" s="88"/>
    </row>
    <row r="30" spans="6:9" ht="12.75">
      <c r="F30" s="86"/>
      <c r="G30" s="87"/>
      <c r="H30" s="87"/>
      <c r="I30" s="88"/>
    </row>
    <row r="31" spans="6:9" ht="12.75">
      <c r="F31" s="86"/>
      <c r="G31" s="87"/>
      <c r="H31" s="87"/>
      <c r="I31" s="88"/>
    </row>
    <row r="32" spans="6:9" ht="12.75">
      <c r="F32" s="86"/>
      <c r="G32" s="87"/>
      <c r="H32" s="87"/>
      <c r="I32" s="88"/>
    </row>
    <row r="33" spans="6:9" ht="12.75">
      <c r="F33" s="86"/>
      <c r="G33" s="87"/>
      <c r="H33" s="87"/>
      <c r="I33" s="88"/>
    </row>
    <row r="34" spans="6:9" ht="12.75">
      <c r="F34" s="86"/>
      <c r="G34" s="87"/>
      <c r="H34" s="87"/>
      <c r="I34" s="88"/>
    </row>
    <row r="35" spans="6:9" ht="12.75">
      <c r="F35" s="86"/>
      <c r="G35" s="87"/>
      <c r="H35" s="87"/>
      <c r="I35" s="88"/>
    </row>
    <row r="36" spans="6:9" ht="12.75">
      <c r="F36" s="86"/>
      <c r="G36" s="87"/>
      <c r="H36" s="87"/>
      <c r="I36" s="88"/>
    </row>
    <row r="37" spans="6:9" ht="12.75">
      <c r="F37" s="86"/>
      <c r="G37" s="87"/>
      <c r="H37" s="87"/>
      <c r="I37" s="88"/>
    </row>
    <row r="38" spans="6:9" ht="12.75">
      <c r="F38" s="86"/>
      <c r="G38" s="87"/>
      <c r="H38" s="87"/>
      <c r="I38" s="88"/>
    </row>
    <row r="39" spans="6:9" ht="12.75">
      <c r="F39" s="86"/>
      <c r="G39" s="87"/>
      <c r="H39" s="87"/>
      <c r="I39" s="88"/>
    </row>
    <row r="40" spans="6:9" ht="12.75">
      <c r="F40" s="86"/>
      <c r="G40" s="87"/>
      <c r="H40" s="87"/>
      <c r="I40" s="88"/>
    </row>
    <row r="41" spans="6:9" ht="12.75">
      <c r="F41" s="86"/>
      <c r="G41" s="87"/>
      <c r="H41" s="87"/>
      <c r="I41" s="88"/>
    </row>
    <row r="42" spans="6:9" ht="12.75">
      <c r="F42" s="86"/>
      <c r="G42" s="87"/>
      <c r="H42" s="87"/>
      <c r="I42" s="88"/>
    </row>
    <row r="43" spans="6:9" ht="12.75">
      <c r="F43" s="86"/>
      <c r="G43" s="87"/>
      <c r="H43" s="87"/>
      <c r="I43" s="88"/>
    </row>
    <row r="44" spans="6:9" ht="12.75">
      <c r="F44" s="86"/>
      <c r="G44" s="87"/>
      <c r="H44" s="87"/>
      <c r="I44" s="88"/>
    </row>
    <row r="45" spans="6:9" ht="12.75">
      <c r="F45" s="86"/>
      <c r="G45" s="87"/>
      <c r="H45" s="87"/>
      <c r="I45" s="88"/>
    </row>
    <row r="46" spans="6:9" ht="12.75">
      <c r="F46" s="86"/>
      <c r="G46" s="87"/>
      <c r="H46" s="87"/>
      <c r="I46" s="88"/>
    </row>
    <row r="47" spans="6:9" ht="12.75">
      <c r="F47" s="86"/>
      <c r="G47" s="87"/>
      <c r="H47" s="87"/>
      <c r="I47" s="88"/>
    </row>
    <row r="48" spans="6:9" ht="12.75">
      <c r="F48" s="86"/>
      <c r="G48" s="87"/>
      <c r="H48" s="87"/>
      <c r="I48" s="88"/>
    </row>
    <row r="49" spans="6:9" ht="12.75">
      <c r="F49" s="86"/>
      <c r="G49" s="87"/>
      <c r="H49" s="87"/>
      <c r="I49" s="88"/>
    </row>
    <row r="50" spans="6:9" ht="12.75">
      <c r="F50" s="86"/>
      <c r="G50" s="87"/>
      <c r="H50" s="87"/>
      <c r="I50" s="88"/>
    </row>
    <row r="51" spans="6:9" ht="12.75">
      <c r="F51" s="86"/>
      <c r="G51" s="87"/>
      <c r="H51" s="87"/>
      <c r="I51" s="88"/>
    </row>
    <row r="52" spans="6:9" ht="12.75">
      <c r="F52" s="86"/>
      <c r="G52" s="87"/>
      <c r="H52" s="87"/>
      <c r="I52" s="88"/>
    </row>
    <row r="53" spans="6:9" ht="12.75">
      <c r="F53" s="86"/>
      <c r="G53" s="87"/>
      <c r="H53" s="87"/>
      <c r="I53" s="88"/>
    </row>
    <row r="54" spans="6:9" ht="12.75">
      <c r="F54" s="86"/>
      <c r="G54" s="87"/>
      <c r="H54" s="87"/>
      <c r="I54" s="88"/>
    </row>
    <row r="55" spans="6:9" ht="12.75">
      <c r="F55" s="86"/>
      <c r="G55" s="87"/>
      <c r="H55" s="87"/>
      <c r="I55" s="88"/>
    </row>
    <row r="56" spans="6:9" ht="12.75">
      <c r="F56" s="86"/>
      <c r="G56" s="87"/>
      <c r="H56" s="87"/>
      <c r="I56" s="88"/>
    </row>
    <row r="57" spans="6:9" ht="12.75">
      <c r="F57" s="86"/>
      <c r="G57" s="87"/>
      <c r="H57" s="87"/>
      <c r="I57" s="88"/>
    </row>
    <row r="58" spans="6:9" ht="12.75">
      <c r="F58" s="86"/>
      <c r="G58" s="87"/>
      <c r="H58" s="87"/>
      <c r="I58" s="88"/>
    </row>
    <row r="59" spans="6:9" ht="12.75">
      <c r="F59" s="86"/>
      <c r="G59" s="87"/>
      <c r="H59" s="87"/>
      <c r="I59" s="88"/>
    </row>
    <row r="60" spans="6:9" ht="12.75">
      <c r="F60" s="86"/>
      <c r="G60" s="87"/>
      <c r="H60" s="87"/>
      <c r="I60" s="88"/>
    </row>
    <row r="61" spans="6:9" ht="12.75">
      <c r="F61" s="86"/>
      <c r="G61" s="87"/>
      <c r="H61" s="87"/>
      <c r="I61" s="88"/>
    </row>
    <row r="62" spans="6:9" ht="12.75">
      <c r="F62" s="86"/>
      <c r="G62" s="87"/>
      <c r="H62" s="87"/>
      <c r="I62" s="88"/>
    </row>
    <row r="63" spans="6:9" ht="12.75">
      <c r="F63" s="86"/>
      <c r="G63" s="87"/>
      <c r="H63" s="87"/>
      <c r="I63" s="88"/>
    </row>
    <row r="64" spans="6:9" ht="12.75">
      <c r="F64" s="86"/>
      <c r="G64" s="87"/>
      <c r="H64" s="87"/>
      <c r="I64" s="88"/>
    </row>
    <row r="65" spans="6:9" ht="12.75">
      <c r="F65" s="86"/>
      <c r="G65" s="87"/>
      <c r="H65" s="87"/>
      <c r="I65" s="88"/>
    </row>
    <row r="66" spans="6:9" ht="12.75">
      <c r="F66" s="86"/>
      <c r="G66" s="87"/>
      <c r="H66" s="87"/>
      <c r="I66" s="88"/>
    </row>
    <row r="67" spans="6:9" ht="12.75">
      <c r="F67" s="86"/>
      <c r="G67" s="87"/>
      <c r="H67" s="87"/>
      <c r="I67" s="88"/>
    </row>
    <row r="68" spans="6:9" ht="12.75">
      <c r="F68" s="86"/>
      <c r="G68" s="87"/>
      <c r="H68" s="87"/>
      <c r="I68" s="88"/>
    </row>
    <row r="69" spans="6:9" ht="12.75">
      <c r="F69" s="86"/>
      <c r="G69" s="87"/>
      <c r="H69" s="87"/>
      <c r="I69" s="88"/>
    </row>
    <row r="70" spans="6:9" ht="12.75">
      <c r="F70" s="86"/>
      <c r="G70" s="87"/>
      <c r="H70" s="87"/>
      <c r="I70" s="88"/>
    </row>
    <row r="71" spans="6:9" ht="12.75">
      <c r="F71" s="86"/>
      <c r="G71" s="87"/>
      <c r="H71" s="87"/>
      <c r="I71" s="88"/>
    </row>
    <row r="72" spans="6:9" ht="12.75">
      <c r="F72" s="86"/>
      <c r="G72" s="87"/>
      <c r="H72" s="87"/>
      <c r="I72" s="88"/>
    </row>
  </sheetData>
  <sheetProtection/>
  <mergeCells count="5">
    <mergeCell ref="A1:B1"/>
    <mergeCell ref="A2:B2"/>
    <mergeCell ref="G2:I2"/>
    <mergeCell ref="H21:I21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9"/>
  <sheetViews>
    <sheetView showGridLines="0" showZeros="0" tabSelected="1" zoomScalePageLayoutView="0" workbookViewId="0" topLeftCell="A1">
      <selection activeCell="F8" sqref="F8:F15"/>
    </sheetView>
  </sheetViews>
  <sheetFormatPr defaultColWidth="9.00390625" defaultRowHeight="12.75"/>
  <cols>
    <col min="1" max="1" width="4.375" style="89" customWidth="1"/>
    <col min="2" max="2" width="11.625" style="89" customWidth="1"/>
    <col min="3" max="3" width="40.375" style="89" customWidth="1"/>
    <col min="4" max="4" width="5.625" style="89" customWidth="1"/>
    <col min="5" max="5" width="8.625" style="118" customWidth="1"/>
    <col min="6" max="6" width="9.875" style="89" customWidth="1"/>
    <col min="7" max="7" width="13.875" style="89" customWidth="1"/>
    <col min="8" max="11" width="9.125" style="89" customWidth="1"/>
    <col min="12" max="12" width="75.375" style="89" customWidth="1"/>
    <col min="13" max="13" width="45.25390625" style="89" customWidth="1"/>
    <col min="14" max="16384" width="9.125" style="89" customWidth="1"/>
  </cols>
  <sheetData>
    <row r="1" spans="1:7" ht="15.75">
      <c r="A1" s="220" t="s">
        <v>109</v>
      </c>
      <c r="B1" s="220"/>
      <c r="C1" s="220"/>
      <c r="D1" s="220"/>
      <c r="E1" s="220"/>
      <c r="F1" s="220"/>
      <c r="G1" s="220"/>
    </row>
    <row r="2" spans="1:7" ht="14.25" customHeight="1" thickBot="1">
      <c r="A2" s="90"/>
      <c r="B2" s="91"/>
      <c r="C2" s="92"/>
      <c r="D2" s="92"/>
      <c r="E2" s="93"/>
      <c r="F2" s="92"/>
      <c r="G2" s="92"/>
    </row>
    <row r="3" spans="1:7" ht="13.5" thickTop="1">
      <c r="A3" s="209" t="s">
        <v>49</v>
      </c>
      <c r="B3" s="210"/>
      <c r="C3" s="66" t="str">
        <f>CONCATENATE(cislostavby," ",nazevstavby)</f>
        <v> Č.K., sídliště Železniční- obnova kanal.a vodovodu</v>
      </c>
      <c r="D3" s="94"/>
      <c r="E3" s="218" t="s">
        <v>110</v>
      </c>
      <c r="F3" s="219"/>
      <c r="G3" s="95"/>
    </row>
    <row r="4" spans="1:7" ht="13.5" thickBot="1">
      <c r="A4" s="221" t="s">
        <v>50</v>
      </c>
      <c r="B4" s="212"/>
      <c r="C4" s="70" t="str">
        <f>CONCATENATE(cisloobjektu," ",nazevobjektu)</f>
        <v>SO 00 - Ostatní a vedlejší náklady</v>
      </c>
      <c r="D4" s="96"/>
      <c r="E4" s="222">
        <f>Rekapitulace!G2</f>
        <v>0</v>
      </c>
      <c r="F4" s="223"/>
      <c r="G4" s="224"/>
    </row>
    <row r="5" spans="1:7" ht="13.5" thickTop="1">
      <c r="A5" s="97"/>
      <c r="B5" s="90"/>
      <c r="C5" s="90"/>
      <c r="D5" s="90"/>
      <c r="E5" s="98"/>
      <c r="F5" s="90"/>
      <c r="G5" s="99"/>
    </row>
    <row r="6" spans="1:7" ht="12.75">
      <c r="A6" s="187" t="s">
        <v>63</v>
      </c>
      <c r="B6" s="188" t="s">
        <v>64</v>
      </c>
      <c r="C6" s="188" t="s">
        <v>65</v>
      </c>
      <c r="D6" s="188" t="s">
        <v>66</v>
      </c>
      <c r="E6" s="189" t="s">
        <v>67</v>
      </c>
      <c r="F6" s="188" t="s">
        <v>68</v>
      </c>
      <c r="G6" s="190" t="s">
        <v>69</v>
      </c>
    </row>
    <row r="7" spans="1:15" ht="18" customHeight="1">
      <c r="A7" s="100" t="s">
        <v>70</v>
      </c>
      <c r="B7" s="101" t="s">
        <v>74</v>
      </c>
      <c r="C7" s="102" t="s">
        <v>75</v>
      </c>
      <c r="D7" s="103"/>
      <c r="E7" s="104"/>
      <c r="F7" s="104"/>
      <c r="G7" s="105"/>
      <c r="H7" s="106"/>
      <c r="I7" s="106"/>
      <c r="O7" s="107">
        <v>1</v>
      </c>
    </row>
    <row r="8" spans="1:104" ht="12.75">
      <c r="A8" s="108">
        <v>1</v>
      </c>
      <c r="B8" s="109" t="s">
        <v>76</v>
      </c>
      <c r="C8" s="110" t="s">
        <v>77</v>
      </c>
      <c r="D8" s="111" t="s">
        <v>78</v>
      </c>
      <c r="E8" s="112">
        <v>11</v>
      </c>
      <c r="F8" s="112"/>
      <c r="G8" s="113">
        <f aca="true" t="shared" si="0" ref="G8:G15">E8*F8</f>
        <v>0</v>
      </c>
      <c r="O8" s="107">
        <v>2</v>
      </c>
      <c r="AA8" s="89">
        <v>1</v>
      </c>
      <c r="AB8" s="89">
        <v>1</v>
      </c>
      <c r="AC8" s="89">
        <v>1</v>
      </c>
      <c r="AZ8" s="89">
        <v>1</v>
      </c>
      <c r="BA8" s="89">
        <f aca="true" t="shared" si="1" ref="BA8:BA15">IF(AZ8=1,G8,0)</f>
        <v>0</v>
      </c>
      <c r="BB8" s="89">
        <f aca="true" t="shared" si="2" ref="BB8:BB15">IF(AZ8=2,G8,0)</f>
        <v>0</v>
      </c>
      <c r="BC8" s="89">
        <f aca="true" t="shared" si="3" ref="BC8:BC15">IF(AZ8=3,G8,0)</f>
        <v>0</v>
      </c>
      <c r="BD8" s="89">
        <f aca="true" t="shared" si="4" ref="BD8:BD15">IF(AZ8=4,G8,0)</f>
        <v>0</v>
      </c>
      <c r="BE8" s="89">
        <f aca="true" t="shared" si="5" ref="BE8:BE15">IF(AZ8=5,G8,0)</f>
        <v>0</v>
      </c>
      <c r="CA8" s="114">
        <v>1</v>
      </c>
      <c r="CB8" s="114">
        <v>1</v>
      </c>
      <c r="CZ8" s="89">
        <v>0</v>
      </c>
    </row>
    <row r="9" spans="1:104" ht="12.75">
      <c r="A9" s="108">
        <v>2</v>
      </c>
      <c r="B9" s="109" t="s">
        <v>79</v>
      </c>
      <c r="C9" s="110" t="s">
        <v>80</v>
      </c>
      <c r="D9" s="111" t="s">
        <v>81</v>
      </c>
      <c r="E9" s="112">
        <v>1</v>
      </c>
      <c r="F9" s="112"/>
      <c r="G9" s="113">
        <f t="shared" si="0"/>
        <v>0</v>
      </c>
      <c r="O9" s="107">
        <v>2</v>
      </c>
      <c r="AA9" s="89">
        <v>1</v>
      </c>
      <c r="AB9" s="89">
        <v>1</v>
      </c>
      <c r="AC9" s="89">
        <v>1</v>
      </c>
      <c r="AZ9" s="89">
        <v>1</v>
      </c>
      <c r="BA9" s="89">
        <f t="shared" si="1"/>
        <v>0</v>
      </c>
      <c r="BB9" s="89">
        <f t="shared" si="2"/>
        <v>0</v>
      </c>
      <c r="BC9" s="89">
        <f t="shared" si="3"/>
        <v>0</v>
      </c>
      <c r="BD9" s="89">
        <f t="shared" si="4"/>
        <v>0</v>
      </c>
      <c r="BE9" s="89">
        <f t="shared" si="5"/>
        <v>0</v>
      </c>
      <c r="CA9" s="114">
        <v>1</v>
      </c>
      <c r="CB9" s="114">
        <v>1</v>
      </c>
      <c r="CZ9" s="89">
        <v>0</v>
      </c>
    </row>
    <row r="10" spans="1:104" ht="22.5">
      <c r="A10" s="108">
        <v>3</v>
      </c>
      <c r="B10" s="109" t="s">
        <v>82</v>
      </c>
      <c r="C10" s="110" t="s">
        <v>83</v>
      </c>
      <c r="D10" s="111" t="s">
        <v>81</v>
      </c>
      <c r="E10" s="112">
        <v>1</v>
      </c>
      <c r="F10" s="112"/>
      <c r="G10" s="113">
        <f t="shared" si="0"/>
        <v>0</v>
      </c>
      <c r="O10" s="107">
        <v>2</v>
      </c>
      <c r="AA10" s="89">
        <v>1</v>
      </c>
      <c r="AB10" s="89">
        <v>1</v>
      </c>
      <c r="AC10" s="89">
        <v>1</v>
      </c>
      <c r="AZ10" s="89">
        <v>1</v>
      </c>
      <c r="BA10" s="89">
        <f t="shared" si="1"/>
        <v>0</v>
      </c>
      <c r="BB10" s="89">
        <f t="shared" si="2"/>
        <v>0</v>
      </c>
      <c r="BC10" s="89">
        <f t="shared" si="3"/>
        <v>0</v>
      </c>
      <c r="BD10" s="89">
        <f t="shared" si="4"/>
        <v>0</v>
      </c>
      <c r="BE10" s="89">
        <f t="shared" si="5"/>
        <v>0</v>
      </c>
      <c r="CA10" s="114">
        <v>1</v>
      </c>
      <c r="CB10" s="114">
        <v>1</v>
      </c>
      <c r="CZ10" s="89">
        <v>0</v>
      </c>
    </row>
    <row r="11" spans="1:104" ht="12.75">
      <c r="A11" s="108">
        <v>4</v>
      </c>
      <c r="B11" s="109" t="s">
        <v>84</v>
      </c>
      <c r="C11" s="110" t="s">
        <v>85</v>
      </c>
      <c r="D11" s="111" t="s">
        <v>86</v>
      </c>
      <c r="E11" s="112">
        <v>1.95</v>
      </c>
      <c r="F11" s="112"/>
      <c r="G11" s="113">
        <f t="shared" si="0"/>
        <v>0</v>
      </c>
      <c r="O11" s="107">
        <v>2</v>
      </c>
      <c r="AA11" s="89">
        <v>1</v>
      </c>
      <c r="AB11" s="89">
        <v>1</v>
      </c>
      <c r="AC11" s="89">
        <v>1</v>
      </c>
      <c r="AZ11" s="89">
        <v>1</v>
      </c>
      <c r="BA11" s="89">
        <f t="shared" si="1"/>
        <v>0</v>
      </c>
      <c r="BB11" s="89">
        <f t="shared" si="2"/>
        <v>0</v>
      </c>
      <c r="BC11" s="89">
        <f t="shared" si="3"/>
        <v>0</v>
      </c>
      <c r="BD11" s="89">
        <f t="shared" si="4"/>
        <v>0</v>
      </c>
      <c r="BE11" s="89">
        <f t="shared" si="5"/>
        <v>0</v>
      </c>
      <c r="CA11" s="114">
        <v>1</v>
      </c>
      <c r="CB11" s="114">
        <v>1</v>
      </c>
      <c r="CZ11" s="89">
        <v>0</v>
      </c>
    </row>
    <row r="12" spans="1:104" ht="12.75">
      <c r="A12" s="108">
        <v>5</v>
      </c>
      <c r="B12" s="109" t="s">
        <v>87</v>
      </c>
      <c r="C12" s="110" t="s">
        <v>88</v>
      </c>
      <c r="D12" s="111" t="s">
        <v>81</v>
      </c>
      <c r="E12" s="112">
        <v>1</v>
      </c>
      <c r="F12" s="112"/>
      <c r="G12" s="113">
        <f t="shared" si="0"/>
        <v>0</v>
      </c>
      <c r="O12" s="107">
        <v>2</v>
      </c>
      <c r="AA12" s="89">
        <v>1</v>
      </c>
      <c r="AB12" s="89">
        <v>1</v>
      </c>
      <c r="AC12" s="89">
        <v>1</v>
      </c>
      <c r="AZ12" s="89">
        <v>1</v>
      </c>
      <c r="BA12" s="89">
        <f t="shared" si="1"/>
        <v>0</v>
      </c>
      <c r="BB12" s="89">
        <f t="shared" si="2"/>
        <v>0</v>
      </c>
      <c r="BC12" s="89">
        <f t="shared" si="3"/>
        <v>0</v>
      </c>
      <c r="BD12" s="89">
        <f t="shared" si="4"/>
        <v>0</v>
      </c>
      <c r="BE12" s="89">
        <f t="shared" si="5"/>
        <v>0</v>
      </c>
      <c r="CA12" s="114">
        <v>1</v>
      </c>
      <c r="CB12" s="114">
        <v>1</v>
      </c>
      <c r="CZ12" s="89">
        <v>0</v>
      </c>
    </row>
    <row r="13" spans="1:104" ht="12.75">
      <c r="A13" s="108">
        <v>6</v>
      </c>
      <c r="B13" s="109" t="s">
        <v>89</v>
      </c>
      <c r="C13" s="110" t="s">
        <v>90</v>
      </c>
      <c r="D13" s="111" t="s">
        <v>81</v>
      </c>
      <c r="E13" s="112">
        <v>1</v>
      </c>
      <c r="F13" s="112"/>
      <c r="G13" s="113">
        <f t="shared" si="0"/>
        <v>0</v>
      </c>
      <c r="O13" s="107">
        <v>2</v>
      </c>
      <c r="AA13" s="89">
        <v>1</v>
      </c>
      <c r="AB13" s="89">
        <v>1</v>
      </c>
      <c r="AC13" s="89">
        <v>1</v>
      </c>
      <c r="AZ13" s="89">
        <v>1</v>
      </c>
      <c r="BA13" s="89">
        <f t="shared" si="1"/>
        <v>0</v>
      </c>
      <c r="BB13" s="89">
        <f t="shared" si="2"/>
        <v>0</v>
      </c>
      <c r="BC13" s="89">
        <f t="shared" si="3"/>
        <v>0</v>
      </c>
      <c r="BD13" s="89">
        <f t="shared" si="4"/>
        <v>0</v>
      </c>
      <c r="BE13" s="89">
        <f t="shared" si="5"/>
        <v>0</v>
      </c>
      <c r="CA13" s="114">
        <v>1</v>
      </c>
      <c r="CB13" s="114">
        <v>1</v>
      </c>
      <c r="CZ13" s="89">
        <v>0</v>
      </c>
    </row>
    <row r="14" spans="1:104" ht="12.75">
      <c r="A14" s="108">
        <v>7</v>
      </c>
      <c r="B14" s="109" t="s">
        <v>91</v>
      </c>
      <c r="C14" s="110" t="s">
        <v>92</v>
      </c>
      <c r="D14" s="111" t="s">
        <v>81</v>
      </c>
      <c r="E14" s="112">
        <v>1</v>
      </c>
      <c r="F14" s="112"/>
      <c r="G14" s="113">
        <f t="shared" si="0"/>
        <v>0</v>
      </c>
      <c r="O14" s="107">
        <v>2</v>
      </c>
      <c r="AA14" s="89">
        <v>1</v>
      </c>
      <c r="AB14" s="89">
        <v>1</v>
      </c>
      <c r="AC14" s="89">
        <v>1</v>
      </c>
      <c r="AZ14" s="89">
        <v>1</v>
      </c>
      <c r="BA14" s="89">
        <f t="shared" si="1"/>
        <v>0</v>
      </c>
      <c r="BB14" s="89">
        <f t="shared" si="2"/>
        <v>0</v>
      </c>
      <c r="BC14" s="89">
        <f t="shared" si="3"/>
        <v>0</v>
      </c>
      <c r="BD14" s="89">
        <f t="shared" si="4"/>
        <v>0</v>
      </c>
      <c r="BE14" s="89">
        <f t="shared" si="5"/>
        <v>0</v>
      </c>
      <c r="CA14" s="114">
        <v>1</v>
      </c>
      <c r="CB14" s="114">
        <v>1</v>
      </c>
      <c r="CZ14" s="89">
        <v>0</v>
      </c>
    </row>
    <row r="15" spans="1:104" ht="12.75">
      <c r="A15" s="108">
        <v>8</v>
      </c>
      <c r="B15" s="109" t="s">
        <v>93</v>
      </c>
      <c r="C15" s="110" t="s">
        <v>94</v>
      </c>
      <c r="D15" s="111" t="s">
        <v>81</v>
      </c>
      <c r="E15" s="112">
        <v>1</v>
      </c>
      <c r="F15" s="128"/>
      <c r="G15" s="129">
        <f t="shared" si="0"/>
        <v>0</v>
      </c>
      <c r="O15" s="107">
        <v>2</v>
      </c>
      <c r="AA15" s="89">
        <v>1</v>
      </c>
      <c r="AB15" s="89">
        <v>1</v>
      </c>
      <c r="AC15" s="89">
        <v>1</v>
      </c>
      <c r="AZ15" s="89">
        <v>1</v>
      </c>
      <c r="BA15" s="89">
        <f t="shared" si="1"/>
        <v>0</v>
      </c>
      <c r="BB15" s="89">
        <f t="shared" si="2"/>
        <v>0</v>
      </c>
      <c r="BC15" s="89">
        <f t="shared" si="3"/>
        <v>0</v>
      </c>
      <c r="BD15" s="89">
        <f t="shared" si="4"/>
        <v>0</v>
      </c>
      <c r="BE15" s="89">
        <f t="shared" si="5"/>
        <v>0</v>
      </c>
      <c r="CA15" s="114">
        <v>1</v>
      </c>
      <c r="CB15" s="114">
        <v>1</v>
      </c>
      <c r="CZ15" s="89">
        <v>0</v>
      </c>
    </row>
    <row r="16" spans="1:57" ht="12.75">
      <c r="A16" s="191"/>
      <c r="B16" s="192" t="s">
        <v>71</v>
      </c>
      <c r="C16" s="193" t="str">
        <f>CONCATENATE(B7," ",C7)</f>
        <v>11 Přípravné a přidružené práce</v>
      </c>
      <c r="D16" s="194"/>
      <c r="E16" s="195"/>
      <c r="F16" s="196"/>
      <c r="G16" s="197">
        <f>SUM(G7:G15)</f>
        <v>0</v>
      </c>
      <c r="O16" s="107">
        <v>4</v>
      </c>
      <c r="BA16" s="115">
        <f>SUM(BA7:BA15)</f>
        <v>0</v>
      </c>
      <c r="BB16" s="115">
        <f>SUM(BB7:BB15)</f>
        <v>0</v>
      </c>
      <c r="BC16" s="115">
        <f>SUM(BC7:BC15)</f>
        <v>0</v>
      </c>
      <c r="BD16" s="115">
        <f>SUM(BD7:BD15)</f>
        <v>0</v>
      </c>
      <c r="BE16" s="115">
        <f>SUM(BE7:BE15)</f>
        <v>0</v>
      </c>
    </row>
    <row r="17" ht="12.75">
      <c r="E17" s="89"/>
    </row>
    <row r="18" ht="12.75">
      <c r="E18" s="89"/>
    </row>
    <row r="19" ht="12.75">
      <c r="E19" s="89"/>
    </row>
    <row r="20" ht="12.75">
      <c r="E20" s="89"/>
    </row>
    <row r="21" ht="12.75">
      <c r="E21" s="89"/>
    </row>
    <row r="22" ht="12.75">
      <c r="E22" s="89"/>
    </row>
    <row r="23" ht="12.75">
      <c r="E23" s="89"/>
    </row>
    <row r="24" ht="12.75">
      <c r="E24" s="89"/>
    </row>
    <row r="25" ht="12.75">
      <c r="E25" s="89"/>
    </row>
    <row r="26" ht="12.75">
      <c r="E26" s="89"/>
    </row>
    <row r="27" ht="12.75">
      <c r="E27" s="89"/>
    </row>
    <row r="28" ht="12.75">
      <c r="E28" s="89"/>
    </row>
    <row r="29" ht="12.75">
      <c r="E29" s="89"/>
    </row>
    <row r="30" ht="12.75">
      <c r="E30" s="89"/>
    </row>
    <row r="31" ht="12.75">
      <c r="E31" s="89"/>
    </row>
    <row r="32" ht="12.75">
      <c r="E32" s="89"/>
    </row>
    <row r="33" ht="12.75">
      <c r="E33" s="89"/>
    </row>
    <row r="34" ht="12.75">
      <c r="E34" s="89"/>
    </row>
    <row r="35" ht="12.75">
      <c r="E35" s="89"/>
    </row>
    <row r="36" ht="12.75">
      <c r="E36" s="89"/>
    </row>
    <row r="37" ht="12.75">
      <c r="E37" s="89"/>
    </row>
    <row r="38" ht="12.75">
      <c r="E38" s="89"/>
    </row>
    <row r="39" ht="12.75">
      <c r="E39" s="89"/>
    </row>
    <row r="40" spans="1:7" ht="12.75">
      <c r="A40" s="116"/>
      <c r="B40" s="116"/>
      <c r="C40" s="116"/>
      <c r="D40" s="116"/>
      <c r="E40" s="116"/>
      <c r="F40" s="116"/>
      <c r="G40" s="116"/>
    </row>
    <row r="41" spans="1:7" ht="12.75">
      <c r="A41" s="116"/>
      <c r="B41" s="116"/>
      <c r="C41" s="116"/>
      <c r="D41" s="116"/>
      <c r="E41" s="116"/>
      <c r="F41" s="116"/>
      <c r="G41" s="116"/>
    </row>
    <row r="42" spans="1:7" ht="12.75">
      <c r="A42" s="116"/>
      <c r="B42" s="116"/>
      <c r="C42" s="116"/>
      <c r="D42" s="116"/>
      <c r="E42" s="116"/>
      <c r="F42" s="116"/>
      <c r="G42" s="116"/>
    </row>
    <row r="43" spans="1:7" ht="12.75">
      <c r="A43" s="116"/>
      <c r="B43" s="116"/>
      <c r="C43" s="116"/>
      <c r="D43" s="116"/>
      <c r="E43" s="116"/>
      <c r="F43" s="116"/>
      <c r="G43" s="116"/>
    </row>
    <row r="44" ht="12.75">
      <c r="E44" s="89"/>
    </row>
    <row r="45" ht="12.75">
      <c r="E45" s="89"/>
    </row>
    <row r="46" ht="12.75">
      <c r="E46" s="89"/>
    </row>
    <row r="47" ht="12.75">
      <c r="E47" s="89"/>
    </row>
    <row r="48" ht="12.75">
      <c r="E48" s="89"/>
    </row>
    <row r="49" ht="12.75">
      <c r="E49" s="89"/>
    </row>
    <row r="50" ht="12.75">
      <c r="E50" s="89"/>
    </row>
    <row r="51" ht="12.75">
      <c r="E51" s="89"/>
    </row>
    <row r="52" ht="12.75">
      <c r="E52" s="89"/>
    </row>
    <row r="53" ht="12.75">
      <c r="E53" s="89"/>
    </row>
    <row r="54" ht="12.75">
      <c r="E54" s="89"/>
    </row>
    <row r="55" ht="12.75">
      <c r="E55" s="89"/>
    </row>
    <row r="56" ht="12.75">
      <c r="E56" s="89"/>
    </row>
    <row r="57" ht="12.75">
      <c r="E57" s="89"/>
    </row>
    <row r="58" ht="12.75">
      <c r="E58" s="89"/>
    </row>
    <row r="59" ht="12.75">
      <c r="E59" s="89"/>
    </row>
    <row r="60" ht="12.75">
      <c r="E60" s="89"/>
    </row>
    <row r="61" ht="12.75">
      <c r="E61" s="89"/>
    </row>
    <row r="62" ht="12.75">
      <c r="E62" s="89"/>
    </row>
    <row r="63" ht="12.75">
      <c r="E63" s="89"/>
    </row>
    <row r="64" ht="12.75">
      <c r="E64" s="89"/>
    </row>
    <row r="65" ht="12.75">
      <c r="E65" s="89"/>
    </row>
    <row r="66" ht="12.75">
      <c r="E66" s="89"/>
    </row>
    <row r="67" ht="12.75">
      <c r="E67" s="89"/>
    </row>
    <row r="68" ht="12.75">
      <c r="E68" s="89"/>
    </row>
    <row r="69" ht="12.75">
      <c r="E69" s="89"/>
    </row>
    <row r="70" ht="12.75">
      <c r="E70" s="89"/>
    </row>
    <row r="71" ht="12.75">
      <c r="E71" s="89"/>
    </row>
    <row r="72" ht="12.75">
      <c r="E72" s="89"/>
    </row>
    <row r="73" ht="12.75">
      <c r="E73" s="89"/>
    </row>
    <row r="74" ht="12.75">
      <c r="E74" s="89"/>
    </row>
    <row r="75" spans="1:2" ht="12.75">
      <c r="A75" s="117"/>
      <c r="B75" s="117"/>
    </row>
    <row r="76" spans="1:7" ht="12.75">
      <c r="A76" s="116"/>
      <c r="B76" s="116"/>
      <c r="C76" s="119"/>
      <c r="D76" s="119"/>
      <c r="E76" s="120"/>
      <c r="F76" s="119"/>
      <c r="G76" s="121"/>
    </row>
    <row r="77" spans="1:7" ht="12.75">
      <c r="A77" s="122"/>
      <c r="B77" s="122"/>
      <c r="C77" s="116"/>
      <c r="D77" s="116"/>
      <c r="E77" s="123"/>
      <c r="F77" s="116"/>
      <c r="G77" s="116"/>
    </row>
    <row r="78" spans="1:7" ht="12.75">
      <c r="A78" s="116"/>
      <c r="B78" s="116"/>
      <c r="C78" s="116"/>
      <c r="D78" s="116"/>
      <c r="E78" s="123"/>
      <c r="F78" s="116"/>
      <c r="G78" s="116"/>
    </row>
    <row r="79" spans="1:7" ht="12.75">
      <c r="A79" s="116"/>
      <c r="B79" s="116"/>
      <c r="C79" s="116"/>
      <c r="D79" s="116"/>
      <c r="E79" s="123"/>
      <c r="F79" s="116"/>
      <c r="G79" s="116"/>
    </row>
    <row r="80" spans="1:7" ht="12.75">
      <c r="A80" s="116"/>
      <c r="B80" s="116"/>
      <c r="C80" s="116"/>
      <c r="D80" s="116"/>
      <c r="E80" s="123"/>
      <c r="F80" s="116"/>
      <c r="G80" s="116"/>
    </row>
    <row r="81" spans="1:7" ht="12.75">
      <c r="A81" s="116"/>
      <c r="B81" s="116"/>
      <c r="C81" s="116"/>
      <c r="D81" s="116"/>
      <c r="E81" s="123"/>
      <c r="F81" s="116"/>
      <c r="G81" s="116"/>
    </row>
    <row r="82" spans="1:7" ht="12.75">
      <c r="A82" s="116"/>
      <c r="B82" s="116"/>
      <c r="C82" s="116"/>
      <c r="D82" s="116"/>
      <c r="E82" s="123"/>
      <c r="F82" s="116"/>
      <c r="G82" s="116"/>
    </row>
    <row r="83" spans="1:7" ht="12.75">
      <c r="A83" s="116"/>
      <c r="B83" s="116"/>
      <c r="C83" s="116"/>
      <c r="D83" s="116"/>
      <c r="E83" s="123"/>
      <c r="F83" s="116"/>
      <c r="G83" s="116"/>
    </row>
    <row r="84" spans="1:7" ht="12.75">
      <c r="A84" s="116"/>
      <c r="B84" s="116"/>
      <c r="C84" s="116"/>
      <c r="D84" s="116"/>
      <c r="E84" s="123"/>
      <c r="F84" s="116"/>
      <c r="G84" s="116"/>
    </row>
    <row r="85" spans="1:7" ht="12.75">
      <c r="A85" s="116"/>
      <c r="B85" s="116"/>
      <c r="C85" s="116"/>
      <c r="D85" s="116"/>
      <c r="E85" s="123"/>
      <c r="F85" s="116"/>
      <c r="G85" s="116"/>
    </row>
    <row r="86" spans="1:7" ht="12.75">
      <c r="A86" s="116"/>
      <c r="B86" s="116"/>
      <c r="C86" s="116"/>
      <c r="D86" s="116"/>
      <c r="E86" s="123"/>
      <c r="F86" s="116"/>
      <c r="G86" s="116"/>
    </row>
    <row r="87" spans="1:7" ht="12.75">
      <c r="A87" s="116"/>
      <c r="B87" s="116"/>
      <c r="C87" s="116"/>
      <c r="D87" s="116"/>
      <c r="E87" s="123"/>
      <c r="F87" s="116"/>
      <c r="G87" s="116"/>
    </row>
    <row r="88" spans="1:7" ht="12.75">
      <c r="A88" s="116"/>
      <c r="B88" s="116"/>
      <c r="C88" s="116"/>
      <c r="D88" s="116"/>
      <c r="E88" s="123"/>
      <c r="F88" s="116"/>
      <c r="G88" s="116"/>
    </row>
    <row r="89" spans="1:7" ht="12.75">
      <c r="A89" s="116"/>
      <c r="B89" s="116"/>
      <c r="C89" s="116"/>
      <c r="D89" s="116"/>
      <c r="E89" s="123"/>
      <c r="F89" s="116"/>
      <c r="G89" s="116"/>
    </row>
  </sheetData>
  <sheetProtection/>
  <mergeCells count="5">
    <mergeCell ref="A1:G1"/>
    <mergeCell ref="A3:B3"/>
    <mergeCell ref="A4:B4"/>
    <mergeCell ref="E4:G4"/>
    <mergeCell ref="E3:F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Hynek Pazderka</cp:lastModifiedBy>
  <cp:lastPrinted>2021-11-15T15:03:21Z</cp:lastPrinted>
  <dcterms:created xsi:type="dcterms:W3CDTF">2021-11-11T19:05:13Z</dcterms:created>
  <dcterms:modified xsi:type="dcterms:W3CDTF">2023-06-28T10:48:16Z</dcterms:modified>
  <cp:category/>
  <cp:version/>
  <cp:contentType/>
  <cp:contentStatus/>
</cp:coreProperties>
</file>