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0" yWindow="65521" windowWidth="14835" windowHeight="1471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'Položky'!$A$1:$G$186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<sst xmlns="http://schemas.openxmlformats.org/spreadsheetml/2006/main" count="576" uniqueCount="389">
  <si>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</si>
  <si>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</si>
  <si>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</si>
  <si>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</si>
  <si>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</si>
  <si>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</si>
  <si>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</si>
  <si>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</si>
  <si>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</si>
  <si>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</si>
  <si>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</si>
  <si>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</si>
  <si>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</si>
  <si>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</si>
  <si>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</si>
  <si>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</si>
  <si>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</si>
  <si>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</si>
  <si>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</si>
  <si>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</si>
  <si>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</si>
  <si>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</si>
  <si>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</si>
  <si>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</si>
  <si>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</si>
  <si>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</si>
  <si>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</si>
  <si>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</si>
  <si>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</si>
  <si>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</si>
  <si>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</si>
  <si>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</si>
  <si>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</si>
  <si>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</si>
  <si>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</si>
  <si>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</si>
  <si>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</si>
  <si>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</si>
  <si>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</si>
  <si>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</si>
  <si>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</si>
  <si>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</si>
  <si>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</si>
  <si>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</si>
  <si>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</si>
  <si>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</si>
  <si>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</si>
  <si>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</si>
  <si>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</si>
  <si>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</si>
  <si>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</si>
  <si>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</si>
  <si>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</si>
  <si>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</si>
  <si>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</si>
  <si>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</si>
  <si>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</si>
  <si>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</si>
  <si>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</si>
  <si>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</si>
  <si>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</si>
  <si>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</si>
  <si>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</si>
  <si>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</si>
  <si>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</si>
  <si>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</si>
  <si>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</si>
  <si>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</si>
  <si>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</si>
  <si>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</si>
  <si>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</si>
  <si>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</si>
  <si>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</si>
  <si>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</si>
  <si>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21/38</t>
  </si>
  <si>
    <t>Vodovod</t>
  </si>
  <si>
    <t>Obnova kanalizace a vodovodu</t>
  </si>
  <si>
    <t>119001412R00</t>
  </si>
  <si>
    <t xml:space="preserve">Dočasné zajištění  potrubí </t>
  </si>
  <si>
    <t>m</t>
  </si>
  <si>
    <t>křížení stáv.(nerušených ) potrubí:0,8</t>
  </si>
  <si>
    <t>obnažení stáv.potrubí vodovodu v místě propojení :3*1,0</t>
  </si>
  <si>
    <t>119001413R00</t>
  </si>
  <si>
    <t xml:space="preserve">Dočasné zajištění  teplovodního kanálu </t>
  </si>
  <si>
    <t>podkopání:1,0</t>
  </si>
  <si>
    <t>119001421R00</t>
  </si>
  <si>
    <t xml:space="preserve">Dočasné zajištění kabelů - do počtu 3 kabelů </t>
  </si>
  <si>
    <t>křížení:0,8*6</t>
  </si>
  <si>
    <t>souběh:5,0*0,8</t>
  </si>
  <si>
    <t>130001101R00</t>
  </si>
  <si>
    <t xml:space="preserve">Příplatek za ztížené hloubení v blízkosti vedení </t>
  </si>
  <si>
    <t>m3</t>
  </si>
  <si>
    <t>křížení kabelů:2,0*0,8*1,8*6</t>
  </si>
  <si>
    <t>souběh stávaj.kabelů:5,0*0,8*1,8</t>
  </si>
  <si>
    <t>křížení stáv. nerušených potrubí:2,0*0,8*1,8</t>
  </si>
  <si>
    <t>obnažování stáv., potrubí vodovodu v místě propojeníní  Š1:1,0*0,8*1,8*3</t>
  </si>
  <si>
    <t>podkopání teplovodního kanálu:1,0*0,8*0,8</t>
  </si>
  <si>
    <t>132201212R00</t>
  </si>
  <si>
    <t xml:space="preserve">Hloubení rýh š.do 200 cm hor.3 do 1000m3,STROJNĚ </t>
  </si>
  <si>
    <t>Řad 1:66,0*0,8*(2,14-0,42)+8,5*0,8*(2,14-0,39)+20,5*0,8*2,14</t>
  </si>
  <si>
    <t>Řad 2:2,0*0,8*(1,73-0,42)+5,0*0,8*(1,73-0,39)+3,0*0,8*1,73</t>
  </si>
  <si>
    <t>Přípojky:13,5*0,7*(1,8-0,42)+2,5*0,7*1,8</t>
  </si>
  <si>
    <t>132201219R00</t>
  </si>
  <si>
    <t xml:space="preserve">Příplatek za lepivost - hloubení rýh 200cm v hor.3 </t>
  </si>
  <si>
    <t>151101101R00</t>
  </si>
  <si>
    <t xml:space="preserve">Pažení a rozepření stěn rýh - příložné - hl. do 2m </t>
  </si>
  <si>
    <t>m2</t>
  </si>
  <si>
    <t>1*(69,5*1,72)+2*(5,0*1,75)+1*(2,0*1,73)</t>
  </si>
  <si>
    <t>151101102R00</t>
  </si>
  <si>
    <t xml:space="preserve">Pažení a rozepření stěn rýh - příložné - hl. do 4m </t>
  </si>
  <si>
    <t>1*(9,0*2,14)+2*(11,5*2,14)</t>
  </si>
  <si>
    <t>151101111R00</t>
  </si>
  <si>
    <t xml:space="preserve">Odstranění pažení stěn rýh - příložné - hl. do 2 m </t>
  </si>
  <si>
    <t>151101112R00</t>
  </si>
  <si>
    <t xml:space="preserve">Odstranění pažení stěn rýh - příložné - hl. do 4 m </t>
  </si>
  <si>
    <t>161101101R00</t>
  </si>
  <si>
    <t xml:space="preserve">Svislé přemístění výkopku z hor.1-4 do 2,5 m </t>
  </si>
  <si>
    <t>30% z výkopů:165,61*0,3</t>
  </si>
  <si>
    <t>162701105R00</t>
  </si>
  <si>
    <t xml:space="preserve">Vodorovné přemístění výkopku z hor.1-4 do 10000 m </t>
  </si>
  <si>
    <t>zbývající výkopy:165,61-30,87</t>
  </si>
  <si>
    <t>162701109R00</t>
  </si>
  <si>
    <t xml:space="preserve">Příplatek k vod. přemístění hor.1-4 za další 1 km </t>
  </si>
  <si>
    <t>do 20 km:10*134,74</t>
  </si>
  <si>
    <t>167101102R00</t>
  </si>
  <si>
    <t xml:space="preserve">Nakládání výkopku z hor.1-4 v množství nad 100 m3 </t>
  </si>
  <si>
    <t>zbývající výkopy:134,74</t>
  </si>
  <si>
    <t>171201201R00</t>
  </si>
  <si>
    <t xml:space="preserve">Uložení sypaniny na skládku </t>
  </si>
  <si>
    <t>zbývající výkopy :134,74</t>
  </si>
  <si>
    <t>171201211U00</t>
  </si>
  <si>
    <t xml:space="preserve">Skládkovné zemina </t>
  </si>
  <si>
    <t>t</t>
  </si>
  <si>
    <t>134,74*1,67</t>
  </si>
  <si>
    <t>174101101R00</t>
  </si>
  <si>
    <t xml:space="preserve">Zásyp jam, rýh, šachet se zhutněním </t>
  </si>
  <si>
    <t>betonovým recyklátem (pod upravený nterén):66,0*0,8*1,24+8,5*0,8*1,27+2,0*0,8*0,86+5,0*0,8*0,89+13,5*0,7*0,93</t>
  </si>
  <si>
    <t>Mezisoučet</t>
  </si>
  <si>
    <t>vytěženou zeminou:20,5*0,8*1,56+3,0*0,8*1,29+2,5*0,7*1,25</t>
  </si>
  <si>
    <t>175101101RT2</t>
  </si>
  <si>
    <t>Obsyp potrubí bez prohození sypaniny s dodáním štěrkopísku frakce 0 - 8 mm</t>
  </si>
  <si>
    <t>štěrkopísek (zrno  0-8 mm) vč. hutnění po vrstvách:</t>
  </si>
  <si>
    <t>kubatura- odpočet objemu potrubí:(95,0*0,8*0,38-3,77)+(10,0*0,8*0,24-0,07)+(16,0*0,8*0,35)-0,03</t>
  </si>
  <si>
    <t>175101201R00</t>
  </si>
  <si>
    <t xml:space="preserve">Obsyp objektu bez prohození sypaniny </t>
  </si>
  <si>
    <t>ostěrkování stanoviště hydrantu - štěrk 16-32 mm:0,8*0,8*1,0</t>
  </si>
  <si>
    <t>181101102R00</t>
  </si>
  <si>
    <t xml:space="preserve">Úprava pláně v zářezech v hor. 1-4, se zhutněním </t>
  </si>
  <si>
    <t>(66,0+8,5+2,0+5,0+20,5+3,0)*0,8+(3,5+2,5)*0,7</t>
  </si>
  <si>
    <t>181201102R00</t>
  </si>
  <si>
    <t xml:space="preserve">Úprava pláně v násypech v hor. 1-4, se zhutněním </t>
  </si>
  <si>
    <t>181300010RAD</t>
  </si>
  <si>
    <t>Rozprostření ornice v rovině tloušťka 10 cm dovoz ornice ze vzdálenosti 10 km, osetí trávou</t>
  </si>
  <si>
    <t>25,0*1,1</t>
  </si>
  <si>
    <t>583418064</t>
  </si>
  <si>
    <t>Kamenivo drcené frakce  16/32</t>
  </si>
  <si>
    <t>oštěrkování hydrantu:1,87*0,64</t>
  </si>
  <si>
    <t>5969100</t>
  </si>
  <si>
    <t>Recyklát betonový</t>
  </si>
  <si>
    <t>obsypy:87,83*2,1</t>
  </si>
  <si>
    <t>45</t>
  </si>
  <si>
    <t>Podkladní a vedlejší konstrukce</t>
  </si>
  <si>
    <t>210220021R00</t>
  </si>
  <si>
    <t>210229001</t>
  </si>
  <si>
    <t xml:space="preserve">Uzemnění vodičů vyvedením k poklopům </t>
  </si>
  <si>
    <t>kus</t>
  </si>
  <si>
    <t>210229002</t>
  </si>
  <si>
    <t xml:space="preserve">Zkouška funkčnosti vodiče, vč. protokolu o měření </t>
  </si>
  <si>
    <t>kpl</t>
  </si>
  <si>
    <t>451573111R00</t>
  </si>
  <si>
    <t>Lože pod potrubí ze štěrkopísku vč. hutnění zrno 0- 8 mm, materiál+doprava</t>
  </si>
  <si>
    <t>105,0*0,8*0,1+16,0*0,7*0,1</t>
  </si>
  <si>
    <t>452111162R00</t>
  </si>
  <si>
    <t xml:space="preserve">Osazení plastových podkladových desek </t>
  </si>
  <si>
    <t>šoupátková:2+5</t>
  </si>
  <si>
    <t>hydrantová:1</t>
  </si>
  <si>
    <t>452313131R00</t>
  </si>
  <si>
    <t xml:space="preserve">Bloky pro potrubí z betonu C 12/15 vč.bednění </t>
  </si>
  <si>
    <t>zabezpečovací bloky:0,50*0,50*0,50*7</t>
  </si>
  <si>
    <t>460490001</t>
  </si>
  <si>
    <t xml:space="preserve">Fólie výstražná z PVC bílá š. 30 cm </t>
  </si>
  <si>
    <t>460490002</t>
  </si>
  <si>
    <t xml:space="preserve">Fólie výstražná z PVC bílá š. 20 cm </t>
  </si>
  <si>
    <t>28600025</t>
  </si>
  <si>
    <t>Podkladová deska pro uliční poklop šoupátkový recyklovaný  plast</t>
  </si>
  <si>
    <t>2+5</t>
  </si>
  <si>
    <t>28600026</t>
  </si>
  <si>
    <t>Podkladová deska pro uliční  poklop hydrantový recyklovaný  plast</t>
  </si>
  <si>
    <t>8</t>
  </si>
  <si>
    <t>Trubní vedení</t>
  </si>
  <si>
    <t>857242121R00</t>
  </si>
  <si>
    <t>DN 80:</t>
  </si>
  <si>
    <t>koleno:1</t>
  </si>
  <si>
    <t>spojka:1</t>
  </si>
  <si>
    <t>přírubový kus:1</t>
  </si>
  <si>
    <t>DN 63:</t>
  </si>
  <si>
    <t>DN 50:</t>
  </si>
  <si>
    <t>spojka:4+1</t>
  </si>
  <si>
    <t>DN 40:</t>
  </si>
  <si>
    <t>spojka:4</t>
  </si>
  <si>
    <t>857352121R00</t>
  </si>
  <si>
    <t>koleno:1+2</t>
  </si>
  <si>
    <t>spojka:1+7+1</t>
  </si>
  <si>
    <t>857354121R00</t>
  </si>
  <si>
    <t>871181121R00</t>
  </si>
  <si>
    <t xml:space="preserve">Montáž trubek polyetylenových ve výkopu d 50 mm </t>
  </si>
  <si>
    <t>871211121R00</t>
  </si>
  <si>
    <t xml:space="preserve">Montáž trubek polyetylenových ve výkopu d 63 mm </t>
  </si>
  <si>
    <t>871241121R00</t>
  </si>
  <si>
    <t xml:space="preserve">Montáž potrubí polyetylenového ve výkopu d 90 mm </t>
  </si>
  <si>
    <t>871371121R00</t>
  </si>
  <si>
    <t>877113124</t>
  </si>
  <si>
    <t>d 90:</t>
  </si>
  <si>
    <t>el.spojka:1</t>
  </si>
  <si>
    <t>lemový nákružek:1</t>
  </si>
  <si>
    <t>příruba:1</t>
  </si>
  <si>
    <t>877113126</t>
  </si>
  <si>
    <t>el.spojka:17</t>
  </si>
  <si>
    <t>oblouk:1+1</t>
  </si>
  <si>
    <t>877242121R00</t>
  </si>
  <si>
    <t xml:space="preserve">Přirážka za 1 spoj elektrotvarovky d 90 mm </t>
  </si>
  <si>
    <t>2*1</t>
  </si>
  <si>
    <t>877352121R00</t>
  </si>
  <si>
    <t>891211111R00</t>
  </si>
  <si>
    <t>891241111R00</t>
  </si>
  <si>
    <t>891247111R00</t>
  </si>
  <si>
    <t>891359111R00</t>
  </si>
  <si>
    <t>892241111R00</t>
  </si>
  <si>
    <t>892252111R00</t>
  </si>
  <si>
    <t>úsek</t>
  </si>
  <si>
    <t>892273111R00</t>
  </si>
  <si>
    <t>892273119</t>
  </si>
  <si>
    <t xml:space="preserve">Laboratorní rozbor vody </t>
  </si>
  <si>
    <t>892351111R00</t>
  </si>
  <si>
    <t>892352111R00</t>
  </si>
  <si>
    <t>892353111R00</t>
  </si>
  <si>
    <t>899401112R00</t>
  </si>
  <si>
    <t xml:space="preserve">Osazení poklopů litinových šoupátkových </t>
  </si>
  <si>
    <t>899401113R00</t>
  </si>
  <si>
    <t xml:space="preserve">Osazení poklopů litinových hydrantových </t>
  </si>
  <si>
    <t>899712111R00</t>
  </si>
  <si>
    <t>Orientační tabulky na zdivu ( na budovy)</t>
  </si>
  <si>
    <t>899790001</t>
  </si>
  <si>
    <t xml:space="preserve">Vypuštění a napuštění vodovodu </t>
  </si>
  <si>
    <t>899900001</t>
  </si>
  <si>
    <t xml:space="preserve">Suchovod PE DN 110 mm </t>
  </si>
  <si>
    <t>km</t>
  </si>
  <si>
    <t>dodávka, montáž, vč. tlakové zkoušky , dezinfekce, zateplení, napojení vodovodů a přípojek, uzávěrů a následná demontáž :0,11</t>
  </si>
  <si>
    <t>28600001</t>
  </si>
  <si>
    <t>Tlakové potrubí z polyetylénu  PE 225x20,5 mm ozn. PE 100 RC, SDR 11, PN 16 (tyče dl. 6 m)</t>
  </si>
  <si>
    <t>95,00*1,093</t>
  </si>
  <si>
    <t>28600002</t>
  </si>
  <si>
    <t>Tlakové potrubí z polyetylénu  PE 90x8,2 mm ozn. PE 100 RC, SDR 11, PN 16 (v návinu)</t>
  </si>
  <si>
    <t>10,0*1,093</t>
  </si>
  <si>
    <t>28600003</t>
  </si>
  <si>
    <t>Tlakové potrubí z polyetylénu  PE 63x5,8 mm ozn. PE 100 , SDR 11, PN 16 (v návinu)</t>
  </si>
  <si>
    <t>0,50*1,093</t>
  </si>
  <si>
    <t>28600004</t>
  </si>
  <si>
    <t>Tlakové potrubí z polyetylénu  PE 50x4,6 mm ozn. PE 100 , SDR 11, PN 16 (v návinu)</t>
  </si>
  <si>
    <t>14,0*1,093</t>
  </si>
  <si>
    <t>28610002</t>
  </si>
  <si>
    <t>Elektrospojka  z  PE 100, d 225 mm,  DN 200 mm, SDR 11</t>
  </si>
  <si>
    <t>28610003</t>
  </si>
  <si>
    <t>Elektrospojka  z  PE 100, d 90 mm,  DN 80 mm, SDR 11</t>
  </si>
  <si>
    <t>28610004</t>
  </si>
  <si>
    <t>Lemový nákružek  z  PE 100,  d 90 mm, DN 80 mm SDR 11</t>
  </si>
  <si>
    <t>28610005</t>
  </si>
  <si>
    <t>Příruba PP-ocel  d 90 mm, DN 80 mm, PN 16 k lemovému nákružku</t>
  </si>
  <si>
    <t>28610006</t>
  </si>
  <si>
    <t>PE oblouk 11° , d 225 mm, PE 100, SDR 11 svařování elektrospojkou</t>
  </si>
  <si>
    <t>28610007</t>
  </si>
  <si>
    <t>PE oblouk 60° , d 225 mm, PE 100, SDR 11 svařování elektrospojkou</t>
  </si>
  <si>
    <t>42200001</t>
  </si>
  <si>
    <t>Litinová odbočná přírubová tvarovka s přírubovou odbočkou DN 200/80 mm</t>
  </si>
  <si>
    <t>42200002</t>
  </si>
  <si>
    <t>Litinové koleno přírubové 30°, DN 200 mm</t>
  </si>
  <si>
    <t>42200003</t>
  </si>
  <si>
    <t>Litinové koleno přírubové 45°, DN 200 mm</t>
  </si>
  <si>
    <t>42200004</t>
  </si>
  <si>
    <t>Litinové prodloužené přírubové patkové koleno DN 80 mm</t>
  </si>
  <si>
    <t>42200005</t>
  </si>
  <si>
    <t>Litinová  spojka s přírubou DN 200 mm a s hrdlem 198-230 mm (SYNOFLEX)</t>
  </si>
  <si>
    <t>42200006</t>
  </si>
  <si>
    <t>Litinová  spojka s přírubou DN 200 mm a s hrdlem 225 mm (System 2000)</t>
  </si>
  <si>
    <t>42200007</t>
  </si>
  <si>
    <t>Litinová  spojka hrdlová 198-230 mm, DN 200 mm (SYNOFLEX)</t>
  </si>
  <si>
    <t>42200008</t>
  </si>
  <si>
    <t>Litinová  spojka hrdlová 80-105 mm, DN 80 mm (SYNOFLEX)</t>
  </si>
  <si>
    <t>42200009</t>
  </si>
  <si>
    <t>Litinový kus přírubový DN 80 mm, dl. 0,2 m (pro prodloužení hydrantu)</t>
  </si>
  <si>
    <t>42200010</t>
  </si>
  <si>
    <t>Litinové vodovodní přírubové šoupě E2, DN 80 mm ( s prodlouženou životností)</t>
  </si>
  <si>
    <t>42200011</t>
  </si>
  <si>
    <t>Souprava zemní šoupátková teleskopická 1,3-1,8m DN 80 mm</t>
  </si>
  <si>
    <t>42200012</t>
  </si>
  <si>
    <t>Poklop litinový šoupátový (těžký)</t>
  </si>
  <si>
    <t>42200013</t>
  </si>
  <si>
    <t>Hydrant podzemní s dvojitým uzavíráním a samočinným vyprazdňováním DN 80 mm, krytí 1,50 m</t>
  </si>
  <si>
    <t>42200014</t>
  </si>
  <si>
    <t>Poklop litinový hydrantový (těžký)</t>
  </si>
  <si>
    <t>42200015</t>
  </si>
  <si>
    <t>Litinový navrtávací pas se závitovým výstupem 2" celoobjímkový, na potrubí PE 225 mm (HAKU)</t>
  </si>
  <si>
    <t>42200016</t>
  </si>
  <si>
    <t>Litinové domovní šoupě DN 50 mm, rohový ventil  s vnějším a vnitřním závitem 2"- 2"</t>
  </si>
  <si>
    <t>42200017</t>
  </si>
  <si>
    <t>42200018</t>
  </si>
  <si>
    <t>42200019</t>
  </si>
  <si>
    <t>Kombinovaná spojka s vnějším závitem 2" a ISIFLO pro PE 63 mm (mosaz)</t>
  </si>
  <si>
    <t>42200020</t>
  </si>
  <si>
    <t>Kombinovaná redukovaná spojka s vnějším závitem 2" a ISIFLO pro PE 50 mm (mosaz)</t>
  </si>
  <si>
    <t>42200021</t>
  </si>
  <si>
    <t>Spojka na potrubí přípojky různého materiálu DN 50 mm (potrubí PE/ocel)</t>
  </si>
  <si>
    <t>42200022</t>
  </si>
  <si>
    <t>96</t>
  </si>
  <si>
    <t>Bourání konstrukcí</t>
  </si>
  <si>
    <t>969011121R00</t>
  </si>
  <si>
    <t>969011141R00</t>
  </si>
  <si>
    <t>Vybourání vodovodního litinového potrubí DN 200 mm (vč. armatur a tvarovek)</t>
  </si>
  <si>
    <t>969030003</t>
  </si>
  <si>
    <t>969030004</t>
  </si>
  <si>
    <t>969030005</t>
  </si>
  <si>
    <t>99</t>
  </si>
  <si>
    <t>Staveništní přesun hmot</t>
  </si>
  <si>
    <t>998276201R00</t>
  </si>
  <si>
    <t xml:space="preserve">Přesun hmot, trub.vedení plast. obsypaná kamenivem </t>
  </si>
  <si>
    <t>D96</t>
  </si>
  <si>
    <t>Přesuny suti a vybouraných hmot</t>
  </si>
  <si>
    <t>979990001R00</t>
  </si>
  <si>
    <t xml:space="preserve">Poplatek za skládku stavební suti </t>
  </si>
  <si>
    <t>sut:6,701</t>
  </si>
  <si>
    <t>odpočet litinové potrubí ( odvezeno do sběrných surovin):-6,615</t>
  </si>
  <si>
    <t>979082213R00</t>
  </si>
  <si>
    <t xml:space="preserve">Vodorovná doprava suti po suchu do 1 km </t>
  </si>
  <si>
    <t>979082219R00</t>
  </si>
  <si>
    <t>Příplatek za dopravu suti po suchu za další 1 km do 20 km</t>
  </si>
  <si>
    <t>979087212R00</t>
  </si>
  <si>
    <t xml:space="preserve">Nakládání suti na dopravní prostředky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</si>
  <si>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</si>
  <si>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</si>
  <si>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</si>
  <si>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</si>
  <si>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</si>
  <si>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</si>
  <si>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</si>
  <si>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</si>
  <si>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souběh se stávajícími kabely:5,0*0,8*1,8</t>
  </si>
  <si>
    <t>Vytyčovací vodič identifikační CY 6 mm2 poplastovaný</t>
  </si>
  <si>
    <t>Montáž tvarovek litin. jednoos.přír. do DN 80 mm, ve výkopu</t>
  </si>
  <si>
    <t xml:space="preserve">Montáž tvarovek litin. jednoos. přír. DN 200 mm, ve výkopu </t>
  </si>
  <si>
    <t>Montáž tvarovek litin. odboč. přír. do DN 200 mm, ve výkopu</t>
  </si>
  <si>
    <t>Montáž trubek polyetylenových ve výkopu d 225 mm</t>
  </si>
  <si>
    <t xml:space="preserve">Montáž tvarovek plastových do d 110 mm </t>
  </si>
  <si>
    <t xml:space="preserve">Montáž tvarovek plastových dod 225 mm </t>
  </si>
  <si>
    <t xml:space="preserve">Přirážka za 1 spoj elektrotvarovky d 225 mm </t>
  </si>
  <si>
    <t xml:space="preserve">Montáž vodovodních šoupátek ve výkopu DN 50 mm </t>
  </si>
  <si>
    <t xml:space="preserve">Montáž vodovodních šoupátek ve výkopu DN 80 mm </t>
  </si>
  <si>
    <t xml:space="preserve">Montáž hydrantů podzemních DN 80 mm </t>
  </si>
  <si>
    <t xml:space="preserve">Montáž navrtávacích pasů na potrubí d 225 mm </t>
  </si>
  <si>
    <t xml:space="preserve">Tlaková zkouška vodovodního potrubí DN 80 mm </t>
  </si>
  <si>
    <t xml:space="preserve">Zabezpečení konců vodovod. potrubí do DN 80 mm </t>
  </si>
  <si>
    <t>Proplach a desinfekce vodovodního potrubí do DN 125, DN 80 mm</t>
  </si>
  <si>
    <t xml:space="preserve">Tlaková zkouška vodovodního potrubí DN 200 mm </t>
  </si>
  <si>
    <t xml:space="preserve">Zabezpečení konců vodovod. potrubí DN 200 mm </t>
  </si>
  <si>
    <t xml:space="preserve">Proplach a desinfekce vodovodního potrubí DN 200 mm </t>
  </si>
  <si>
    <t>Souprava zemní šoupátková teleskopická 1,3-1,8 m pro domovní šoupátka DN 50 mm</t>
  </si>
  <si>
    <t xml:space="preserve">Řezání litinového potrubí DN 200 mm </t>
  </si>
  <si>
    <t xml:space="preserve">Řezání litinového potrubí DN 80 mm </t>
  </si>
  <si>
    <t xml:space="preserve">Řezání ocelového potrubí přípojek do DN 50 mm </t>
  </si>
  <si>
    <t>Spojka na potrubí přípojky různého materiálu DN 40 mm (potrubí PE/ocel)</t>
  </si>
  <si>
    <t xml:space="preserve">Vybourání vodovodního potrubí OC DN 50 mm </t>
  </si>
  <si>
    <t>suť:6,701</t>
  </si>
  <si>
    <t>odpočet litinové potrubí (odvezeno do sběrných surovin):-6,615</t>
  </si>
  <si>
    <t>DN 50/40:</t>
  </si>
  <si>
    <t>SO 02 -</t>
  </si>
  <si>
    <t>Č.K., sídliště Železniční- obnova kanal.a vodovodu</t>
  </si>
  <si>
    <t>Jiří Sváček - Videall Projekt, Č.Krumlov</t>
  </si>
  <si>
    <r>
      <t>Město Český Krumlov</t>
    </r>
    <r>
      <rPr>
        <sz val="10"/>
        <rFont val="Arial"/>
        <family val="2"/>
      </rPr>
      <t>, (IČ 00245836)</t>
    </r>
  </si>
  <si>
    <t>827.1</t>
  </si>
  <si>
    <t>6 str.</t>
  </si>
  <si>
    <t>REKAPITULACE  STAVEBNÍCH  DÍLŮ :  SO 2 - VODOVOD</t>
  </si>
  <si>
    <t>křížení stáv.(nerušených ) potrubí: 0,8</t>
  </si>
  <si>
    <t>obnažení stáv.potrubí vodovodu v místě propojení : 3*1,0</t>
  </si>
  <si>
    <t>betonovým recyklátem (pod upravený terén): 66,0*0,8*1,24+8,5*0,8*1,27+2,0*0,8*0,86+5,0*0,8*0,89+13,5*0,7*0,93</t>
  </si>
  <si>
    <t>kubatura- odpočet objemu potrubí: (95,0*0,8*0,38-3,77)+(10,0*0,8*0,24-0,07)+(16,0*0,8*0,35)-0,03</t>
  </si>
  <si>
    <t>oštěrkování stanoviště hydrantu - štěrk 16-32 mm:0,8*0,8*1,0</t>
  </si>
  <si>
    <t>zabezpečovací bloky: 0,50*0,50*0,50*7</t>
  </si>
  <si>
    <t>dodávka, montáž, vč. tlakové zkoušky , dezinfekce, zateplení, napojení vodovodů a přípojek, uzávěrů a následná demontáž : 0,11</t>
  </si>
  <si>
    <t>Výkaz výměr:</t>
  </si>
  <si>
    <t>POLOŽKOVÝ VÝKAZ VÝMĚR -  SO 2  VODOVOD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</si>
</sst>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42" fillId="23" borderId="6" applyNumberFormat="0" applyFont="0" applyAlignment="0" applyProtection="0"/>
    <xf numFmtId="9" fontId="42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1" xfId="0" applyFont="1" applyBorder="1" applyAlignment="1">
      <alignment shrinkToFi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4" xfId="0" applyFont="1" applyBorder="1" applyAlignment="1">
      <alignment/>
    </xf>
    <xf numFmtId="165" fontId="3" fillId="0" borderId="13" xfId="0" applyNumberFormat="1" applyFont="1" applyBorder="1" applyAlignment="1">
      <alignment horizontal="right"/>
    </xf>
    <xf numFmtId="0" fontId="7" fillId="33" borderId="3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1" xfId="46" applyNumberFormat="1" applyFont="1" applyBorder="1">
      <alignment/>
      <protection/>
    </xf>
    <xf numFmtId="49" fontId="3" fillId="0" borderId="41" xfId="46" applyNumberFormat="1" applyFont="1" applyBorder="1">
      <alignment/>
      <protection/>
    </xf>
    <xf numFmtId="49" fontId="3" fillId="0" borderId="41" xfId="46" applyNumberFormat="1" applyFont="1" applyBorder="1" applyAlignment="1">
      <alignment horizontal="right"/>
      <protection/>
    </xf>
    <xf numFmtId="0" fontId="3" fillId="0" borderId="42" xfId="0" applyNumberFormat="1" applyFont="1" applyBorder="1" applyAlignment="1">
      <alignment/>
    </xf>
    <xf numFmtId="49" fontId="4" fillId="0" borderId="43" xfId="46" applyNumberFormat="1" applyFont="1" applyBorder="1">
      <alignment/>
      <protection/>
    </xf>
    <xf numFmtId="49" fontId="3" fillId="0" borderId="43" xfId="46" applyNumberFormat="1" applyFont="1" applyBorder="1">
      <alignment/>
      <protection/>
    </xf>
    <xf numFmtId="49" fontId="3" fillId="0" borderId="43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0" borderId="44" xfId="0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1" xfId="46" applyFont="1" applyBorder="1">
      <alignment/>
      <protection/>
    </xf>
    <xf numFmtId="0" fontId="3" fillId="0" borderId="42" xfId="46" applyFont="1" applyBorder="1">
      <alignment/>
      <protection/>
    </xf>
    <xf numFmtId="0" fontId="3" fillId="0" borderId="43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0" fontId="4" fillId="0" borderId="45" xfId="46" applyFont="1" applyBorder="1" applyAlignment="1">
      <alignment horizontal="center"/>
      <protection/>
    </xf>
    <xf numFmtId="49" fontId="4" fillId="0" borderId="45" xfId="46" applyNumberFormat="1" applyFont="1" applyBorder="1" applyAlignment="1">
      <alignment horizontal="left"/>
      <protection/>
    </xf>
    <xf numFmtId="0" fontId="4" fillId="0" borderId="46" xfId="46" applyFont="1" applyBorder="1">
      <alignment/>
      <protection/>
    </xf>
    <xf numFmtId="0" fontId="3" fillId="0" borderId="14" xfId="46" applyFont="1" applyBorder="1" applyAlignment="1">
      <alignment horizontal="center"/>
      <protection/>
    </xf>
    <xf numFmtId="0" fontId="3" fillId="0" borderId="14" xfId="46" applyNumberFormat="1" applyFont="1" applyBorder="1" applyAlignment="1">
      <alignment horizontal="right"/>
      <protection/>
    </xf>
    <xf numFmtId="0" fontId="3" fillId="0" borderId="13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47" xfId="46" applyFont="1" applyBorder="1" applyAlignment="1">
      <alignment horizontal="center" vertical="top"/>
      <protection/>
    </xf>
    <xf numFmtId="49" fontId="16" fillId="0" borderId="47" xfId="46" applyNumberFormat="1" applyFont="1" applyBorder="1" applyAlignment="1">
      <alignment horizontal="left" vertical="top"/>
      <protection/>
    </xf>
    <xf numFmtId="0" fontId="16" fillId="0" borderId="47" xfId="46" applyFont="1" applyBorder="1" applyAlignment="1">
      <alignment vertical="top" wrapText="1"/>
      <protection/>
    </xf>
    <xf numFmtId="49" fontId="16" fillId="0" borderId="47" xfId="46" applyNumberFormat="1" applyFont="1" applyBorder="1" applyAlignment="1">
      <alignment horizontal="center" shrinkToFit="1"/>
      <protection/>
    </xf>
    <xf numFmtId="4" fontId="16" fillId="0" borderId="47" xfId="46" applyNumberFormat="1" applyFont="1" applyBorder="1" applyAlignment="1">
      <alignment horizontal="right"/>
      <protection/>
    </xf>
    <xf numFmtId="4" fontId="16" fillId="0" borderId="47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45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45" xfId="46" applyNumberFormat="1" applyFont="1" applyBorder="1" applyAlignment="1">
      <alignment horizontal="right"/>
      <protection/>
    </xf>
    <xf numFmtId="4" fontId="18" fillId="34" borderId="48" xfId="46" applyNumberFormat="1" applyFont="1" applyFill="1" applyBorder="1" applyAlignment="1">
      <alignment horizontal="right" wrapText="1"/>
      <protection/>
    </xf>
    <xf numFmtId="0" fontId="18" fillId="34" borderId="34" xfId="46" applyFont="1" applyFill="1" applyBorder="1" applyAlignment="1">
      <alignment horizontal="left" wrapText="1"/>
      <protection/>
    </xf>
    <xf numFmtId="0" fontId="18" fillId="0" borderId="33" xfId="0" applyFont="1" applyBorder="1" applyAlignment="1">
      <alignment horizontal="right"/>
    </xf>
    <xf numFmtId="0" fontId="3" fillId="33" borderId="15" xfId="46" applyFont="1" applyFill="1" applyBorder="1" applyAlignment="1">
      <alignment horizontal="center"/>
      <protection/>
    </xf>
    <xf numFmtId="49" fontId="20" fillId="33" borderId="15" xfId="46" applyNumberFormat="1" applyFont="1" applyFill="1" applyBorder="1" applyAlignment="1">
      <alignment horizontal="left"/>
      <protection/>
    </xf>
    <xf numFmtId="0" fontId="20" fillId="33" borderId="46" xfId="46" applyFont="1" applyFill="1" applyBorder="1">
      <alignment/>
      <protection/>
    </xf>
    <xf numFmtId="0" fontId="3" fillId="33" borderId="14" xfId="46" applyFont="1" applyFill="1" applyBorder="1" applyAlignment="1">
      <alignment horizontal="center"/>
      <protection/>
    </xf>
    <xf numFmtId="4" fontId="3" fillId="33" borderId="14" xfId="46" applyNumberFormat="1" applyFont="1" applyFill="1" applyBorder="1" applyAlignment="1">
      <alignment horizontal="right"/>
      <protection/>
    </xf>
    <xf numFmtId="4" fontId="3" fillId="33" borderId="13" xfId="46" applyNumberFormat="1" applyFont="1" applyFill="1" applyBorder="1" applyAlignment="1">
      <alignment horizontal="right"/>
      <protection/>
    </xf>
    <xf numFmtId="4" fontId="4" fillId="33" borderId="15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" fontId="23" fillId="34" borderId="48" xfId="46" applyNumberFormat="1" applyFont="1" applyFill="1" applyBorder="1" applyAlignment="1">
      <alignment horizontal="right" wrapText="1"/>
      <protection/>
    </xf>
    <xf numFmtId="0" fontId="16" fillId="0" borderId="47" xfId="46" applyFont="1" applyFill="1" applyBorder="1" applyAlignment="1">
      <alignment vertical="top" wrapText="1"/>
      <protection/>
    </xf>
    <xf numFmtId="4" fontId="18" fillId="0" borderId="48" xfId="46" applyNumberFormat="1" applyFont="1" applyFill="1" applyBorder="1" applyAlignment="1">
      <alignment horizontal="right" wrapText="1"/>
      <protection/>
    </xf>
    <xf numFmtId="0" fontId="4" fillId="35" borderId="23" xfId="0" applyFont="1" applyFill="1" applyBorder="1" applyAlignment="1">
      <alignment horizontal="left"/>
    </xf>
    <xf numFmtId="0" fontId="5" fillId="35" borderId="25" xfId="0" applyFont="1" applyFill="1" applyBorder="1" applyAlignment="1">
      <alignment horizontal="centerContinuous"/>
    </xf>
    <xf numFmtId="49" fontId="6" fillId="35" borderId="24" xfId="0" applyNumberFormat="1" applyFont="1" applyFill="1" applyBorder="1" applyAlignment="1">
      <alignment horizontal="left"/>
    </xf>
    <xf numFmtId="49" fontId="5" fillId="35" borderId="25" xfId="0" applyNumberFormat="1" applyFont="1" applyFill="1" applyBorder="1" applyAlignment="1">
      <alignment horizontal="centerContinuous"/>
    </xf>
    <xf numFmtId="49" fontId="24" fillId="35" borderId="12" xfId="0" applyNumberFormat="1" applyFont="1" applyFill="1" applyBorder="1" applyAlignment="1">
      <alignment/>
    </xf>
    <xf numFmtId="49" fontId="25" fillId="35" borderId="13" xfId="0" applyNumberFormat="1" applyFont="1" applyFill="1" applyBorder="1" applyAlignment="1">
      <alignment/>
    </xf>
    <xf numFmtId="49" fontId="24" fillId="35" borderId="14" xfId="0" applyNumberFormat="1" applyFont="1" applyFill="1" applyBorder="1" applyAlignment="1">
      <alignment/>
    </xf>
    <xf numFmtId="49" fontId="3" fillId="35" borderId="14" xfId="0" applyNumberFormat="1" applyFont="1" applyFill="1" applyBorder="1" applyAlignment="1">
      <alignment/>
    </xf>
    <xf numFmtId="49" fontId="3" fillId="35" borderId="13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3" fillId="35" borderId="0" xfId="0" applyNumberFormat="1" applyFont="1" applyFill="1" applyBorder="1" applyAlignment="1">
      <alignment/>
    </xf>
    <xf numFmtId="49" fontId="4" fillId="35" borderId="28" xfId="0" applyNumberFormat="1" applyFont="1" applyFill="1" applyBorder="1" applyAlignment="1">
      <alignment/>
    </xf>
    <xf numFmtId="49" fontId="3" fillId="35" borderId="33" xfId="0" applyNumberFormat="1" applyFont="1" applyFill="1" applyBorder="1" applyAlignment="1">
      <alignment/>
    </xf>
    <xf numFmtId="0" fontId="0" fillId="0" borderId="33" xfId="0" applyBorder="1" applyAlignment="1">
      <alignment/>
    </xf>
    <xf numFmtId="49" fontId="3" fillId="0" borderId="33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49" fontId="5" fillId="0" borderId="49" xfId="0" applyNumberFormat="1" applyFont="1" applyBorder="1" applyAlignment="1">
      <alignment horizontal="right"/>
    </xf>
    <xf numFmtId="3" fontId="5" fillId="0" borderId="49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50" xfId="0" applyFont="1" applyFill="1" applyBorder="1" applyAlignment="1">
      <alignment horizontal="right"/>
    </xf>
    <xf numFmtId="0" fontId="11" fillId="0" borderId="44" xfId="0" applyFont="1" applyFill="1" applyBorder="1" applyAlignment="1">
      <alignment horizontal="right"/>
    </xf>
    <xf numFmtId="0" fontId="4" fillId="35" borderId="51" xfId="0" applyFont="1" applyFill="1" applyBorder="1" applyAlignment="1">
      <alignment horizontal="left"/>
    </xf>
    <xf numFmtId="0" fontId="3" fillId="35" borderId="52" xfId="0" applyFont="1" applyFill="1" applyBorder="1" applyAlignment="1">
      <alignment horizontal="left"/>
    </xf>
    <xf numFmtId="0" fontId="3" fillId="35" borderId="53" xfId="0" applyFont="1" applyFill="1" applyBorder="1" applyAlignment="1">
      <alignment horizontal="centerContinuous"/>
    </xf>
    <xf numFmtId="0" fontId="4" fillId="35" borderId="52" xfId="0" applyFont="1" applyFill="1" applyBorder="1" applyAlignment="1">
      <alignment horizontal="centerContinuous"/>
    </xf>
    <xf numFmtId="0" fontId="3" fillId="35" borderId="52" xfId="0" applyFont="1" applyFill="1" applyBorder="1" applyAlignment="1">
      <alignment horizontal="centerContinuous"/>
    </xf>
    <xf numFmtId="0" fontId="4" fillId="35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54" xfId="0" applyFont="1" applyFill="1" applyBorder="1" applyAlignment="1">
      <alignment/>
    </xf>
    <xf numFmtId="0" fontId="4" fillId="35" borderId="55" xfId="0" applyFont="1" applyFill="1" applyBorder="1" applyAlignment="1">
      <alignment/>
    </xf>
    <xf numFmtId="49" fontId="4" fillId="35" borderId="51" xfId="0" applyNumberFormat="1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4" fillId="35" borderId="53" xfId="0" applyFont="1" applyFill="1" applyBorder="1" applyAlignment="1">
      <alignment horizontal="center"/>
    </xf>
    <xf numFmtId="0" fontId="4" fillId="35" borderId="56" xfId="0" applyFont="1" applyFill="1" applyBorder="1" applyAlignment="1">
      <alignment horizontal="center"/>
    </xf>
    <xf numFmtId="0" fontId="4" fillId="35" borderId="57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4" fillId="35" borderId="51" xfId="0" applyFont="1" applyFill="1" applyBorder="1" applyAlignment="1">
      <alignment/>
    </xf>
    <xf numFmtId="0" fontId="4" fillId="35" borderId="52" xfId="0" applyFont="1" applyFill="1" applyBorder="1" applyAlignment="1">
      <alignment/>
    </xf>
    <xf numFmtId="3" fontId="4" fillId="35" borderId="53" xfId="0" applyNumberFormat="1" applyFont="1" applyFill="1" applyBorder="1" applyAlignment="1">
      <alignment/>
    </xf>
    <xf numFmtId="3" fontId="4" fillId="35" borderId="56" xfId="0" applyNumberFormat="1" applyFont="1" applyFill="1" applyBorder="1" applyAlignment="1">
      <alignment/>
    </xf>
    <xf numFmtId="3" fontId="4" fillId="35" borderId="57" xfId="0" applyNumberFormat="1" applyFont="1" applyFill="1" applyBorder="1" applyAlignment="1">
      <alignment/>
    </xf>
    <xf numFmtId="3" fontId="4" fillId="35" borderId="58" xfId="0" applyNumberFormat="1" applyFont="1" applyFill="1" applyBorder="1" applyAlignment="1">
      <alignment/>
    </xf>
    <xf numFmtId="49" fontId="5" fillId="0" borderId="59" xfId="0" applyNumberFormat="1" applyFont="1" applyBorder="1" applyAlignment="1">
      <alignment/>
    </xf>
    <xf numFmtId="0" fontId="5" fillId="0" borderId="60" xfId="0" applyFont="1" applyBorder="1" applyAlignment="1">
      <alignment/>
    </xf>
    <xf numFmtId="0" fontId="3" fillId="0" borderId="60" xfId="0" applyFont="1" applyBorder="1" applyAlignment="1">
      <alignment/>
    </xf>
    <xf numFmtId="3" fontId="3" fillId="0" borderId="61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3" fillId="0" borderId="63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49" fontId="5" fillId="0" borderId="65" xfId="0" applyNumberFormat="1" applyFont="1" applyBorder="1" applyAlignment="1">
      <alignment/>
    </xf>
    <xf numFmtId="0" fontId="5" fillId="0" borderId="66" xfId="0" applyFont="1" applyBorder="1" applyAlignment="1">
      <alignment/>
    </xf>
    <xf numFmtId="0" fontId="3" fillId="0" borderId="66" xfId="0" applyFont="1" applyBorder="1" applyAlignment="1">
      <alignment/>
    </xf>
    <xf numFmtId="3" fontId="3" fillId="0" borderId="67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3" fontId="3" fillId="0" borderId="70" xfId="0" applyNumberFormat="1" applyFont="1" applyBorder="1" applyAlignment="1">
      <alignment/>
    </xf>
    <xf numFmtId="49" fontId="5" fillId="0" borderId="71" xfId="0" applyNumberFormat="1" applyFont="1" applyBorder="1" applyAlignment="1">
      <alignment/>
    </xf>
    <xf numFmtId="0" fontId="5" fillId="0" borderId="72" xfId="0" applyFont="1" applyBorder="1" applyAlignment="1">
      <alignment/>
    </xf>
    <xf numFmtId="0" fontId="3" fillId="0" borderId="72" xfId="0" applyFont="1" applyBorder="1" applyAlignment="1">
      <alignment/>
    </xf>
    <xf numFmtId="3" fontId="3" fillId="0" borderId="73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3" fontId="3" fillId="0" borderId="75" xfId="0" applyNumberFormat="1" applyFont="1" applyBorder="1" applyAlignment="1">
      <alignment/>
    </xf>
    <xf numFmtId="3" fontId="3" fillId="0" borderId="76" xfId="0" applyNumberFormat="1" applyFont="1" applyBorder="1" applyAlignment="1">
      <alignment/>
    </xf>
    <xf numFmtId="0" fontId="3" fillId="35" borderId="55" xfId="0" applyFont="1" applyFill="1" applyBorder="1" applyAlignment="1">
      <alignment/>
    </xf>
    <xf numFmtId="0" fontId="4" fillId="35" borderId="77" xfId="0" applyFont="1" applyFill="1" applyBorder="1" applyAlignment="1">
      <alignment horizontal="right"/>
    </xf>
    <xf numFmtId="0" fontId="4" fillId="35" borderId="24" xfId="0" applyFont="1" applyFill="1" applyBorder="1" applyAlignment="1">
      <alignment horizontal="right"/>
    </xf>
    <xf numFmtId="0" fontId="4" fillId="35" borderId="25" xfId="0" applyFont="1" applyFill="1" applyBorder="1" applyAlignment="1">
      <alignment horizontal="center"/>
    </xf>
    <xf numFmtId="4" fontId="6" fillId="35" borderId="24" xfId="0" applyNumberFormat="1" applyFont="1" applyFill="1" applyBorder="1" applyAlignment="1">
      <alignment horizontal="right"/>
    </xf>
    <xf numFmtId="4" fontId="6" fillId="35" borderId="55" xfId="0" applyNumberFormat="1" applyFont="1" applyFill="1" applyBorder="1" applyAlignment="1">
      <alignment horizontal="right"/>
    </xf>
    <xf numFmtId="0" fontId="3" fillId="35" borderId="30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4" fontId="3" fillId="35" borderId="78" xfId="0" applyNumberFormat="1" applyFont="1" applyFill="1" applyBorder="1" applyAlignment="1">
      <alignment/>
    </xf>
    <xf numFmtId="4" fontId="3" fillId="35" borderId="30" xfId="0" applyNumberFormat="1" applyFont="1" applyFill="1" applyBorder="1" applyAlignment="1">
      <alignment/>
    </xf>
    <xf numFmtId="4" fontId="3" fillId="35" borderId="31" xfId="0" applyNumberFormat="1" applyFont="1" applyFill="1" applyBorder="1" applyAlignment="1">
      <alignment/>
    </xf>
    <xf numFmtId="49" fontId="5" fillId="35" borderId="15" xfId="46" applyNumberFormat="1" applyFont="1" applyFill="1" applyBorder="1">
      <alignment/>
      <protection/>
    </xf>
    <xf numFmtId="0" fontId="5" fillId="35" borderId="13" xfId="46" applyFont="1" applyFill="1" applyBorder="1" applyAlignment="1">
      <alignment horizontal="center"/>
      <protection/>
    </xf>
    <xf numFmtId="0" fontId="5" fillId="35" borderId="13" xfId="46" applyNumberFormat="1" applyFont="1" applyFill="1" applyBorder="1" applyAlignment="1">
      <alignment horizontal="center"/>
      <protection/>
    </xf>
    <xf numFmtId="0" fontId="5" fillId="35" borderId="15" xfId="46" applyFont="1" applyFill="1" applyBorder="1" applyAlignment="1">
      <alignment horizontal="center"/>
      <protection/>
    </xf>
    <xf numFmtId="0" fontId="0" fillId="0" borderId="0" xfId="0" applyAlignment="1">
      <alignment horizontal="left" wrapText="1"/>
    </xf>
    <xf numFmtId="166" fontId="3" fillId="0" borderId="46" xfId="0" applyNumberFormat="1" applyFont="1" applyBorder="1" applyAlignment="1">
      <alignment horizontal="right" indent="2"/>
    </xf>
    <xf numFmtId="166" fontId="3" fillId="0" borderId="50" xfId="0" applyNumberFormat="1" applyFont="1" applyBorder="1" applyAlignment="1">
      <alignment horizontal="right" indent="2"/>
    </xf>
    <xf numFmtId="166" fontId="7" fillId="33" borderId="79" xfId="0" applyNumberFormat="1" applyFont="1" applyFill="1" applyBorder="1" applyAlignment="1">
      <alignment horizontal="right" indent="2"/>
    </xf>
    <xf numFmtId="166" fontId="7" fillId="33" borderId="78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11" fillId="0" borderId="15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30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0" fontId="3" fillId="0" borderId="80" xfId="46" applyFont="1" applyBorder="1" applyAlignment="1">
      <alignment horizontal="center"/>
      <protection/>
    </xf>
    <xf numFmtId="0" fontId="3" fillId="0" borderId="81" xfId="46" applyFont="1" applyBorder="1" applyAlignment="1">
      <alignment horizontal="center"/>
      <protection/>
    </xf>
    <xf numFmtId="0" fontId="3" fillId="0" borderId="82" xfId="46" applyFont="1" applyBorder="1" applyAlignment="1">
      <alignment horizontal="center"/>
      <protection/>
    </xf>
    <xf numFmtId="0" fontId="3" fillId="0" borderId="83" xfId="46" applyFont="1" applyBorder="1" applyAlignment="1">
      <alignment horizontal="center"/>
      <protection/>
    </xf>
    <xf numFmtId="0" fontId="3" fillId="0" borderId="84" xfId="46" applyFont="1" applyBorder="1" applyAlignment="1">
      <alignment horizontal="left"/>
      <protection/>
    </xf>
    <xf numFmtId="0" fontId="3" fillId="0" borderId="43" xfId="46" applyFont="1" applyBorder="1" applyAlignment="1">
      <alignment horizontal="left"/>
      <protection/>
    </xf>
    <xf numFmtId="0" fontId="3" fillId="0" borderId="85" xfId="46" applyFont="1" applyBorder="1" applyAlignment="1">
      <alignment horizontal="left"/>
      <protection/>
    </xf>
    <xf numFmtId="3" fontId="4" fillId="35" borderId="31" xfId="0" applyNumberFormat="1" applyFont="1" applyFill="1" applyBorder="1" applyAlignment="1">
      <alignment horizontal="right"/>
    </xf>
    <xf numFmtId="3" fontId="4" fillId="35" borderId="78" xfId="0" applyNumberFormat="1" applyFont="1" applyFill="1" applyBorder="1" applyAlignment="1">
      <alignment horizontal="right"/>
    </xf>
    <xf numFmtId="49" fontId="18" fillId="34" borderId="86" xfId="46" applyNumberFormat="1" applyFont="1" applyFill="1" applyBorder="1" applyAlignment="1">
      <alignment horizontal="left" wrapText="1"/>
      <protection/>
    </xf>
    <xf numFmtId="49" fontId="19" fillId="0" borderId="87" xfId="0" applyNumberFormat="1" applyFont="1" applyBorder="1" applyAlignment="1">
      <alignment horizontal="left" wrapText="1"/>
    </xf>
    <xf numFmtId="49" fontId="18" fillId="0" borderId="86" xfId="46" applyNumberFormat="1" applyFont="1" applyFill="1" applyBorder="1" applyAlignment="1">
      <alignment horizontal="left" wrapText="1"/>
      <protection/>
    </xf>
    <xf numFmtId="49" fontId="19" fillId="0" borderId="87" xfId="0" applyNumberFormat="1" applyFont="1" applyFill="1" applyBorder="1" applyAlignment="1">
      <alignment horizontal="left" wrapText="1"/>
    </xf>
    <xf numFmtId="49" fontId="23" fillId="34" borderId="86" xfId="46" applyNumberFormat="1" applyFont="1" applyFill="1" applyBorder="1" applyAlignment="1">
      <alignment horizontal="left" wrapText="1"/>
      <protection/>
    </xf>
    <xf numFmtId="0" fontId="12" fillId="0" borderId="0" xfId="46" applyFont="1" applyAlignment="1">
      <alignment horizontal="center"/>
      <protection/>
    </xf>
    <xf numFmtId="49" fontId="3" fillId="0" borderId="82" xfId="46" applyNumberFormat="1" applyFont="1" applyBorder="1" applyAlignment="1">
      <alignment horizontal="center"/>
      <protection/>
    </xf>
    <xf numFmtId="0" fontId="3" fillId="0" borderId="84" xfId="46" applyFont="1" applyBorder="1" applyAlignment="1">
      <alignment horizontal="center" shrinkToFit="1"/>
      <protection/>
    </xf>
    <xf numFmtId="0" fontId="3" fillId="0" borderId="43" xfId="46" applyFont="1" applyBorder="1" applyAlignment="1">
      <alignment horizontal="center" shrinkToFit="1"/>
      <protection/>
    </xf>
    <xf numFmtId="0" fontId="3" fillId="0" borderId="85" xfId="46" applyFont="1" applyBorder="1" applyAlignment="1">
      <alignment horizontal="center" shrinkToFit="1"/>
      <protection/>
    </xf>
    <xf numFmtId="0" fontId="5" fillId="0" borderId="88" xfId="46" applyFont="1" applyBorder="1" applyAlignment="1">
      <alignment horizontal="left"/>
      <protection/>
    </xf>
    <xf numFmtId="0" fontId="5" fillId="0" borderId="41" xfId="46" applyFont="1" applyBorder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138" t="s">
        <v>1</v>
      </c>
      <c r="B2" s="139"/>
      <c r="C2" s="140"/>
      <c r="D2" s="140"/>
      <c r="E2" s="141"/>
      <c r="F2" s="3" t="s">
        <v>2</v>
      </c>
      <c r="G2" s="153" t="s">
        <v>377</v>
      </c>
    </row>
    <row r="3" spans="1:7" ht="3" customHeight="1" hidden="1">
      <c r="A3" s="4"/>
      <c r="B3" s="5"/>
      <c r="C3" s="6"/>
      <c r="D3" s="6"/>
      <c r="E3" s="7"/>
      <c r="F3" s="8"/>
      <c r="G3" s="154"/>
    </row>
    <row r="4" spans="1:7" ht="12" customHeight="1">
      <c r="A4" s="9" t="s">
        <v>3</v>
      </c>
      <c r="B4" s="5"/>
      <c r="C4" s="6" t="s">
        <v>4</v>
      </c>
      <c r="D4" s="6"/>
      <c r="E4" s="7"/>
      <c r="F4" s="8" t="s">
        <v>5</v>
      </c>
      <c r="G4" s="155"/>
    </row>
    <row r="5" spans="1:7" ht="16.5" customHeight="1">
      <c r="A5" s="142" t="s">
        <v>373</v>
      </c>
      <c r="B5" s="143"/>
      <c r="C5" s="144" t="s">
        <v>75</v>
      </c>
      <c r="D5" s="145"/>
      <c r="E5" s="146"/>
      <c r="F5" s="8" t="s">
        <v>7</v>
      </c>
      <c r="G5" s="154"/>
    </row>
    <row r="6" spans="1:15" ht="12.75" customHeight="1">
      <c r="A6" s="9" t="s">
        <v>8</v>
      </c>
      <c r="B6" s="5"/>
      <c r="C6" s="6" t="s">
        <v>9</v>
      </c>
      <c r="D6" s="6"/>
      <c r="E6" s="7"/>
      <c r="F6" s="10" t="s">
        <v>10</v>
      </c>
      <c r="G6" s="156">
        <v>0</v>
      </c>
      <c r="O6" s="11"/>
    </row>
    <row r="7" spans="1:7" ht="18" customHeight="1">
      <c r="A7" s="149"/>
      <c r="B7" s="150"/>
      <c r="C7" s="147" t="s">
        <v>374</v>
      </c>
      <c r="D7" s="148"/>
      <c r="E7" s="148"/>
      <c r="F7" s="12" t="s">
        <v>11</v>
      </c>
      <c r="G7" s="156">
        <f>IF(PocetMJ=0,,ROUND((F30+F32)/PocetMJ,1))</f>
        <v>0</v>
      </c>
    </row>
    <row r="8" spans="1:9" ht="12.75">
      <c r="A8" s="13" t="s">
        <v>12</v>
      </c>
      <c r="B8" s="8"/>
      <c r="C8" s="226" t="s">
        <v>375</v>
      </c>
      <c r="D8" s="226"/>
      <c r="E8" s="227"/>
      <c r="F8" s="14" t="s">
        <v>13</v>
      </c>
      <c r="G8" s="157"/>
      <c r="H8" s="15"/>
      <c r="I8" s="16"/>
    </row>
    <row r="9" spans="1:8" ht="12.75">
      <c r="A9" s="13" t="s">
        <v>14</v>
      </c>
      <c r="B9" s="8"/>
      <c r="C9" s="226" t="str">
        <f>Projektant</f>
        <v>Jiří Sváček - Videall Projekt, Č.Krumlov</v>
      </c>
      <c r="D9" s="226"/>
      <c r="E9" s="227"/>
      <c r="F9" s="8"/>
      <c r="G9" s="158"/>
      <c r="H9" s="17"/>
    </row>
    <row r="10" spans="1:8" ht="12.75">
      <c r="A10" s="13" t="s">
        <v>15</v>
      </c>
      <c r="B10" s="8"/>
      <c r="C10" s="228" t="s">
        <v>376</v>
      </c>
      <c r="D10" s="228"/>
      <c r="E10" s="228"/>
      <c r="F10" s="18"/>
      <c r="G10" s="159"/>
      <c r="H10" s="19"/>
    </row>
    <row r="11" spans="1:57" ht="13.5" customHeight="1">
      <c r="A11" s="13" t="s">
        <v>16</v>
      </c>
      <c r="B11" s="8"/>
      <c r="C11" s="226"/>
      <c r="D11" s="226"/>
      <c r="E11" s="226"/>
      <c r="F11" s="20" t="s">
        <v>17</v>
      </c>
      <c r="G11" s="158" t="s">
        <v>74</v>
      </c>
      <c r="H11" s="17"/>
      <c r="BA11" s="21"/>
      <c r="BB11" s="21"/>
      <c r="BC11" s="21"/>
      <c r="BD11" s="21"/>
      <c r="BE11" s="21"/>
    </row>
    <row r="12" spans="1:8" ht="12.75" customHeight="1">
      <c r="A12" s="22" t="s">
        <v>18</v>
      </c>
      <c r="B12" s="5"/>
      <c r="C12" s="226"/>
      <c r="D12" s="226"/>
      <c r="E12" s="226"/>
      <c r="F12" s="23" t="s">
        <v>19</v>
      </c>
      <c r="G12" s="160" t="s">
        <v>378</v>
      </c>
      <c r="H12" s="17"/>
    </row>
    <row r="13" spans="1:8" ht="28.5" customHeight="1" thickBot="1">
      <c r="A13" s="24" t="s">
        <v>20</v>
      </c>
      <c r="B13" s="25"/>
      <c r="C13" s="25"/>
      <c r="D13" s="25"/>
      <c r="E13" s="26"/>
      <c r="F13" s="26"/>
      <c r="G13" s="27"/>
      <c r="H13" s="17"/>
    </row>
    <row r="14" spans="1:7" ht="17.25" customHeight="1" thickBot="1">
      <c r="A14" s="161" t="s">
        <v>21</v>
      </c>
      <c r="B14" s="162"/>
      <c r="C14" s="163"/>
      <c r="D14" s="164" t="s">
        <v>22</v>
      </c>
      <c r="E14" s="165"/>
      <c r="F14" s="165"/>
      <c r="G14" s="163"/>
    </row>
    <row r="15" spans="1:7" ht="15.75" customHeight="1">
      <c r="A15" s="28"/>
      <c r="B15" s="29" t="s">
        <v>23</v>
      </c>
      <c r="C15" s="30">
        <f>HSV</f>
        <v>0</v>
      </c>
      <c r="D15" s="31" t="str">
        <f>Rekapitulace!A18</f>
        <v>Ztížené výrobní podmínky</v>
      </c>
      <c r="E15" s="32"/>
      <c r="F15" s="33"/>
      <c r="G15" s="30">
        <f>Rekapitulace!I18</f>
        <v>0</v>
      </c>
    </row>
    <row r="16" spans="1:7" ht="15.75" customHeight="1">
      <c r="A16" s="28" t="s">
        <v>24</v>
      </c>
      <c r="B16" s="29" t="s">
        <v>25</v>
      </c>
      <c r="C16" s="30">
        <f>PSV</f>
        <v>0</v>
      </c>
      <c r="D16" s="4" t="str">
        <f>Rekapitulace!A19</f>
        <v>Oborová přirážka</v>
      </c>
      <c r="E16" s="34"/>
      <c r="F16" s="35"/>
      <c r="G16" s="30">
        <f>Rekapitulace!I19</f>
        <v>0</v>
      </c>
    </row>
    <row r="17" spans="1:7" ht="15.75" customHeight="1">
      <c r="A17" s="28" t="s">
        <v>26</v>
      </c>
      <c r="B17" s="29" t="s">
        <v>27</v>
      </c>
      <c r="C17" s="30">
        <f>Mont</f>
        <v>0</v>
      </c>
      <c r="D17" s="4" t="str">
        <f>Rekapitulace!A20</f>
        <v>Přesun stavebních kapacit</v>
      </c>
      <c r="E17" s="34"/>
      <c r="F17" s="35"/>
      <c r="G17" s="30">
        <f>Rekapitulace!I20</f>
        <v>0</v>
      </c>
    </row>
    <row r="18" spans="1:7" ht="15.75" customHeight="1">
      <c r="A18" s="36" t="s">
        <v>28</v>
      </c>
      <c r="B18" s="37" t="s">
        <v>29</v>
      </c>
      <c r="C18" s="30">
        <f>Dodavka</f>
        <v>0</v>
      </c>
      <c r="D18" s="4" t="str">
        <f>Rekapitulace!A21</f>
        <v>Mimostaveništní doprava</v>
      </c>
      <c r="E18" s="34"/>
      <c r="F18" s="35"/>
      <c r="G18" s="30">
        <f>Rekapitulace!I21</f>
        <v>0</v>
      </c>
    </row>
    <row r="19" spans="1:7" ht="15.75" customHeight="1">
      <c r="A19" s="38" t="s">
        <v>30</v>
      </c>
      <c r="B19" s="29"/>
      <c r="C19" s="30">
        <f>SUM(C15:C18)</f>
        <v>0</v>
      </c>
      <c r="D19" s="4" t="str">
        <f>Rekapitulace!A22</f>
        <v>Zařízení staveniště</v>
      </c>
      <c r="E19" s="34"/>
      <c r="F19" s="35"/>
      <c r="G19" s="30">
        <f>Rekapitulace!I22</f>
        <v>0</v>
      </c>
    </row>
    <row r="20" spans="1:7" ht="15.75" customHeight="1">
      <c r="A20" s="38"/>
      <c r="B20" s="29"/>
      <c r="C20" s="30"/>
      <c r="D20" s="4" t="str">
        <f>Rekapitulace!A23</f>
        <v>Provoz investora</v>
      </c>
      <c r="E20" s="34"/>
      <c r="F20" s="35"/>
      <c r="G20" s="30">
        <f>Rekapitulace!I23</f>
        <v>0</v>
      </c>
    </row>
    <row r="21" spans="1:7" ht="15.75" customHeight="1">
      <c r="A21" s="38" t="s">
        <v>31</v>
      </c>
      <c r="B21" s="29"/>
      <c r="C21" s="30">
        <f>HZS</f>
        <v>0</v>
      </c>
      <c r="D21" s="4" t="str">
        <f>Rekapitulace!A24</f>
        <v>Kompletační činnost (IČD)</v>
      </c>
      <c r="E21" s="34"/>
      <c r="F21" s="35"/>
      <c r="G21" s="30">
        <f>Rekapitulace!I24</f>
        <v>0</v>
      </c>
    </row>
    <row r="22" spans="1:7" ht="15.75" customHeight="1">
      <c r="A22" s="39" t="s">
        <v>32</v>
      </c>
      <c r="B22" s="40"/>
      <c r="C22" s="30">
        <f>C19+C21</f>
        <v>0</v>
      </c>
      <c r="D22" s="4" t="s">
        <v>33</v>
      </c>
      <c r="E22" s="34"/>
      <c r="F22" s="35"/>
      <c r="G22" s="30">
        <f>G23-SUM(G15:G21)</f>
        <v>0</v>
      </c>
    </row>
    <row r="23" spans="1:7" ht="15.75" customHeight="1" thickBot="1">
      <c r="A23" s="229" t="s">
        <v>34</v>
      </c>
      <c r="B23" s="230"/>
      <c r="C23" s="41">
        <f>C22+G23</f>
        <v>0</v>
      </c>
      <c r="D23" s="42" t="s">
        <v>35</v>
      </c>
      <c r="E23" s="43"/>
      <c r="F23" s="44"/>
      <c r="G23" s="30">
        <f>VRN</f>
        <v>0</v>
      </c>
    </row>
    <row r="24" spans="1:7" ht="12.75">
      <c r="A24" s="166" t="s">
        <v>36</v>
      </c>
      <c r="B24" s="167"/>
      <c r="C24" s="168"/>
      <c r="D24" s="167" t="s">
        <v>37</v>
      </c>
      <c r="E24" s="167"/>
      <c r="F24" s="169" t="s">
        <v>38</v>
      </c>
      <c r="G24" s="170"/>
    </row>
    <row r="25" spans="1:7" ht="12.75">
      <c r="A25" s="39" t="s">
        <v>39</v>
      </c>
      <c r="B25" s="40"/>
      <c r="C25" s="151"/>
      <c r="D25" s="40" t="s">
        <v>39</v>
      </c>
      <c r="E25" s="46"/>
      <c r="F25" s="47" t="s">
        <v>39</v>
      </c>
      <c r="G25" s="48"/>
    </row>
    <row r="26" spans="1:7" ht="37.5" customHeight="1">
      <c r="A26" s="39" t="s">
        <v>40</v>
      </c>
      <c r="B26" s="49"/>
      <c r="C26" s="152"/>
      <c r="D26" s="40" t="s">
        <v>40</v>
      </c>
      <c r="E26" s="46"/>
      <c r="F26" s="47" t="s">
        <v>40</v>
      </c>
      <c r="G26" s="48"/>
    </row>
    <row r="27" spans="1:7" ht="12.75">
      <c r="A27" s="39"/>
      <c r="B27" s="50"/>
      <c r="C27" s="45"/>
      <c r="D27" s="40"/>
      <c r="E27" s="46"/>
      <c r="F27" s="47"/>
      <c r="G27" s="48"/>
    </row>
    <row r="28" spans="1:7" ht="12.75">
      <c r="A28" s="39" t="s">
        <v>41</v>
      </c>
      <c r="B28" s="40"/>
      <c r="C28" s="45"/>
      <c r="D28" s="47" t="s">
        <v>42</v>
      </c>
      <c r="E28" s="45"/>
      <c r="F28" s="51" t="s">
        <v>42</v>
      </c>
      <c r="G28" s="48"/>
    </row>
    <row r="29" spans="1:7" ht="69" customHeight="1">
      <c r="A29" s="39"/>
      <c r="B29" s="40"/>
      <c r="C29" s="52"/>
      <c r="D29" s="53"/>
      <c r="E29" s="52"/>
      <c r="F29" s="40"/>
      <c r="G29" s="48"/>
    </row>
    <row r="30" spans="1:7" ht="12.75">
      <c r="A30" s="54" t="s">
        <v>43</v>
      </c>
      <c r="B30" s="55"/>
      <c r="C30" s="56">
        <v>21</v>
      </c>
      <c r="D30" s="55" t="s">
        <v>44</v>
      </c>
      <c r="E30" s="57"/>
      <c r="F30" s="221">
        <f>C23-F32</f>
        <v>0</v>
      </c>
      <c r="G30" s="222"/>
    </row>
    <row r="31" spans="1:7" ht="12.75">
      <c r="A31" s="54" t="s">
        <v>45</v>
      </c>
      <c r="B31" s="55"/>
      <c r="C31" s="56">
        <f>SazbaDPH1</f>
        <v>21</v>
      </c>
      <c r="D31" s="55" t="s">
        <v>46</v>
      </c>
      <c r="E31" s="57"/>
      <c r="F31" s="221">
        <f>ROUND(PRODUCT(F30,C31/100),0)</f>
        <v>0</v>
      </c>
      <c r="G31" s="222"/>
    </row>
    <row r="32" spans="1:7" ht="12.75">
      <c r="A32" s="54" t="s">
        <v>43</v>
      </c>
      <c r="B32" s="55"/>
      <c r="C32" s="56">
        <v>0</v>
      </c>
      <c r="D32" s="55" t="s">
        <v>46</v>
      </c>
      <c r="E32" s="57"/>
      <c r="F32" s="221">
        <v>0</v>
      </c>
      <c r="G32" s="222"/>
    </row>
    <row r="33" spans="1:7" ht="12.75">
      <c r="A33" s="54" t="s">
        <v>45</v>
      </c>
      <c r="B33" s="58"/>
      <c r="C33" s="59">
        <f>SazbaDPH2</f>
        <v>0</v>
      </c>
      <c r="D33" s="55" t="s">
        <v>46</v>
      </c>
      <c r="E33" s="35"/>
      <c r="F33" s="221">
        <f>ROUND(PRODUCT(F32,C33/100),0)</f>
        <v>0</v>
      </c>
      <c r="G33" s="222"/>
    </row>
    <row r="34" spans="1:7" s="63" customFormat="1" ht="19.5" customHeight="1" thickBot="1">
      <c r="A34" s="60" t="s">
        <v>47</v>
      </c>
      <c r="B34" s="61"/>
      <c r="C34" s="61"/>
      <c r="D34" s="61"/>
      <c r="E34" s="62"/>
      <c r="F34" s="223">
        <f>ROUND(SUM(F30:F33),0)</f>
        <v>0</v>
      </c>
      <c r="G34" s="224"/>
    </row>
    <row r="36" spans="1:8" ht="12.75">
      <c r="A36" s="64" t="s">
        <v>48</v>
      </c>
      <c r="B36" s="64"/>
      <c r="C36" s="64"/>
      <c r="D36" s="64"/>
      <c r="E36" s="64"/>
      <c r="F36" s="64"/>
      <c r="G36" s="64"/>
      <c r="H36" t="s">
        <v>6</v>
      </c>
    </row>
    <row r="37" spans="1:8" ht="14.25" customHeight="1">
      <c r="A37" s="64"/>
      <c r="B37" s="225"/>
      <c r="C37" s="225"/>
      <c r="D37" s="225"/>
      <c r="E37" s="225"/>
      <c r="F37" s="225"/>
      <c r="G37" s="225"/>
      <c r="H37" t="s">
        <v>6</v>
      </c>
    </row>
    <row r="38" spans="1:8" ht="12.75" customHeight="1">
      <c r="A38" s="65"/>
      <c r="B38" s="225"/>
      <c r="C38" s="225"/>
      <c r="D38" s="225"/>
      <c r="E38" s="225"/>
      <c r="F38" s="225"/>
      <c r="G38" s="225"/>
      <c r="H38" t="s">
        <v>6</v>
      </c>
    </row>
    <row r="39" spans="1:8" ht="12.75">
      <c r="A39" s="65"/>
      <c r="B39" s="225"/>
      <c r="C39" s="225"/>
      <c r="D39" s="225"/>
      <c r="E39" s="225"/>
      <c r="F39" s="225"/>
      <c r="G39" s="225"/>
      <c r="H39" t="s">
        <v>6</v>
      </c>
    </row>
    <row r="40" spans="1:8" ht="12.75">
      <c r="A40" s="65"/>
      <c r="B40" s="225"/>
      <c r="C40" s="225"/>
      <c r="D40" s="225"/>
      <c r="E40" s="225"/>
      <c r="F40" s="225"/>
      <c r="G40" s="225"/>
      <c r="H40" t="s">
        <v>6</v>
      </c>
    </row>
    <row r="41" spans="1:8" ht="12.75">
      <c r="A41" s="65"/>
      <c r="B41" s="225"/>
      <c r="C41" s="225"/>
      <c r="D41" s="225"/>
      <c r="E41" s="225"/>
      <c r="F41" s="225"/>
      <c r="G41" s="225"/>
      <c r="H41" t="s">
        <v>6</v>
      </c>
    </row>
    <row r="42" spans="1:8" ht="12.75">
      <c r="A42" s="65"/>
      <c r="B42" s="225"/>
      <c r="C42" s="225"/>
      <c r="D42" s="225"/>
      <c r="E42" s="225"/>
      <c r="F42" s="225"/>
      <c r="G42" s="225"/>
      <c r="H42" t="s">
        <v>6</v>
      </c>
    </row>
    <row r="43" spans="1:8" ht="12.75">
      <c r="A43" s="65"/>
      <c r="B43" s="225"/>
      <c r="C43" s="225"/>
      <c r="D43" s="225"/>
      <c r="E43" s="225"/>
      <c r="F43" s="225"/>
      <c r="G43" s="225"/>
      <c r="H43" t="s">
        <v>6</v>
      </c>
    </row>
    <row r="44" spans="1:8" ht="12.75">
      <c r="A44" s="65"/>
      <c r="B44" s="225"/>
      <c r="C44" s="225"/>
      <c r="D44" s="225"/>
      <c r="E44" s="225"/>
      <c r="F44" s="225"/>
      <c r="G44" s="225"/>
      <c r="H44" t="s">
        <v>6</v>
      </c>
    </row>
    <row r="45" spans="1:8" ht="0.75" customHeight="1">
      <c r="A45" s="65"/>
      <c r="B45" s="225"/>
      <c r="C45" s="225"/>
      <c r="D45" s="225"/>
      <c r="E45" s="225"/>
      <c r="F45" s="225"/>
      <c r="G45" s="225"/>
      <c r="H45" t="s">
        <v>6</v>
      </c>
    </row>
    <row r="46" spans="2:7" ht="12.75">
      <c r="B46" s="220"/>
      <c r="C46" s="220"/>
      <c r="D46" s="220"/>
      <c r="E46" s="220"/>
      <c r="F46" s="220"/>
      <c r="G46" s="220"/>
    </row>
    <row r="47" spans="2:7" ht="12.75">
      <c r="B47" s="220"/>
      <c r="C47" s="220"/>
      <c r="D47" s="220"/>
      <c r="E47" s="220"/>
      <c r="F47" s="220"/>
      <c r="G47" s="220"/>
    </row>
    <row r="48" spans="2:7" ht="12.75">
      <c r="B48" s="220"/>
      <c r="C48" s="220"/>
      <c r="D48" s="220"/>
      <c r="E48" s="220"/>
      <c r="F48" s="220"/>
      <c r="G48" s="220"/>
    </row>
    <row r="49" spans="2:7" ht="12.75">
      <c r="B49" s="220"/>
      <c r="C49" s="220"/>
      <c r="D49" s="220"/>
      <c r="E49" s="220"/>
      <c r="F49" s="220"/>
      <c r="G49" s="220"/>
    </row>
    <row r="50" spans="2:7" ht="12.75">
      <c r="B50" s="220"/>
      <c r="C50" s="220"/>
      <c r="D50" s="220"/>
      <c r="E50" s="220"/>
      <c r="F50" s="220"/>
      <c r="G50" s="220"/>
    </row>
    <row r="51" spans="2:7" ht="12.75">
      <c r="B51" s="220"/>
      <c r="C51" s="220"/>
      <c r="D51" s="220"/>
      <c r="E51" s="220"/>
      <c r="F51" s="220"/>
      <c r="G51" s="220"/>
    </row>
    <row r="52" spans="2:7" ht="12.75">
      <c r="B52" s="220"/>
      <c r="C52" s="220"/>
      <c r="D52" s="220"/>
      <c r="E52" s="220"/>
      <c r="F52" s="220"/>
      <c r="G52" s="220"/>
    </row>
    <row r="53" spans="2:7" ht="12.75">
      <c r="B53" s="220"/>
      <c r="C53" s="220"/>
      <c r="D53" s="220"/>
      <c r="E53" s="220"/>
      <c r="F53" s="220"/>
      <c r="G53" s="220"/>
    </row>
    <row r="54" spans="2:7" ht="12.75">
      <c r="B54" s="220"/>
      <c r="C54" s="220"/>
      <c r="D54" s="220"/>
      <c r="E54" s="220"/>
      <c r="F54" s="220"/>
      <c r="G54" s="220"/>
    </row>
    <row r="55" spans="2:7" ht="12.75">
      <c r="B55" s="220"/>
      <c r="C55" s="220"/>
      <c r="D55" s="220"/>
      <c r="E55" s="220"/>
      <c r="F55" s="220"/>
      <c r="G55" s="220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1" t="s">
        <v>49</v>
      </c>
      <c r="B1" s="232"/>
      <c r="C1" s="66" t="str">
        <f>CONCATENATE(cislostavby," ",nazevstavby)</f>
        <v> Č.K., sídliště Železniční- obnova kanal.a vodovodu</v>
      </c>
      <c r="D1" s="67"/>
      <c r="E1" s="68"/>
      <c r="F1" s="67"/>
      <c r="G1" s="250" t="s">
        <v>387</v>
      </c>
      <c r="H1" s="251"/>
      <c r="I1" s="69"/>
    </row>
    <row r="2" spans="1:9" ht="13.5" thickBot="1">
      <c r="A2" s="233" t="s">
        <v>50</v>
      </c>
      <c r="B2" s="234"/>
      <c r="C2" s="70" t="str">
        <f>CONCATENATE(cisloobjektu," ",nazevobjektu)</f>
        <v>SO 02 - Vodovod</v>
      </c>
      <c r="D2" s="71"/>
      <c r="E2" s="72"/>
      <c r="F2" s="71"/>
      <c r="G2" s="235" t="s">
        <v>76</v>
      </c>
      <c r="H2" s="236"/>
      <c r="I2" s="237"/>
    </row>
    <row r="3" spans="1:9" ht="13.5" thickTop="1">
      <c r="A3" s="46"/>
      <c r="B3" s="46"/>
      <c r="C3" s="46"/>
      <c r="D3" s="46"/>
      <c r="E3" s="46"/>
      <c r="F3" s="40"/>
      <c r="G3" s="46"/>
      <c r="H3" s="46"/>
      <c r="I3" s="46"/>
    </row>
    <row r="4" spans="1:9" ht="19.5" customHeight="1">
      <c r="A4" s="73" t="s">
        <v>379</v>
      </c>
      <c r="B4" s="74"/>
      <c r="C4" s="74"/>
      <c r="D4" s="74"/>
      <c r="E4" s="75"/>
      <c r="F4" s="74"/>
      <c r="G4" s="74"/>
      <c r="H4" s="74"/>
      <c r="I4" s="74"/>
    </row>
    <row r="5" spans="1:9" ht="13.5" thickBot="1">
      <c r="A5" s="46"/>
      <c r="B5" s="46"/>
      <c r="C5" s="46"/>
      <c r="D5" s="46"/>
      <c r="E5" s="46"/>
      <c r="F5" s="46"/>
      <c r="G5" s="46"/>
      <c r="H5" s="46"/>
      <c r="I5" s="46"/>
    </row>
    <row r="6" spans="1:9" s="17" customFormat="1" ht="13.5" thickBot="1">
      <c r="A6" s="171"/>
      <c r="B6" s="172" t="s">
        <v>51</v>
      </c>
      <c r="C6" s="172"/>
      <c r="D6" s="173"/>
      <c r="E6" s="174" t="s">
        <v>52</v>
      </c>
      <c r="F6" s="175" t="s">
        <v>53</v>
      </c>
      <c r="G6" s="175" t="s">
        <v>54</v>
      </c>
      <c r="H6" s="175" t="s">
        <v>55</v>
      </c>
      <c r="I6" s="176" t="s">
        <v>31</v>
      </c>
    </row>
    <row r="7" spans="1:9" s="17" customFormat="1" ht="18" customHeight="1">
      <c r="A7" s="183" t="str">
        <f>Položky!B7</f>
        <v>1</v>
      </c>
      <c r="B7" s="184" t="str">
        <f>Položky!C7</f>
        <v>Zemní práce</v>
      </c>
      <c r="C7" s="185"/>
      <c r="D7" s="186"/>
      <c r="E7" s="187">
        <f>Položky!BA64</f>
        <v>0</v>
      </c>
      <c r="F7" s="188">
        <f>Položky!BB64</f>
        <v>0</v>
      </c>
      <c r="G7" s="188">
        <f>Položky!BC64</f>
        <v>0</v>
      </c>
      <c r="H7" s="188">
        <f>Položky!BD64</f>
        <v>0</v>
      </c>
      <c r="I7" s="189">
        <f>Položky!BE64</f>
        <v>0</v>
      </c>
    </row>
    <row r="8" spans="1:9" s="17" customFormat="1" ht="18" customHeight="1">
      <c r="A8" s="190" t="str">
        <f>Položky!B65</f>
        <v>45</v>
      </c>
      <c r="B8" s="191" t="str">
        <f>Položky!C65</f>
        <v>Podkladní a vedlejší konstrukce</v>
      </c>
      <c r="C8" s="192"/>
      <c r="D8" s="193"/>
      <c r="E8" s="194">
        <f>Položky!BA81</f>
        <v>0</v>
      </c>
      <c r="F8" s="195">
        <f>Položky!BB81</f>
        <v>0</v>
      </c>
      <c r="G8" s="195">
        <f>Položky!BC81</f>
        <v>0</v>
      </c>
      <c r="H8" s="195">
        <f>Položky!BD81</f>
        <v>0</v>
      </c>
      <c r="I8" s="196">
        <f>Položky!BE81</f>
        <v>0</v>
      </c>
    </row>
    <row r="9" spans="1:9" s="17" customFormat="1" ht="18" customHeight="1">
      <c r="A9" s="190" t="str">
        <f>Položky!B82</f>
        <v>8</v>
      </c>
      <c r="B9" s="191" t="str">
        <f>Položky!C82</f>
        <v>Trubní vedení</v>
      </c>
      <c r="C9" s="192"/>
      <c r="D9" s="193"/>
      <c r="E9" s="194">
        <f>Položky!BA168</f>
        <v>0</v>
      </c>
      <c r="F9" s="195">
        <f>Položky!BB168</f>
        <v>0</v>
      </c>
      <c r="G9" s="195">
        <f>Položky!BC168</f>
        <v>0</v>
      </c>
      <c r="H9" s="195">
        <f>Položky!BD168</f>
        <v>0</v>
      </c>
      <c r="I9" s="196">
        <f>Položky!BE168</f>
        <v>0</v>
      </c>
    </row>
    <row r="10" spans="1:9" s="17" customFormat="1" ht="18" customHeight="1">
      <c r="A10" s="190" t="str">
        <f>Položky!B169</f>
        <v>96</v>
      </c>
      <c r="B10" s="191" t="str">
        <f>Položky!C169</f>
        <v>Bourání konstrukcí</v>
      </c>
      <c r="C10" s="192"/>
      <c r="D10" s="193"/>
      <c r="E10" s="194">
        <f>Položky!BA175</f>
        <v>0</v>
      </c>
      <c r="F10" s="195">
        <f>Položky!BB175</f>
        <v>0</v>
      </c>
      <c r="G10" s="195">
        <f>Položky!BC175</f>
        <v>0</v>
      </c>
      <c r="H10" s="195">
        <f>Položky!BD175</f>
        <v>0</v>
      </c>
      <c r="I10" s="196">
        <f>Položky!BE175</f>
        <v>0</v>
      </c>
    </row>
    <row r="11" spans="1:9" s="17" customFormat="1" ht="18" customHeight="1">
      <c r="A11" s="190" t="str">
        <f>Položky!B176</f>
        <v>99</v>
      </c>
      <c r="B11" s="191" t="str">
        <f>Položky!C176</f>
        <v>Staveništní přesun hmot</v>
      </c>
      <c r="C11" s="192"/>
      <c r="D11" s="193"/>
      <c r="E11" s="194">
        <f>Položky!BA178</f>
        <v>0</v>
      </c>
      <c r="F11" s="195">
        <f>Položky!BB178</f>
        <v>0</v>
      </c>
      <c r="G11" s="195">
        <f>Položky!BC178</f>
        <v>0</v>
      </c>
      <c r="H11" s="195">
        <f>Položky!BD178</f>
        <v>0</v>
      </c>
      <c r="I11" s="196">
        <f>Položky!BE178</f>
        <v>0</v>
      </c>
    </row>
    <row r="12" spans="1:9" s="17" customFormat="1" ht="18" customHeight="1" thickBot="1">
      <c r="A12" s="197" t="str">
        <f>Položky!B179</f>
        <v>D96</v>
      </c>
      <c r="B12" s="198" t="str">
        <f>Položky!C179</f>
        <v>Přesuny suti a vybouraných hmot</v>
      </c>
      <c r="C12" s="199"/>
      <c r="D12" s="200"/>
      <c r="E12" s="201">
        <f>Položky!BA186</f>
        <v>0</v>
      </c>
      <c r="F12" s="202">
        <f>Položky!BB186</f>
        <v>0</v>
      </c>
      <c r="G12" s="202">
        <f>Položky!BC186</f>
        <v>0</v>
      </c>
      <c r="H12" s="202">
        <f>Položky!BD186</f>
        <v>0</v>
      </c>
      <c r="I12" s="203">
        <f>Položky!BE186</f>
        <v>0</v>
      </c>
    </row>
    <row r="13" spans="1:9" s="76" customFormat="1" ht="13.5" thickBot="1">
      <c r="A13" s="177"/>
      <c r="B13" s="178" t="s">
        <v>56</v>
      </c>
      <c r="C13" s="178"/>
      <c r="D13" s="179"/>
      <c r="E13" s="180">
        <f>SUM(E7:E12)</f>
        <v>0</v>
      </c>
      <c r="F13" s="181">
        <f>SUM(F7:F12)</f>
        <v>0</v>
      </c>
      <c r="G13" s="181">
        <f>SUM(G7:G12)</f>
        <v>0</v>
      </c>
      <c r="H13" s="181">
        <f>SUM(H7:H12)</f>
        <v>0</v>
      </c>
      <c r="I13" s="182">
        <f>SUM(I7:I12)</f>
        <v>0</v>
      </c>
    </row>
    <row r="14" spans="1:9" ht="12.75">
      <c r="A14" s="40"/>
      <c r="B14" s="40"/>
      <c r="C14" s="40"/>
      <c r="D14" s="40"/>
      <c r="E14" s="40"/>
      <c r="F14" s="40"/>
      <c r="G14" s="40"/>
      <c r="H14" s="40"/>
      <c r="I14" s="40"/>
    </row>
    <row r="15" spans="1:57" ht="19.5" customHeight="1">
      <c r="A15" s="74" t="s">
        <v>57</v>
      </c>
      <c r="B15" s="74"/>
      <c r="C15" s="74"/>
      <c r="D15" s="74"/>
      <c r="E15" s="74"/>
      <c r="F15" s="74"/>
      <c r="G15" s="77"/>
      <c r="H15" s="74"/>
      <c r="I15" s="74"/>
      <c r="BA15" s="21"/>
      <c r="BB15" s="21"/>
      <c r="BC15" s="21"/>
      <c r="BD15" s="21"/>
      <c r="BE15" s="21"/>
    </row>
    <row r="16" spans="1:9" ht="13.5" thickBot="1">
      <c r="A16" s="46"/>
      <c r="B16" s="46"/>
      <c r="C16" s="46"/>
      <c r="D16" s="46"/>
      <c r="E16" s="46"/>
      <c r="F16" s="46"/>
      <c r="G16" s="46"/>
      <c r="H16" s="46"/>
      <c r="I16" s="46"/>
    </row>
    <row r="17" spans="1:9" ht="12.75">
      <c r="A17" s="166" t="s">
        <v>58</v>
      </c>
      <c r="B17" s="167"/>
      <c r="C17" s="167"/>
      <c r="D17" s="204"/>
      <c r="E17" s="205" t="s">
        <v>59</v>
      </c>
      <c r="F17" s="206" t="s">
        <v>60</v>
      </c>
      <c r="G17" s="207" t="s">
        <v>61</v>
      </c>
      <c r="H17" s="208"/>
      <c r="I17" s="209" t="s">
        <v>59</v>
      </c>
    </row>
    <row r="18" spans="1:53" ht="12.75">
      <c r="A18" s="38" t="s">
        <v>337</v>
      </c>
      <c r="B18" s="29"/>
      <c r="C18" s="29"/>
      <c r="D18" s="78"/>
      <c r="E18" s="79">
        <v>0</v>
      </c>
      <c r="F18" s="80">
        <v>0</v>
      </c>
      <c r="G18" s="81">
        <f aca="true" t="shared" si="0" ref="G18:G25">CHOOSE(BA18+1,HSV+PSV,HSV+PSV+Mont,HSV+PSV+Dodavka+Mont,HSV,PSV,Mont,Dodavka,Mont+Dodavka,0)</f>
        <v>0</v>
      </c>
      <c r="H18" s="82"/>
      <c r="I18" s="83">
        <f aca="true" t="shared" si="1" ref="I18:I25">E18+F18*G18/100</f>
        <v>0</v>
      </c>
      <c r="BA18">
        <v>0</v>
      </c>
    </row>
    <row r="19" spans="1:53" ht="12.75">
      <c r="A19" s="38" t="s">
        <v>338</v>
      </c>
      <c r="B19" s="29"/>
      <c r="C19" s="29"/>
      <c r="D19" s="78"/>
      <c r="E19" s="79">
        <v>0</v>
      </c>
      <c r="F19" s="80">
        <v>0</v>
      </c>
      <c r="G19" s="81">
        <f t="shared" si="0"/>
        <v>0</v>
      </c>
      <c r="H19" s="82"/>
      <c r="I19" s="83">
        <f t="shared" si="1"/>
        <v>0</v>
      </c>
      <c r="BA19">
        <v>0</v>
      </c>
    </row>
    <row r="20" spans="1:53" ht="12.75">
      <c r="A20" s="38" t="s">
        <v>339</v>
      </c>
      <c r="B20" s="29"/>
      <c r="C20" s="29"/>
      <c r="D20" s="78"/>
      <c r="E20" s="79">
        <v>0</v>
      </c>
      <c r="F20" s="80">
        <v>0</v>
      </c>
      <c r="G20" s="81">
        <f t="shared" si="0"/>
        <v>0</v>
      </c>
      <c r="H20" s="82"/>
      <c r="I20" s="83">
        <f t="shared" si="1"/>
        <v>0</v>
      </c>
      <c r="BA20">
        <v>0</v>
      </c>
    </row>
    <row r="21" spans="1:53" ht="12.75">
      <c r="A21" s="38" t="s">
        <v>340</v>
      </c>
      <c r="B21" s="29"/>
      <c r="C21" s="29"/>
      <c r="D21" s="78"/>
      <c r="E21" s="79">
        <v>0</v>
      </c>
      <c r="F21" s="80">
        <v>0</v>
      </c>
      <c r="G21" s="81">
        <f t="shared" si="0"/>
        <v>0</v>
      </c>
      <c r="H21" s="82"/>
      <c r="I21" s="83">
        <f t="shared" si="1"/>
        <v>0</v>
      </c>
      <c r="BA21">
        <v>0</v>
      </c>
    </row>
    <row r="22" spans="1:53" ht="12.75">
      <c r="A22" s="38" t="s">
        <v>341</v>
      </c>
      <c r="B22" s="29"/>
      <c r="C22" s="29"/>
      <c r="D22" s="78"/>
      <c r="E22" s="79">
        <v>0</v>
      </c>
      <c r="F22" s="80">
        <v>0</v>
      </c>
      <c r="G22" s="81">
        <f t="shared" si="0"/>
        <v>0</v>
      </c>
      <c r="H22" s="82"/>
      <c r="I22" s="83">
        <f t="shared" si="1"/>
        <v>0</v>
      </c>
      <c r="BA22">
        <v>1</v>
      </c>
    </row>
    <row r="23" spans="1:53" ht="12.75">
      <c r="A23" s="38" t="s">
        <v>342</v>
      </c>
      <c r="B23" s="29"/>
      <c r="C23" s="29"/>
      <c r="D23" s="78"/>
      <c r="E23" s="79">
        <v>0</v>
      </c>
      <c r="F23" s="80">
        <v>0</v>
      </c>
      <c r="G23" s="81">
        <f t="shared" si="0"/>
        <v>0</v>
      </c>
      <c r="H23" s="82"/>
      <c r="I23" s="83">
        <f t="shared" si="1"/>
        <v>0</v>
      </c>
      <c r="BA23">
        <v>1</v>
      </c>
    </row>
    <row r="24" spans="1:53" ht="12.75">
      <c r="A24" s="38" t="s">
        <v>343</v>
      </c>
      <c r="B24" s="29"/>
      <c r="C24" s="29"/>
      <c r="D24" s="78"/>
      <c r="E24" s="79">
        <v>0</v>
      </c>
      <c r="F24" s="80">
        <v>0</v>
      </c>
      <c r="G24" s="81">
        <f t="shared" si="0"/>
        <v>0</v>
      </c>
      <c r="H24" s="82"/>
      <c r="I24" s="83">
        <f t="shared" si="1"/>
        <v>0</v>
      </c>
      <c r="BA24">
        <v>2</v>
      </c>
    </row>
    <row r="25" spans="1:53" ht="12.75">
      <c r="A25" s="38" t="s">
        <v>344</v>
      </c>
      <c r="B25" s="29"/>
      <c r="C25" s="29"/>
      <c r="D25" s="78"/>
      <c r="E25" s="79">
        <v>0</v>
      </c>
      <c r="F25" s="80">
        <v>0</v>
      </c>
      <c r="G25" s="81">
        <f t="shared" si="0"/>
        <v>0</v>
      </c>
      <c r="H25" s="82"/>
      <c r="I25" s="83">
        <f t="shared" si="1"/>
        <v>0</v>
      </c>
      <c r="BA25">
        <v>2</v>
      </c>
    </row>
    <row r="26" spans="1:9" ht="13.5" thickBot="1">
      <c r="A26" s="210"/>
      <c r="B26" s="211" t="s">
        <v>62</v>
      </c>
      <c r="C26" s="212"/>
      <c r="D26" s="213"/>
      <c r="E26" s="214"/>
      <c r="F26" s="215"/>
      <c r="G26" s="215"/>
      <c r="H26" s="238">
        <f>SUM(I18:I25)</f>
        <v>0</v>
      </c>
      <c r="I26" s="239"/>
    </row>
    <row r="28" spans="2:9" ht="12.75">
      <c r="B28" s="76"/>
      <c r="F28" s="84"/>
      <c r="G28" s="85"/>
      <c r="H28" s="85"/>
      <c r="I28" s="86"/>
    </row>
    <row r="29" spans="6:9" ht="12.75">
      <c r="F29" s="84"/>
      <c r="G29" s="85"/>
      <c r="H29" s="85"/>
      <c r="I29" s="86"/>
    </row>
    <row r="30" spans="6:9" ht="12.75">
      <c r="F30" s="84"/>
      <c r="G30" s="85"/>
      <c r="H30" s="85"/>
      <c r="I30" s="86"/>
    </row>
    <row r="31" spans="6:9" ht="12.75">
      <c r="F31" s="84"/>
      <c r="G31" s="85"/>
      <c r="H31" s="85"/>
      <c r="I31" s="86"/>
    </row>
    <row r="32" spans="6:9" ht="12.75">
      <c r="F32" s="84"/>
      <c r="G32" s="85"/>
      <c r="H32" s="85"/>
      <c r="I32" s="86"/>
    </row>
    <row r="33" spans="6:9" ht="12.75">
      <c r="F33" s="84"/>
      <c r="G33" s="85"/>
      <c r="H33" s="85"/>
      <c r="I33" s="86"/>
    </row>
    <row r="34" spans="6:9" ht="12.75">
      <c r="F34" s="84"/>
      <c r="G34" s="85"/>
      <c r="H34" s="85"/>
      <c r="I34" s="86"/>
    </row>
    <row r="35" spans="6:9" ht="12.75">
      <c r="F35" s="84"/>
      <c r="G35" s="85"/>
      <c r="H35" s="85"/>
      <c r="I35" s="86"/>
    </row>
    <row r="36" spans="6:9" ht="12.75">
      <c r="F36" s="84"/>
      <c r="G36" s="85"/>
      <c r="H36" s="85"/>
      <c r="I36" s="86"/>
    </row>
    <row r="37" spans="6:9" ht="12.75">
      <c r="F37" s="84"/>
      <c r="G37" s="85"/>
      <c r="H37" s="85"/>
      <c r="I37" s="86"/>
    </row>
    <row r="38" spans="6:9" ht="12.75">
      <c r="F38" s="84"/>
      <c r="G38" s="85"/>
      <c r="H38" s="85"/>
      <c r="I38" s="86"/>
    </row>
    <row r="39" spans="6:9" ht="12.75">
      <c r="F39" s="84"/>
      <c r="G39" s="85"/>
      <c r="H39" s="85"/>
      <c r="I39" s="86"/>
    </row>
    <row r="40" spans="6:9" ht="12.75">
      <c r="F40" s="84"/>
      <c r="G40" s="85"/>
      <c r="H40" s="85"/>
      <c r="I40" s="86"/>
    </row>
    <row r="41" spans="6:9" ht="12.75">
      <c r="F41" s="84"/>
      <c r="G41" s="85"/>
      <c r="H41" s="85"/>
      <c r="I41" s="86"/>
    </row>
    <row r="42" spans="6:9" ht="12.75">
      <c r="F42" s="84"/>
      <c r="G42" s="85"/>
      <c r="H42" s="85"/>
      <c r="I42" s="86"/>
    </row>
    <row r="43" spans="6:9" ht="12.75">
      <c r="F43" s="84"/>
      <c r="G43" s="85"/>
      <c r="H43" s="85"/>
      <c r="I43" s="86"/>
    </row>
    <row r="44" spans="6:9" ht="12.75">
      <c r="F44" s="84"/>
      <c r="G44" s="85"/>
      <c r="H44" s="85"/>
      <c r="I44" s="86"/>
    </row>
    <row r="45" spans="6:9" ht="12.75">
      <c r="F45" s="84"/>
      <c r="G45" s="85"/>
      <c r="H45" s="85"/>
      <c r="I45" s="86"/>
    </row>
    <row r="46" spans="6:9" ht="12.75">
      <c r="F46" s="84"/>
      <c r="G46" s="85"/>
      <c r="H46" s="85"/>
      <c r="I46" s="86"/>
    </row>
    <row r="47" spans="6:9" ht="12.75">
      <c r="F47" s="84"/>
      <c r="G47" s="85"/>
      <c r="H47" s="85"/>
      <c r="I47" s="86"/>
    </row>
    <row r="48" spans="6:9" ht="12.75">
      <c r="F48" s="84"/>
      <c r="G48" s="85"/>
      <c r="H48" s="85"/>
      <c r="I48" s="86"/>
    </row>
    <row r="49" spans="6:9" ht="12.75">
      <c r="F49" s="84"/>
      <c r="G49" s="85"/>
      <c r="H49" s="85"/>
      <c r="I49" s="86"/>
    </row>
    <row r="50" spans="6:9" ht="12.75">
      <c r="F50" s="84"/>
      <c r="G50" s="85"/>
      <c r="H50" s="85"/>
      <c r="I50" s="86"/>
    </row>
    <row r="51" spans="6:9" ht="12.75">
      <c r="F51" s="84"/>
      <c r="G51" s="85"/>
      <c r="H51" s="85"/>
      <c r="I51" s="86"/>
    </row>
    <row r="52" spans="6:9" ht="12.75">
      <c r="F52" s="84"/>
      <c r="G52" s="85"/>
      <c r="H52" s="85"/>
      <c r="I52" s="86"/>
    </row>
    <row r="53" spans="6:9" ht="12.75">
      <c r="F53" s="84"/>
      <c r="G53" s="85"/>
      <c r="H53" s="85"/>
      <c r="I53" s="86"/>
    </row>
    <row r="54" spans="6:9" ht="12.75">
      <c r="F54" s="84"/>
      <c r="G54" s="85"/>
      <c r="H54" s="85"/>
      <c r="I54" s="86"/>
    </row>
    <row r="55" spans="6:9" ht="12.75">
      <c r="F55" s="84"/>
      <c r="G55" s="85"/>
      <c r="H55" s="85"/>
      <c r="I55" s="86"/>
    </row>
    <row r="56" spans="6:9" ht="12.75">
      <c r="F56" s="84"/>
      <c r="G56" s="85"/>
      <c r="H56" s="85"/>
      <c r="I56" s="86"/>
    </row>
    <row r="57" spans="6:9" ht="12.75">
      <c r="F57" s="84"/>
      <c r="G57" s="85"/>
      <c r="H57" s="85"/>
      <c r="I57" s="86"/>
    </row>
    <row r="58" spans="6:9" ht="12.75">
      <c r="F58" s="84"/>
      <c r="G58" s="85"/>
      <c r="H58" s="85"/>
      <c r="I58" s="86"/>
    </row>
    <row r="59" spans="6:9" ht="12.75">
      <c r="F59" s="84"/>
      <c r="G59" s="85"/>
      <c r="H59" s="85"/>
      <c r="I59" s="86"/>
    </row>
    <row r="60" spans="6:9" ht="12.75">
      <c r="F60" s="84"/>
      <c r="G60" s="85"/>
      <c r="H60" s="85"/>
      <c r="I60" s="86"/>
    </row>
    <row r="61" spans="6:9" ht="12.75">
      <c r="F61" s="84"/>
      <c r="G61" s="85"/>
      <c r="H61" s="85"/>
      <c r="I61" s="86"/>
    </row>
    <row r="62" spans="6:9" ht="12.75">
      <c r="F62" s="84"/>
      <c r="G62" s="85"/>
      <c r="H62" s="85"/>
      <c r="I62" s="86"/>
    </row>
    <row r="63" spans="6:9" ht="12.75">
      <c r="F63" s="84"/>
      <c r="G63" s="85"/>
      <c r="H63" s="85"/>
      <c r="I63" s="86"/>
    </row>
    <row r="64" spans="6:9" ht="12.75">
      <c r="F64" s="84"/>
      <c r="G64" s="85"/>
      <c r="H64" s="85"/>
      <c r="I64" s="86"/>
    </row>
    <row r="65" spans="6:9" ht="12.75">
      <c r="F65" s="84"/>
      <c r="G65" s="85"/>
      <c r="H65" s="85"/>
      <c r="I65" s="86"/>
    </row>
    <row r="66" spans="6:9" ht="12.75">
      <c r="F66" s="84"/>
      <c r="G66" s="85"/>
      <c r="H66" s="85"/>
      <c r="I66" s="86"/>
    </row>
    <row r="67" spans="6:9" ht="12.75">
      <c r="F67" s="84"/>
      <c r="G67" s="85"/>
      <c r="H67" s="85"/>
      <c r="I67" s="86"/>
    </row>
    <row r="68" spans="6:9" ht="12.75">
      <c r="F68" s="84"/>
      <c r="G68" s="85"/>
      <c r="H68" s="85"/>
      <c r="I68" s="86"/>
    </row>
    <row r="69" spans="6:9" ht="12.75">
      <c r="F69" s="84"/>
      <c r="G69" s="85"/>
      <c r="H69" s="85"/>
      <c r="I69" s="86"/>
    </row>
    <row r="70" spans="6:9" ht="12.75">
      <c r="F70" s="84"/>
      <c r="G70" s="85"/>
      <c r="H70" s="85"/>
      <c r="I70" s="86"/>
    </row>
    <row r="71" spans="6:9" ht="12.75">
      <c r="F71" s="84"/>
      <c r="G71" s="85"/>
      <c r="H71" s="85"/>
      <c r="I71" s="86"/>
    </row>
    <row r="72" spans="6:9" ht="12.75">
      <c r="F72" s="84"/>
      <c r="G72" s="85"/>
      <c r="H72" s="85"/>
      <c r="I72" s="86"/>
    </row>
    <row r="73" spans="6:9" ht="12.75">
      <c r="F73" s="84"/>
      <c r="G73" s="85"/>
      <c r="H73" s="85"/>
      <c r="I73" s="86"/>
    </row>
    <row r="74" spans="6:9" ht="12.75">
      <c r="F74" s="84"/>
      <c r="G74" s="85"/>
      <c r="H74" s="85"/>
      <c r="I74" s="86"/>
    </row>
    <row r="75" spans="6:9" ht="12.75">
      <c r="F75" s="84"/>
      <c r="G75" s="85"/>
      <c r="H75" s="85"/>
      <c r="I75" s="86"/>
    </row>
    <row r="76" spans="6:9" ht="12.75">
      <c r="F76" s="84"/>
      <c r="G76" s="85"/>
      <c r="H76" s="85"/>
      <c r="I76" s="86"/>
    </row>
    <row r="77" spans="6:9" ht="12.75">
      <c r="F77" s="84"/>
      <c r="G77" s="85"/>
      <c r="H77" s="85"/>
      <c r="I77" s="86"/>
    </row>
  </sheetData>
  <sheetProtection/>
  <mergeCells count="5">
    <mergeCell ref="A1:B1"/>
    <mergeCell ref="A2:B2"/>
    <mergeCell ref="G2:I2"/>
    <mergeCell ref="H26:I26"/>
    <mergeCell ref="G1:H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59"/>
  <sheetViews>
    <sheetView showGridLines="0" showZeros="0" zoomScalePageLayoutView="0" workbookViewId="0" topLeftCell="A1">
      <selection activeCell="I1" sqref="I1"/>
    </sheetView>
  </sheetViews>
  <sheetFormatPr defaultColWidth="9.00390625" defaultRowHeight="12.75"/>
  <cols>
    <col min="1" max="1" width="4.375" style="87" customWidth="1"/>
    <col min="2" max="2" width="11.625" style="87" customWidth="1"/>
    <col min="3" max="3" width="48.375" style="87" customWidth="1"/>
    <col min="4" max="4" width="5.625" style="87" customWidth="1"/>
    <col min="5" max="5" width="8.25390625" style="129" customWidth="1"/>
    <col min="6" max="6" width="8.625" style="87" customWidth="1"/>
    <col min="7" max="7" width="10.625" style="87" customWidth="1"/>
    <col min="8" max="11" width="9.125" style="87" customWidth="1"/>
    <col min="12" max="12" width="75.375" style="87" customWidth="1"/>
    <col min="13" max="13" width="45.25390625" style="87" customWidth="1"/>
    <col min="14" max="16384" width="9.125" style="87" customWidth="1"/>
  </cols>
  <sheetData>
    <row r="1" spans="1:7" ht="15.75">
      <c r="A1" s="245" t="s">
        <v>388</v>
      </c>
      <c r="B1" s="245"/>
      <c r="C1" s="245"/>
      <c r="D1" s="245"/>
      <c r="E1" s="245"/>
      <c r="F1" s="245"/>
      <c r="G1" s="245"/>
    </row>
    <row r="2" spans="1:7" ht="14.25" customHeight="1" thickBot="1">
      <c r="A2" s="88"/>
      <c r="B2" s="89"/>
      <c r="C2" s="90"/>
      <c r="D2" s="90"/>
      <c r="E2" s="91"/>
      <c r="F2" s="90"/>
      <c r="G2" s="90"/>
    </row>
    <row r="3" spans="1:7" ht="13.5" thickTop="1">
      <c r="A3" s="231" t="s">
        <v>49</v>
      </c>
      <c r="B3" s="232"/>
      <c r="C3" s="66" t="str">
        <f>CONCATENATE(cislostavby," ",nazevstavby)</f>
        <v> Č.K., sídliště Železniční- obnova kanal.a vodovodu</v>
      </c>
      <c r="D3" s="92"/>
      <c r="E3" s="250" t="s">
        <v>387</v>
      </c>
      <c r="F3" s="251"/>
      <c r="G3" s="93"/>
    </row>
    <row r="4" spans="1:7" ht="13.5" thickBot="1">
      <c r="A4" s="246" t="s">
        <v>50</v>
      </c>
      <c r="B4" s="234"/>
      <c r="C4" s="70" t="str">
        <f>CONCATENATE(cisloobjektu," ",nazevobjektu)</f>
        <v>SO 02 - Vodovod</v>
      </c>
      <c r="D4" s="94"/>
      <c r="E4" s="247" t="str">
        <f>Rekapitulace!G2</f>
        <v>Obnova kanalizace a vodovodu</v>
      </c>
      <c r="F4" s="248"/>
      <c r="G4" s="249"/>
    </row>
    <row r="5" spans="1:7" ht="13.5" thickTop="1">
      <c r="A5" s="95"/>
      <c r="B5" s="88"/>
      <c r="C5" s="88"/>
      <c r="D5" s="88"/>
      <c r="E5" s="96"/>
      <c r="F5" s="88"/>
      <c r="G5" s="97"/>
    </row>
    <row r="6" spans="1:7" ht="12.75">
      <c r="A6" s="216" t="s">
        <v>63</v>
      </c>
      <c r="B6" s="217" t="s">
        <v>64</v>
      </c>
      <c r="C6" s="217" t="s">
        <v>65</v>
      </c>
      <c r="D6" s="217" t="s">
        <v>66</v>
      </c>
      <c r="E6" s="218" t="s">
        <v>67</v>
      </c>
      <c r="F6" s="217" t="s">
        <v>68</v>
      </c>
      <c r="G6" s="219" t="s">
        <v>69</v>
      </c>
    </row>
    <row r="7" spans="1:15" ht="18" customHeight="1">
      <c r="A7" s="98" t="s">
        <v>70</v>
      </c>
      <c r="B7" s="99" t="s">
        <v>71</v>
      </c>
      <c r="C7" s="100" t="s">
        <v>72</v>
      </c>
      <c r="D7" s="101"/>
      <c r="E7" s="102"/>
      <c r="F7" s="102"/>
      <c r="G7" s="103"/>
      <c r="H7" s="104"/>
      <c r="I7" s="104"/>
      <c r="O7" s="105">
        <v>1</v>
      </c>
    </row>
    <row r="8" spans="1:104" ht="12.75">
      <c r="A8" s="106">
        <v>1</v>
      </c>
      <c r="B8" s="107" t="s">
        <v>77</v>
      </c>
      <c r="C8" s="108" t="s">
        <v>78</v>
      </c>
      <c r="D8" s="109" t="s">
        <v>79</v>
      </c>
      <c r="E8" s="110">
        <v>3.8</v>
      </c>
      <c r="F8" s="110"/>
      <c r="G8" s="111">
        <f>E8*F8</f>
        <v>0</v>
      </c>
      <c r="O8" s="105">
        <v>2</v>
      </c>
      <c r="AA8" s="87">
        <v>1</v>
      </c>
      <c r="AB8" s="87">
        <v>1</v>
      </c>
      <c r="AC8" s="87">
        <v>1</v>
      </c>
      <c r="AZ8" s="87">
        <v>1</v>
      </c>
      <c r="BA8" s="87">
        <f>IF(AZ8=1,G8,0)</f>
        <v>0</v>
      </c>
      <c r="BB8" s="87">
        <f>IF(AZ8=2,G8,0)</f>
        <v>0</v>
      </c>
      <c r="BC8" s="87">
        <f>IF(AZ8=3,G8,0)</f>
        <v>0</v>
      </c>
      <c r="BD8" s="87">
        <f>IF(AZ8=4,G8,0)</f>
        <v>0</v>
      </c>
      <c r="BE8" s="87">
        <f>IF(AZ8=5,G8,0)</f>
        <v>0</v>
      </c>
      <c r="CA8" s="112">
        <v>1</v>
      </c>
      <c r="CB8" s="112">
        <v>1</v>
      </c>
      <c r="CZ8" s="87">
        <v>0.01271</v>
      </c>
    </row>
    <row r="9" spans="1:15" ht="12.75">
      <c r="A9" s="113"/>
      <c r="B9" s="115"/>
      <c r="C9" s="240" t="s">
        <v>380</v>
      </c>
      <c r="D9" s="241"/>
      <c r="E9" s="116">
        <v>0.8</v>
      </c>
      <c r="F9" s="117"/>
      <c r="G9" s="118"/>
      <c r="M9" s="114" t="s">
        <v>80</v>
      </c>
      <c r="O9" s="105"/>
    </row>
    <row r="10" spans="1:15" ht="12.75">
      <c r="A10" s="113"/>
      <c r="B10" s="115"/>
      <c r="C10" s="240" t="s">
        <v>381</v>
      </c>
      <c r="D10" s="241"/>
      <c r="E10" s="116">
        <v>3</v>
      </c>
      <c r="F10" s="117"/>
      <c r="G10" s="118"/>
      <c r="M10" s="114" t="s">
        <v>81</v>
      </c>
      <c r="O10" s="105"/>
    </row>
    <row r="11" spans="1:104" ht="12.75">
      <c r="A11" s="106">
        <v>2</v>
      </c>
      <c r="B11" s="107" t="s">
        <v>82</v>
      </c>
      <c r="C11" s="108" t="s">
        <v>83</v>
      </c>
      <c r="D11" s="109" t="s">
        <v>79</v>
      </c>
      <c r="E11" s="110">
        <v>1</v>
      </c>
      <c r="F11" s="110"/>
      <c r="G11" s="111">
        <f>E11*F11</f>
        <v>0</v>
      </c>
      <c r="O11" s="105">
        <v>2</v>
      </c>
      <c r="AA11" s="87">
        <v>1</v>
      </c>
      <c r="AB11" s="87">
        <v>0</v>
      </c>
      <c r="AC11" s="87">
        <v>0</v>
      </c>
      <c r="AZ11" s="87">
        <v>1</v>
      </c>
      <c r="BA11" s="87">
        <f>IF(AZ11=1,G11,0)</f>
        <v>0</v>
      </c>
      <c r="BB11" s="87">
        <f>IF(AZ11=2,G11,0)</f>
        <v>0</v>
      </c>
      <c r="BC11" s="87">
        <f>IF(AZ11=3,G11,0)</f>
        <v>0</v>
      </c>
      <c r="BD11" s="87">
        <f>IF(AZ11=4,G11,0)</f>
        <v>0</v>
      </c>
      <c r="BE11" s="87">
        <f>IF(AZ11=5,G11,0)</f>
        <v>0</v>
      </c>
      <c r="CA11" s="112">
        <v>1</v>
      </c>
      <c r="CB11" s="112">
        <v>0</v>
      </c>
      <c r="CZ11" s="87">
        <v>0.01271</v>
      </c>
    </row>
    <row r="12" spans="1:15" ht="12.75">
      <c r="A12" s="113"/>
      <c r="B12" s="115"/>
      <c r="C12" s="240" t="s">
        <v>84</v>
      </c>
      <c r="D12" s="241"/>
      <c r="E12" s="116">
        <v>1</v>
      </c>
      <c r="F12" s="117"/>
      <c r="G12" s="118"/>
      <c r="M12" s="114" t="s">
        <v>84</v>
      </c>
      <c r="O12" s="105"/>
    </row>
    <row r="13" spans="1:104" ht="12.75">
      <c r="A13" s="106">
        <v>3</v>
      </c>
      <c r="B13" s="107" t="s">
        <v>85</v>
      </c>
      <c r="C13" s="108" t="s">
        <v>86</v>
      </c>
      <c r="D13" s="109" t="s">
        <v>79</v>
      </c>
      <c r="E13" s="110">
        <v>8.8</v>
      </c>
      <c r="F13" s="110"/>
      <c r="G13" s="111">
        <f>E13*F13</f>
        <v>0</v>
      </c>
      <c r="O13" s="105">
        <v>2</v>
      </c>
      <c r="AA13" s="87">
        <v>1</v>
      </c>
      <c r="AB13" s="87">
        <v>1</v>
      </c>
      <c r="AC13" s="87">
        <v>1</v>
      </c>
      <c r="AZ13" s="87">
        <v>1</v>
      </c>
      <c r="BA13" s="87">
        <f>IF(AZ13=1,G13,0)</f>
        <v>0</v>
      </c>
      <c r="BB13" s="87">
        <f>IF(AZ13=2,G13,0)</f>
        <v>0</v>
      </c>
      <c r="BC13" s="87">
        <f>IF(AZ13=3,G13,0)</f>
        <v>0</v>
      </c>
      <c r="BD13" s="87">
        <f>IF(AZ13=4,G13,0)</f>
        <v>0</v>
      </c>
      <c r="BE13" s="87">
        <f>IF(AZ13=5,G13,0)</f>
        <v>0</v>
      </c>
      <c r="CA13" s="112">
        <v>1</v>
      </c>
      <c r="CB13" s="112">
        <v>1</v>
      </c>
      <c r="CZ13" s="87">
        <v>0.02478</v>
      </c>
    </row>
    <row r="14" spans="1:15" ht="12.75">
      <c r="A14" s="113"/>
      <c r="B14" s="115"/>
      <c r="C14" s="240" t="s">
        <v>87</v>
      </c>
      <c r="D14" s="241"/>
      <c r="E14" s="116">
        <v>4.8</v>
      </c>
      <c r="F14" s="117"/>
      <c r="G14" s="118"/>
      <c r="M14" s="114" t="s">
        <v>87</v>
      </c>
      <c r="O14" s="105"/>
    </row>
    <row r="15" spans="1:15" ht="12.75">
      <c r="A15" s="113"/>
      <c r="B15" s="115"/>
      <c r="C15" s="240" t="s">
        <v>88</v>
      </c>
      <c r="D15" s="241"/>
      <c r="E15" s="116">
        <v>4</v>
      </c>
      <c r="F15" s="117"/>
      <c r="G15" s="118"/>
      <c r="M15" s="114" t="s">
        <v>88</v>
      </c>
      <c r="O15" s="105"/>
    </row>
    <row r="16" spans="1:104" ht="12.75">
      <c r="A16" s="106">
        <v>4</v>
      </c>
      <c r="B16" s="107" t="s">
        <v>89</v>
      </c>
      <c r="C16" s="108" t="s">
        <v>90</v>
      </c>
      <c r="D16" s="109" t="s">
        <v>91</v>
      </c>
      <c r="E16" s="110">
        <v>32.32</v>
      </c>
      <c r="F16" s="110"/>
      <c r="G16" s="111">
        <f>E16*F16</f>
        <v>0</v>
      </c>
      <c r="O16" s="105">
        <v>2</v>
      </c>
      <c r="AA16" s="87">
        <v>1</v>
      </c>
      <c r="AB16" s="87">
        <v>1</v>
      </c>
      <c r="AC16" s="87">
        <v>1</v>
      </c>
      <c r="AZ16" s="87">
        <v>1</v>
      </c>
      <c r="BA16" s="87">
        <f>IF(AZ16=1,G16,0)</f>
        <v>0</v>
      </c>
      <c r="BB16" s="87">
        <f>IF(AZ16=2,G16,0)</f>
        <v>0</v>
      </c>
      <c r="BC16" s="87">
        <f>IF(AZ16=3,G16,0)</f>
        <v>0</v>
      </c>
      <c r="BD16" s="87">
        <f>IF(AZ16=4,G16,0)</f>
        <v>0</v>
      </c>
      <c r="BE16" s="87">
        <f>IF(AZ16=5,G16,0)</f>
        <v>0</v>
      </c>
      <c r="CA16" s="112">
        <v>1</v>
      </c>
      <c r="CB16" s="112">
        <v>1</v>
      </c>
      <c r="CZ16" s="87">
        <v>0</v>
      </c>
    </row>
    <row r="17" spans="1:15" ht="12.75">
      <c r="A17" s="113"/>
      <c r="B17" s="115"/>
      <c r="C17" s="240" t="s">
        <v>92</v>
      </c>
      <c r="D17" s="241"/>
      <c r="E17" s="116">
        <v>17.28</v>
      </c>
      <c r="F17" s="117"/>
      <c r="G17" s="118"/>
      <c r="M17" s="114" t="s">
        <v>92</v>
      </c>
      <c r="O17" s="105"/>
    </row>
    <row r="18" spans="1:15" ht="12.75">
      <c r="A18" s="113"/>
      <c r="B18" s="115"/>
      <c r="C18" s="240" t="s">
        <v>345</v>
      </c>
      <c r="D18" s="241"/>
      <c r="E18" s="116">
        <v>7.2</v>
      </c>
      <c r="F18" s="117"/>
      <c r="G18" s="118"/>
      <c r="M18" s="114" t="s">
        <v>93</v>
      </c>
      <c r="O18" s="105"/>
    </row>
    <row r="19" spans="1:15" ht="12.75">
      <c r="A19" s="113"/>
      <c r="B19" s="115"/>
      <c r="C19" s="240" t="s">
        <v>94</v>
      </c>
      <c r="D19" s="241"/>
      <c r="E19" s="116">
        <v>2.88</v>
      </c>
      <c r="F19" s="117"/>
      <c r="G19" s="118"/>
      <c r="M19" s="114" t="s">
        <v>94</v>
      </c>
      <c r="O19" s="105"/>
    </row>
    <row r="20" spans="1:15" ht="11.25" customHeight="1">
      <c r="A20" s="113"/>
      <c r="B20" s="115"/>
      <c r="C20" s="240" t="s">
        <v>95</v>
      </c>
      <c r="D20" s="241"/>
      <c r="E20" s="116">
        <v>4.32</v>
      </c>
      <c r="F20" s="117"/>
      <c r="G20" s="118"/>
      <c r="M20" s="114" t="s">
        <v>95</v>
      </c>
      <c r="O20" s="105"/>
    </row>
    <row r="21" spans="1:15" ht="12.75">
      <c r="A21" s="113"/>
      <c r="B21" s="115"/>
      <c r="C21" s="240" t="s">
        <v>96</v>
      </c>
      <c r="D21" s="241"/>
      <c r="E21" s="116">
        <v>0.64</v>
      </c>
      <c r="F21" s="117"/>
      <c r="G21" s="118"/>
      <c r="M21" s="114" t="s">
        <v>96</v>
      </c>
      <c r="O21" s="105"/>
    </row>
    <row r="22" spans="1:104" ht="12.75">
      <c r="A22" s="106">
        <v>5</v>
      </c>
      <c r="B22" s="107" t="s">
        <v>97</v>
      </c>
      <c r="C22" s="108" t="s">
        <v>98</v>
      </c>
      <c r="D22" s="109" t="s">
        <v>91</v>
      </c>
      <c r="E22" s="110">
        <v>165.611</v>
      </c>
      <c r="F22" s="110"/>
      <c r="G22" s="111">
        <f>E22*F22</f>
        <v>0</v>
      </c>
      <c r="O22" s="105">
        <v>2</v>
      </c>
      <c r="AA22" s="87">
        <v>1</v>
      </c>
      <c r="AB22" s="87">
        <v>1</v>
      </c>
      <c r="AC22" s="87">
        <v>1</v>
      </c>
      <c r="AZ22" s="87">
        <v>1</v>
      </c>
      <c r="BA22" s="87">
        <f>IF(AZ22=1,G22,0)</f>
        <v>0</v>
      </c>
      <c r="BB22" s="87">
        <f>IF(AZ22=2,G22,0)</f>
        <v>0</v>
      </c>
      <c r="BC22" s="87">
        <f>IF(AZ22=3,G22,0)</f>
        <v>0</v>
      </c>
      <c r="BD22" s="87">
        <f>IF(AZ22=4,G22,0)</f>
        <v>0</v>
      </c>
      <c r="BE22" s="87">
        <f>IF(AZ22=5,G22,0)</f>
        <v>0</v>
      </c>
      <c r="CA22" s="112">
        <v>1</v>
      </c>
      <c r="CB22" s="112">
        <v>1</v>
      </c>
      <c r="CZ22" s="87">
        <v>0</v>
      </c>
    </row>
    <row r="23" spans="1:15" ht="12.75">
      <c r="A23" s="113"/>
      <c r="B23" s="115"/>
      <c r="C23" s="240" t="s">
        <v>99</v>
      </c>
      <c r="D23" s="241"/>
      <c r="E23" s="116">
        <v>137.812</v>
      </c>
      <c r="F23" s="117"/>
      <c r="G23" s="118"/>
      <c r="M23" s="114" t="s">
        <v>99</v>
      </c>
      <c r="O23" s="105"/>
    </row>
    <row r="24" spans="1:15" ht="12.75">
      <c r="A24" s="113"/>
      <c r="B24" s="115"/>
      <c r="C24" s="240" t="s">
        <v>100</v>
      </c>
      <c r="D24" s="241"/>
      <c r="E24" s="116">
        <v>11.608</v>
      </c>
      <c r="F24" s="117"/>
      <c r="G24" s="118"/>
      <c r="M24" s="114" t="s">
        <v>100</v>
      </c>
      <c r="O24" s="105"/>
    </row>
    <row r="25" spans="1:15" ht="12.75">
      <c r="A25" s="113"/>
      <c r="B25" s="115"/>
      <c r="C25" s="240" t="s">
        <v>101</v>
      </c>
      <c r="D25" s="241"/>
      <c r="E25" s="116">
        <v>16.191</v>
      </c>
      <c r="F25" s="117"/>
      <c r="G25" s="118"/>
      <c r="M25" s="114" t="s">
        <v>101</v>
      </c>
      <c r="O25" s="105"/>
    </row>
    <row r="26" spans="1:104" ht="12.75">
      <c r="A26" s="106">
        <v>6</v>
      </c>
      <c r="B26" s="107" t="s">
        <v>102</v>
      </c>
      <c r="C26" s="108" t="s">
        <v>103</v>
      </c>
      <c r="D26" s="109" t="s">
        <v>91</v>
      </c>
      <c r="E26" s="110">
        <v>165.61</v>
      </c>
      <c r="F26" s="110"/>
      <c r="G26" s="111">
        <f>E26*F26</f>
        <v>0</v>
      </c>
      <c r="O26" s="105">
        <v>2</v>
      </c>
      <c r="AA26" s="87">
        <v>1</v>
      </c>
      <c r="AB26" s="87">
        <v>1</v>
      </c>
      <c r="AC26" s="87">
        <v>1</v>
      </c>
      <c r="AZ26" s="87">
        <v>1</v>
      </c>
      <c r="BA26" s="87">
        <f>IF(AZ26=1,G26,0)</f>
        <v>0</v>
      </c>
      <c r="BB26" s="87">
        <f>IF(AZ26=2,G26,0)</f>
        <v>0</v>
      </c>
      <c r="BC26" s="87">
        <f>IF(AZ26=3,G26,0)</f>
        <v>0</v>
      </c>
      <c r="BD26" s="87">
        <f>IF(AZ26=4,G26,0)</f>
        <v>0</v>
      </c>
      <c r="BE26" s="87">
        <f>IF(AZ26=5,G26,0)</f>
        <v>0</v>
      </c>
      <c r="CA26" s="112">
        <v>1</v>
      </c>
      <c r="CB26" s="112">
        <v>1</v>
      </c>
      <c r="CZ26" s="87">
        <v>0</v>
      </c>
    </row>
    <row r="27" spans="1:104" ht="12.75">
      <c r="A27" s="106">
        <v>7</v>
      </c>
      <c r="B27" s="107" t="s">
        <v>104</v>
      </c>
      <c r="C27" s="108" t="s">
        <v>105</v>
      </c>
      <c r="D27" s="109" t="s">
        <v>106</v>
      </c>
      <c r="E27" s="110">
        <v>140.5</v>
      </c>
      <c r="F27" s="110"/>
      <c r="G27" s="111">
        <f>E27*F27</f>
        <v>0</v>
      </c>
      <c r="O27" s="105">
        <v>2</v>
      </c>
      <c r="AA27" s="87">
        <v>1</v>
      </c>
      <c r="AB27" s="87">
        <v>1</v>
      </c>
      <c r="AC27" s="87">
        <v>1</v>
      </c>
      <c r="AZ27" s="87">
        <v>1</v>
      </c>
      <c r="BA27" s="87">
        <f>IF(AZ27=1,G27,0)</f>
        <v>0</v>
      </c>
      <c r="BB27" s="87">
        <f>IF(AZ27=2,G27,0)</f>
        <v>0</v>
      </c>
      <c r="BC27" s="87">
        <f>IF(AZ27=3,G27,0)</f>
        <v>0</v>
      </c>
      <c r="BD27" s="87">
        <f>IF(AZ27=4,G27,0)</f>
        <v>0</v>
      </c>
      <c r="BE27" s="87">
        <f>IF(AZ27=5,G27,0)</f>
        <v>0</v>
      </c>
      <c r="CA27" s="112">
        <v>1</v>
      </c>
      <c r="CB27" s="112">
        <v>1</v>
      </c>
      <c r="CZ27" s="87">
        <v>0.00099</v>
      </c>
    </row>
    <row r="28" spans="1:15" ht="12.75">
      <c r="A28" s="113"/>
      <c r="B28" s="115"/>
      <c r="C28" s="240" t="s">
        <v>107</v>
      </c>
      <c r="D28" s="241"/>
      <c r="E28" s="116">
        <v>140.5</v>
      </c>
      <c r="F28" s="117"/>
      <c r="G28" s="118"/>
      <c r="M28" s="114" t="s">
        <v>107</v>
      </c>
      <c r="O28" s="105"/>
    </row>
    <row r="29" spans="1:104" ht="12.75">
      <c r="A29" s="106">
        <v>8</v>
      </c>
      <c r="B29" s="107" t="s">
        <v>108</v>
      </c>
      <c r="C29" s="108" t="s">
        <v>109</v>
      </c>
      <c r="D29" s="109" t="s">
        <v>106</v>
      </c>
      <c r="E29" s="110">
        <v>68.48</v>
      </c>
      <c r="F29" s="110"/>
      <c r="G29" s="111">
        <f>E29*F29</f>
        <v>0</v>
      </c>
      <c r="O29" s="105">
        <v>2</v>
      </c>
      <c r="AA29" s="87">
        <v>1</v>
      </c>
      <c r="AB29" s="87">
        <v>1</v>
      </c>
      <c r="AC29" s="87">
        <v>1</v>
      </c>
      <c r="AZ29" s="87">
        <v>1</v>
      </c>
      <c r="BA29" s="87">
        <f>IF(AZ29=1,G29,0)</f>
        <v>0</v>
      </c>
      <c r="BB29" s="87">
        <f>IF(AZ29=2,G29,0)</f>
        <v>0</v>
      </c>
      <c r="BC29" s="87">
        <f>IF(AZ29=3,G29,0)</f>
        <v>0</v>
      </c>
      <c r="BD29" s="87">
        <f>IF(AZ29=4,G29,0)</f>
        <v>0</v>
      </c>
      <c r="BE29" s="87">
        <f>IF(AZ29=5,G29,0)</f>
        <v>0</v>
      </c>
      <c r="CA29" s="112">
        <v>1</v>
      </c>
      <c r="CB29" s="112">
        <v>1</v>
      </c>
      <c r="CZ29" s="87">
        <v>0.00086</v>
      </c>
    </row>
    <row r="30" spans="1:15" ht="12.75">
      <c r="A30" s="113"/>
      <c r="B30" s="115"/>
      <c r="C30" s="240" t="s">
        <v>110</v>
      </c>
      <c r="D30" s="241"/>
      <c r="E30" s="116">
        <v>68.48</v>
      </c>
      <c r="F30" s="117"/>
      <c r="G30" s="118"/>
      <c r="M30" s="114" t="s">
        <v>110</v>
      </c>
      <c r="O30" s="105"/>
    </row>
    <row r="31" spans="1:104" ht="12.75">
      <c r="A31" s="106">
        <v>9</v>
      </c>
      <c r="B31" s="107" t="s">
        <v>111</v>
      </c>
      <c r="C31" s="108" t="s">
        <v>112</v>
      </c>
      <c r="D31" s="109" t="s">
        <v>106</v>
      </c>
      <c r="E31" s="110">
        <v>140.5</v>
      </c>
      <c r="F31" s="110"/>
      <c r="G31" s="111">
        <f>E31*F31</f>
        <v>0</v>
      </c>
      <c r="O31" s="105">
        <v>2</v>
      </c>
      <c r="AA31" s="87">
        <v>1</v>
      </c>
      <c r="AB31" s="87">
        <v>1</v>
      </c>
      <c r="AC31" s="87">
        <v>1</v>
      </c>
      <c r="AZ31" s="87">
        <v>1</v>
      </c>
      <c r="BA31" s="87">
        <f>IF(AZ31=1,G31,0)</f>
        <v>0</v>
      </c>
      <c r="BB31" s="87">
        <f>IF(AZ31=2,G31,0)</f>
        <v>0</v>
      </c>
      <c r="BC31" s="87">
        <f>IF(AZ31=3,G31,0)</f>
        <v>0</v>
      </c>
      <c r="BD31" s="87">
        <f>IF(AZ31=4,G31,0)</f>
        <v>0</v>
      </c>
      <c r="BE31" s="87">
        <f>IF(AZ31=5,G31,0)</f>
        <v>0</v>
      </c>
      <c r="CA31" s="112">
        <v>1</v>
      </c>
      <c r="CB31" s="112">
        <v>1</v>
      </c>
      <c r="CZ31" s="87">
        <v>0</v>
      </c>
    </row>
    <row r="32" spans="1:104" ht="12.75">
      <c r="A32" s="106">
        <v>10</v>
      </c>
      <c r="B32" s="107" t="s">
        <v>113</v>
      </c>
      <c r="C32" s="108" t="s">
        <v>114</v>
      </c>
      <c r="D32" s="109" t="s">
        <v>106</v>
      </c>
      <c r="E32" s="110">
        <v>68.48</v>
      </c>
      <c r="F32" s="110"/>
      <c r="G32" s="111">
        <f>E32*F32</f>
        <v>0</v>
      </c>
      <c r="O32" s="105">
        <v>2</v>
      </c>
      <c r="AA32" s="87">
        <v>1</v>
      </c>
      <c r="AB32" s="87">
        <v>1</v>
      </c>
      <c r="AC32" s="87">
        <v>1</v>
      </c>
      <c r="AZ32" s="87">
        <v>1</v>
      </c>
      <c r="BA32" s="87">
        <f>IF(AZ32=1,G32,0)</f>
        <v>0</v>
      </c>
      <c r="BB32" s="87">
        <f>IF(AZ32=2,G32,0)</f>
        <v>0</v>
      </c>
      <c r="BC32" s="87">
        <f>IF(AZ32=3,G32,0)</f>
        <v>0</v>
      </c>
      <c r="BD32" s="87">
        <f>IF(AZ32=4,G32,0)</f>
        <v>0</v>
      </c>
      <c r="BE32" s="87">
        <f>IF(AZ32=5,G32,0)</f>
        <v>0</v>
      </c>
      <c r="CA32" s="112">
        <v>1</v>
      </c>
      <c r="CB32" s="112">
        <v>1</v>
      </c>
      <c r="CZ32" s="87">
        <v>0</v>
      </c>
    </row>
    <row r="33" spans="1:104" ht="12.75">
      <c r="A33" s="106">
        <v>11</v>
      </c>
      <c r="B33" s="107" t="s">
        <v>115</v>
      </c>
      <c r="C33" s="108" t="s">
        <v>116</v>
      </c>
      <c r="D33" s="109" t="s">
        <v>91</v>
      </c>
      <c r="E33" s="110">
        <v>49.683</v>
      </c>
      <c r="F33" s="110"/>
      <c r="G33" s="111">
        <f>E33*F33</f>
        <v>0</v>
      </c>
      <c r="O33" s="105">
        <v>2</v>
      </c>
      <c r="AA33" s="87">
        <v>1</v>
      </c>
      <c r="AB33" s="87">
        <v>0</v>
      </c>
      <c r="AC33" s="87">
        <v>0</v>
      </c>
      <c r="AZ33" s="87">
        <v>1</v>
      </c>
      <c r="BA33" s="87">
        <f>IF(AZ33=1,G33,0)</f>
        <v>0</v>
      </c>
      <c r="BB33" s="87">
        <f>IF(AZ33=2,G33,0)</f>
        <v>0</v>
      </c>
      <c r="BC33" s="87">
        <f>IF(AZ33=3,G33,0)</f>
        <v>0</v>
      </c>
      <c r="BD33" s="87">
        <f>IF(AZ33=4,G33,0)</f>
        <v>0</v>
      </c>
      <c r="BE33" s="87">
        <f>IF(AZ33=5,G33,0)</f>
        <v>0</v>
      </c>
      <c r="CA33" s="112">
        <v>1</v>
      </c>
      <c r="CB33" s="112">
        <v>0</v>
      </c>
      <c r="CZ33" s="87">
        <v>0</v>
      </c>
    </row>
    <row r="34" spans="1:15" ht="12.75">
      <c r="A34" s="113"/>
      <c r="B34" s="115"/>
      <c r="C34" s="240" t="s">
        <v>117</v>
      </c>
      <c r="D34" s="241"/>
      <c r="E34" s="116">
        <v>49.683</v>
      </c>
      <c r="F34" s="117"/>
      <c r="G34" s="118"/>
      <c r="M34" s="114" t="s">
        <v>117</v>
      </c>
      <c r="O34" s="105"/>
    </row>
    <row r="35" spans="1:104" ht="12.75">
      <c r="A35" s="106">
        <v>12</v>
      </c>
      <c r="B35" s="107" t="s">
        <v>118</v>
      </c>
      <c r="C35" s="108" t="s">
        <v>119</v>
      </c>
      <c r="D35" s="109" t="s">
        <v>91</v>
      </c>
      <c r="E35" s="110">
        <v>134.74</v>
      </c>
      <c r="F35" s="110"/>
      <c r="G35" s="111">
        <f>E35*F35</f>
        <v>0</v>
      </c>
      <c r="O35" s="105">
        <v>2</v>
      </c>
      <c r="AA35" s="87">
        <v>1</v>
      </c>
      <c r="AB35" s="87">
        <v>1</v>
      </c>
      <c r="AC35" s="87">
        <v>1</v>
      </c>
      <c r="AZ35" s="87">
        <v>1</v>
      </c>
      <c r="BA35" s="87">
        <f>IF(AZ35=1,G35,0)</f>
        <v>0</v>
      </c>
      <c r="BB35" s="87">
        <f>IF(AZ35=2,G35,0)</f>
        <v>0</v>
      </c>
      <c r="BC35" s="87">
        <f>IF(AZ35=3,G35,0)</f>
        <v>0</v>
      </c>
      <c r="BD35" s="87">
        <f>IF(AZ35=4,G35,0)</f>
        <v>0</v>
      </c>
      <c r="BE35" s="87">
        <f>IF(AZ35=5,G35,0)</f>
        <v>0</v>
      </c>
      <c r="CA35" s="112">
        <v>1</v>
      </c>
      <c r="CB35" s="112">
        <v>1</v>
      </c>
      <c r="CZ35" s="87">
        <v>0</v>
      </c>
    </row>
    <row r="36" spans="1:15" ht="12.75">
      <c r="A36" s="113"/>
      <c r="B36" s="115"/>
      <c r="C36" s="240" t="s">
        <v>120</v>
      </c>
      <c r="D36" s="241"/>
      <c r="E36" s="116">
        <v>134.74</v>
      </c>
      <c r="F36" s="117"/>
      <c r="G36" s="118"/>
      <c r="M36" s="114" t="s">
        <v>120</v>
      </c>
      <c r="O36" s="105"/>
    </row>
    <row r="37" spans="1:104" ht="12.75">
      <c r="A37" s="106">
        <v>13</v>
      </c>
      <c r="B37" s="107" t="s">
        <v>121</v>
      </c>
      <c r="C37" s="108" t="s">
        <v>122</v>
      </c>
      <c r="D37" s="109" t="s">
        <v>91</v>
      </c>
      <c r="E37" s="110">
        <v>1347.4</v>
      </c>
      <c r="F37" s="110"/>
      <c r="G37" s="111">
        <f>E37*F37</f>
        <v>0</v>
      </c>
      <c r="O37" s="105">
        <v>2</v>
      </c>
      <c r="AA37" s="87">
        <v>1</v>
      </c>
      <c r="AB37" s="87">
        <v>1</v>
      </c>
      <c r="AC37" s="87">
        <v>1</v>
      </c>
      <c r="AZ37" s="87">
        <v>1</v>
      </c>
      <c r="BA37" s="87">
        <f>IF(AZ37=1,G37,0)</f>
        <v>0</v>
      </c>
      <c r="BB37" s="87">
        <f>IF(AZ37=2,G37,0)</f>
        <v>0</v>
      </c>
      <c r="BC37" s="87">
        <f>IF(AZ37=3,G37,0)</f>
        <v>0</v>
      </c>
      <c r="BD37" s="87">
        <f>IF(AZ37=4,G37,0)</f>
        <v>0</v>
      </c>
      <c r="BE37" s="87">
        <f>IF(AZ37=5,G37,0)</f>
        <v>0</v>
      </c>
      <c r="CA37" s="112">
        <v>1</v>
      </c>
      <c r="CB37" s="112">
        <v>1</v>
      </c>
      <c r="CZ37" s="87">
        <v>0</v>
      </c>
    </row>
    <row r="38" spans="1:15" ht="12.75">
      <c r="A38" s="113"/>
      <c r="B38" s="115"/>
      <c r="C38" s="240" t="s">
        <v>123</v>
      </c>
      <c r="D38" s="241"/>
      <c r="E38" s="116">
        <v>1347.4</v>
      </c>
      <c r="F38" s="117"/>
      <c r="G38" s="118"/>
      <c r="M38" s="114" t="s">
        <v>123</v>
      </c>
      <c r="O38" s="105"/>
    </row>
    <row r="39" spans="1:104" ht="12.75">
      <c r="A39" s="106">
        <v>14</v>
      </c>
      <c r="B39" s="107" t="s">
        <v>124</v>
      </c>
      <c r="C39" s="108" t="s">
        <v>125</v>
      </c>
      <c r="D39" s="109" t="s">
        <v>91</v>
      </c>
      <c r="E39" s="110">
        <v>134.74</v>
      </c>
      <c r="F39" s="110"/>
      <c r="G39" s="111">
        <f>E39*F39</f>
        <v>0</v>
      </c>
      <c r="O39" s="105">
        <v>2</v>
      </c>
      <c r="AA39" s="87">
        <v>1</v>
      </c>
      <c r="AB39" s="87">
        <v>1</v>
      </c>
      <c r="AC39" s="87">
        <v>1</v>
      </c>
      <c r="AZ39" s="87">
        <v>1</v>
      </c>
      <c r="BA39" s="87">
        <f>IF(AZ39=1,G39,0)</f>
        <v>0</v>
      </c>
      <c r="BB39" s="87">
        <f>IF(AZ39=2,G39,0)</f>
        <v>0</v>
      </c>
      <c r="BC39" s="87">
        <f>IF(AZ39=3,G39,0)</f>
        <v>0</v>
      </c>
      <c r="BD39" s="87">
        <f>IF(AZ39=4,G39,0)</f>
        <v>0</v>
      </c>
      <c r="BE39" s="87">
        <f>IF(AZ39=5,G39,0)</f>
        <v>0</v>
      </c>
      <c r="CA39" s="112">
        <v>1</v>
      </c>
      <c r="CB39" s="112">
        <v>1</v>
      </c>
      <c r="CZ39" s="87">
        <v>0</v>
      </c>
    </row>
    <row r="40" spans="1:15" ht="12.75">
      <c r="A40" s="113"/>
      <c r="B40" s="115"/>
      <c r="C40" s="240" t="s">
        <v>126</v>
      </c>
      <c r="D40" s="241"/>
      <c r="E40" s="116">
        <v>134.74</v>
      </c>
      <c r="F40" s="117"/>
      <c r="G40" s="118"/>
      <c r="M40" s="114" t="s">
        <v>126</v>
      </c>
      <c r="O40" s="105"/>
    </row>
    <row r="41" spans="1:104" ht="12.75">
      <c r="A41" s="106">
        <v>15</v>
      </c>
      <c r="B41" s="107" t="s">
        <v>127</v>
      </c>
      <c r="C41" s="108" t="s">
        <v>128</v>
      </c>
      <c r="D41" s="109" t="s">
        <v>91</v>
      </c>
      <c r="E41" s="110">
        <v>134.74</v>
      </c>
      <c r="F41" s="110"/>
      <c r="G41" s="111">
        <f>E41*F41</f>
        <v>0</v>
      </c>
      <c r="O41" s="105">
        <v>2</v>
      </c>
      <c r="AA41" s="87">
        <v>1</v>
      </c>
      <c r="AB41" s="87">
        <v>1</v>
      </c>
      <c r="AC41" s="87">
        <v>1</v>
      </c>
      <c r="AZ41" s="87">
        <v>1</v>
      </c>
      <c r="BA41" s="87">
        <f>IF(AZ41=1,G41,0)</f>
        <v>0</v>
      </c>
      <c r="BB41" s="87">
        <f>IF(AZ41=2,G41,0)</f>
        <v>0</v>
      </c>
      <c r="BC41" s="87">
        <f>IF(AZ41=3,G41,0)</f>
        <v>0</v>
      </c>
      <c r="BD41" s="87">
        <f>IF(AZ41=4,G41,0)</f>
        <v>0</v>
      </c>
      <c r="BE41" s="87">
        <f>IF(AZ41=5,G41,0)</f>
        <v>0</v>
      </c>
      <c r="CA41" s="112">
        <v>1</v>
      </c>
      <c r="CB41" s="112">
        <v>1</v>
      </c>
      <c r="CZ41" s="87">
        <v>0</v>
      </c>
    </row>
    <row r="42" spans="1:15" ht="12.75">
      <c r="A42" s="113"/>
      <c r="B42" s="115"/>
      <c r="C42" s="240" t="s">
        <v>129</v>
      </c>
      <c r="D42" s="241"/>
      <c r="E42" s="116">
        <v>134.74</v>
      </c>
      <c r="F42" s="117"/>
      <c r="G42" s="118"/>
      <c r="M42" s="114" t="s">
        <v>129</v>
      </c>
      <c r="O42" s="105"/>
    </row>
    <row r="43" spans="1:104" ht="12.75">
      <c r="A43" s="106">
        <v>16</v>
      </c>
      <c r="B43" s="107" t="s">
        <v>130</v>
      </c>
      <c r="C43" s="108" t="s">
        <v>131</v>
      </c>
      <c r="D43" s="109" t="s">
        <v>132</v>
      </c>
      <c r="E43" s="110">
        <v>225.0158</v>
      </c>
      <c r="F43" s="110"/>
      <c r="G43" s="111">
        <f>E43*F43</f>
        <v>0</v>
      </c>
      <c r="O43" s="105">
        <v>2</v>
      </c>
      <c r="AA43" s="87">
        <v>1</v>
      </c>
      <c r="AB43" s="87">
        <v>1</v>
      </c>
      <c r="AC43" s="87">
        <v>1</v>
      </c>
      <c r="AZ43" s="87">
        <v>1</v>
      </c>
      <c r="BA43" s="87">
        <f>IF(AZ43=1,G43,0)</f>
        <v>0</v>
      </c>
      <c r="BB43" s="87">
        <f>IF(AZ43=2,G43,0)</f>
        <v>0</v>
      </c>
      <c r="BC43" s="87">
        <f>IF(AZ43=3,G43,0)</f>
        <v>0</v>
      </c>
      <c r="BD43" s="87">
        <f>IF(AZ43=4,G43,0)</f>
        <v>0</v>
      </c>
      <c r="BE43" s="87">
        <f>IF(AZ43=5,G43,0)</f>
        <v>0</v>
      </c>
      <c r="CA43" s="112">
        <v>1</v>
      </c>
      <c r="CB43" s="112">
        <v>1</v>
      </c>
      <c r="CZ43" s="87">
        <v>0</v>
      </c>
    </row>
    <row r="44" spans="1:15" ht="12.75">
      <c r="A44" s="113"/>
      <c r="B44" s="115"/>
      <c r="C44" s="240" t="s">
        <v>133</v>
      </c>
      <c r="D44" s="241"/>
      <c r="E44" s="116">
        <v>225.0158</v>
      </c>
      <c r="F44" s="117"/>
      <c r="G44" s="118"/>
      <c r="M44" s="114" t="s">
        <v>133</v>
      </c>
      <c r="O44" s="105"/>
    </row>
    <row r="45" spans="1:104" ht="12.75">
      <c r="A45" s="106">
        <v>17</v>
      </c>
      <c r="B45" s="107" t="s">
        <v>134</v>
      </c>
      <c r="C45" s="108" t="s">
        <v>135</v>
      </c>
      <c r="D45" s="109" t="s">
        <v>91</v>
      </c>
      <c r="E45" s="110">
        <v>118.7</v>
      </c>
      <c r="F45" s="110"/>
      <c r="G45" s="111">
        <f>E45*F45</f>
        <v>0</v>
      </c>
      <c r="O45" s="105">
        <v>2</v>
      </c>
      <c r="AA45" s="87">
        <v>1</v>
      </c>
      <c r="AB45" s="87">
        <v>1</v>
      </c>
      <c r="AC45" s="87">
        <v>1</v>
      </c>
      <c r="AZ45" s="87">
        <v>1</v>
      </c>
      <c r="BA45" s="87">
        <f>IF(AZ45=1,G45,0)</f>
        <v>0</v>
      </c>
      <c r="BB45" s="87">
        <f>IF(AZ45=2,G45,0)</f>
        <v>0</v>
      </c>
      <c r="BC45" s="87">
        <f>IF(AZ45=3,G45,0)</f>
        <v>0</v>
      </c>
      <c r="BD45" s="87">
        <f>IF(AZ45=4,G45,0)</f>
        <v>0</v>
      </c>
      <c r="BE45" s="87">
        <f>IF(AZ45=5,G45,0)</f>
        <v>0</v>
      </c>
      <c r="CA45" s="112">
        <v>1</v>
      </c>
      <c r="CB45" s="112">
        <v>1</v>
      </c>
      <c r="CZ45" s="87">
        <v>0</v>
      </c>
    </row>
    <row r="46" spans="1:15" ht="24" customHeight="1">
      <c r="A46" s="113"/>
      <c r="B46" s="115"/>
      <c r="C46" s="240" t="s">
        <v>382</v>
      </c>
      <c r="D46" s="241"/>
      <c r="E46" s="116">
        <v>87.8325</v>
      </c>
      <c r="F46" s="117"/>
      <c r="G46" s="118"/>
      <c r="M46" s="114" t="s">
        <v>136</v>
      </c>
      <c r="O46" s="105"/>
    </row>
    <row r="47" spans="1:15" ht="12.75">
      <c r="A47" s="113"/>
      <c r="B47" s="115"/>
      <c r="C47" s="244" t="s">
        <v>137</v>
      </c>
      <c r="D47" s="241"/>
      <c r="E47" s="135">
        <v>87.8325</v>
      </c>
      <c r="F47" s="117"/>
      <c r="G47" s="118"/>
      <c r="M47" s="114" t="s">
        <v>137</v>
      </c>
      <c r="O47" s="105"/>
    </row>
    <row r="48" spans="1:15" ht="12.75">
      <c r="A48" s="113"/>
      <c r="B48" s="115"/>
      <c r="C48" s="240" t="s">
        <v>138</v>
      </c>
      <c r="D48" s="241"/>
      <c r="E48" s="116">
        <v>30.8675</v>
      </c>
      <c r="F48" s="117"/>
      <c r="G48" s="118"/>
      <c r="M48" s="114" t="s">
        <v>138</v>
      </c>
      <c r="O48" s="105"/>
    </row>
    <row r="49" spans="1:15" ht="12.75">
      <c r="A49" s="113"/>
      <c r="B49" s="115"/>
      <c r="C49" s="244" t="s">
        <v>137</v>
      </c>
      <c r="D49" s="241"/>
      <c r="E49" s="135">
        <v>30.8675</v>
      </c>
      <c r="F49" s="117"/>
      <c r="G49" s="118"/>
      <c r="M49" s="114" t="s">
        <v>137</v>
      </c>
      <c r="O49" s="105"/>
    </row>
    <row r="50" spans="1:104" ht="22.5">
      <c r="A50" s="106">
        <v>18</v>
      </c>
      <c r="B50" s="107" t="s">
        <v>139</v>
      </c>
      <c r="C50" s="108" t="s">
        <v>140</v>
      </c>
      <c r="D50" s="109" t="s">
        <v>91</v>
      </c>
      <c r="E50" s="110">
        <v>31.41</v>
      </c>
      <c r="F50" s="110"/>
      <c r="G50" s="111">
        <f>E50*F50</f>
        <v>0</v>
      </c>
      <c r="O50" s="105">
        <v>2</v>
      </c>
      <c r="AA50" s="87">
        <v>1</v>
      </c>
      <c r="AB50" s="87">
        <v>1</v>
      </c>
      <c r="AC50" s="87">
        <v>1</v>
      </c>
      <c r="AZ50" s="87">
        <v>1</v>
      </c>
      <c r="BA50" s="87">
        <f>IF(AZ50=1,G50,0)</f>
        <v>0</v>
      </c>
      <c r="BB50" s="87">
        <f>IF(AZ50=2,G50,0)</f>
        <v>0</v>
      </c>
      <c r="BC50" s="87">
        <f>IF(AZ50=3,G50,0)</f>
        <v>0</v>
      </c>
      <c r="BD50" s="87">
        <f>IF(AZ50=4,G50,0)</f>
        <v>0</v>
      </c>
      <c r="BE50" s="87">
        <f>IF(AZ50=5,G50,0)</f>
        <v>0</v>
      </c>
      <c r="CA50" s="112">
        <v>1</v>
      </c>
      <c r="CB50" s="112">
        <v>1</v>
      </c>
      <c r="CZ50" s="87">
        <v>1.7</v>
      </c>
    </row>
    <row r="51" spans="1:15" ht="12.75">
      <c r="A51" s="113"/>
      <c r="B51" s="115"/>
      <c r="C51" s="240" t="s">
        <v>141</v>
      </c>
      <c r="D51" s="241"/>
      <c r="E51" s="116">
        <v>0</v>
      </c>
      <c r="F51" s="117"/>
      <c r="G51" s="118"/>
      <c r="M51" s="114" t="s">
        <v>141</v>
      </c>
      <c r="O51" s="105"/>
    </row>
    <row r="52" spans="1:15" ht="22.5">
      <c r="A52" s="113"/>
      <c r="B52" s="115"/>
      <c r="C52" s="240" t="s">
        <v>383</v>
      </c>
      <c r="D52" s="241"/>
      <c r="E52" s="116">
        <v>31.41</v>
      </c>
      <c r="F52" s="117"/>
      <c r="G52" s="118"/>
      <c r="M52" s="114" t="s">
        <v>142</v>
      </c>
      <c r="O52" s="105"/>
    </row>
    <row r="53" spans="1:104" ht="12.75">
      <c r="A53" s="106">
        <v>19</v>
      </c>
      <c r="B53" s="107" t="s">
        <v>143</v>
      </c>
      <c r="C53" s="108" t="s">
        <v>144</v>
      </c>
      <c r="D53" s="109" t="s">
        <v>91</v>
      </c>
      <c r="E53" s="110">
        <v>0.64</v>
      </c>
      <c r="F53" s="110"/>
      <c r="G53" s="111">
        <f>E53*F53</f>
        <v>0</v>
      </c>
      <c r="O53" s="105">
        <v>2</v>
      </c>
      <c r="AA53" s="87">
        <v>1</v>
      </c>
      <c r="AB53" s="87">
        <v>1</v>
      </c>
      <c r="AC53" s="87">
        <v>1</v>
      </c>
      <c r="AZ53" s="87">
        <v>1</v>
      </c>
      <c r="BA53" s="87">
        <f>IF(AZ53=1,G53,0)</f>
        <v>0</v>
      </c>
      <c r="BB53" s="87">
        <f>IF(AZ53=2,G53,0)</f>
        <v>0</v>
      </c>
      <c r="BC53" s="87">
        <f>IF(AZ53=3,G53,0)</f>
        <v>0</v>
      </c>
      <c r="BD53" s="87">
        <f>IF(AZ53=4,G53,0)</f>
        <v>0</v>
      </c>
      <c r="BE53" s="87">
        <f>IF(AZ53=5,G53,0)</f>
        <v>0</v>
      </c>
      <c r="CA53" s="112">
        <v>1</v>
      </c>
      <c r="CB53" s="112">
        <v>1</v>
      </c>
      <c r="CZ53" s="87">
        <v>0</v>
      </c>
    </row>
    <row r="54" spans="1:15" ht="12.75">
      <c r="A54" s="113"/>
      <c r="B54" s="115"/>
      <c r="C54" s="240" t="s">
        <v>384</v>
      </c>
      <c r="D54" s="241"/>
      <c r="E54" s="116">
        <v>0.64</v>
      </c>
      <c r="F54" s="117"/>
      <c r="G54" s="118"/>
      <c r="M54" s="114" t="s">
        <v>145</v>
      </c>
      <c r="O54" s="105"/>
    </row>
    <row r="55" spans="1:104" ht="12.75">
      <c r="A55" s="106">
        <v>20</v>
      </c>
      <c r="B55" s="107" t="s">
        <v>146</v>
      </c>
      <c r="C55" s="108" t="s">
        <v>147</v>
      </c>
      <c r="D55" s="109" t="s">
        <v>106</v>
      </c>
      <c r="E55" s="110">
        <v>88.2</v>
      </c>
      <c r="F55" s="110"/>
      <c r="G55" s="111">
        <f>E55*F55</f>
        <v>0</v>
      </c>
      <c r="O55" s="105">
        <v>2</v>
      </c>
      <c r="AA55" s="87">
        <v>1</v>
      </c>
      <c r="AB55" s="87">
        <v>1</v>
      </c>
      <c r="AC55" s="87">
        <v>1</v>
      </c>
      <c r="AZ55" s="87">
        <v>1</v>
      </c>
      <c r="BA55" s="87">
        <f>IF(AZ55=1,G55,0)</f>
        <v>0</v>
      </c>
      <c r="BB55" s="87">
        <f>IF(AZ55=2,G55,0)</f>
        <v>0</v>
      </c>
      <c r="BC55" s="87">
        <f>IF(AZ55=3,G55,0)</f>
        <v>0</v>
      </c>
      <c r="BD55" s="87">
        <f>IF(AZ55=4,G55,0)</f>
        <v>0</v>
      </c>
      <c r="BE55" s="87">
        <f>IF(AZ55=5,G55,0)</f>
        <v>0</v>
      </c>
      <c r="CA55" s="112">
        <v>1</v>
      </c>
      <c r="CB55" s="112">
        <v>1</v>
      </c>
      <c r="CZ55" s="87">
        <v>0</v>
      </c>
    </row>
    <row r="56" spans="1:15" ht="12.75">
      <c r="A56" s="113"/>
      <c r="B56" s="115"/>
      <c r="C56" s="240" t="s">
        <v>148</v>
      </c>
      <c r="D56" s="241"/>
      <c r="E56" s="116">
        <v>88.2</v>
      </c>
      <c r="F56" s="117"/>
      <c r="G56" s="118"/>
      <c r="M56" s="114" t="s">
        <v>148</v>
      </c>
      <c r="O56" s="105"/>
    </row>
    <row r="57" spans="1:104" ht="12.75">
      <c r="A57" s="106">
        <v>21</v>
      </c>
      <c r="B57" s="107" t="s">
        <v>149</v>
      </c>
      <c r="C57" s="108" t="s">
        <v>150</v>
      </c>
      <c r="D57" s="109" t="s">
        <v>106</v>
      </c>
      <c r="E57" s="110">
        <v>88.2</v>
      </c>
      <c r="F57" s="110"/>
      <c r="G57" s="111">
        <f>E57*F57</f>
        <v>0</v>
      </c>
      <c r="O57" s="105">
        <v>2</v>
      </c>
      <c r="AA57" s="87">
        <v>1</v>
      </c>
      <c r="AB57" s="87">
        <v>1</v>
      </c>
      <c r="AC57" s="87">
        <v>1</v>
      </c>
      <c r="AZ57" s="87">
        <v>1</v>
      </c>
      <c r="BA57" s="87">
        <f>IF(AZ57=1,G57,0)</f>
        <v>0</v>
      </c>
      <c r="BB57" s="87">
        <f>IF(AZ57=2,G57,0)</f>
        <v>0</v>
      </c>
      <c r="BC57" s="87">
        <f>IF(AZ57=3,G57,0)</f>
        <v>0</v>
      </c>
      <c r="BD57" s="87">
        <f>IF(AZ57=4,G57,0)</f>
        <v>0</v>
      </c>
      <c r="BE57" s="87">
        <f>IF(AZ57=5,G57,0)</f>
        <v>0</v>
      </c>
      <c r="CA57" s="112">
        <v>1</v>
      </c>
      <c r="CB57" s="112">
        <v>1</v>
      </c>
      <c r="CZ57" s="87">
        <v>0</v>
      </c>
    </row>
    <row r="58" spans="1:104" ht="22.5">
      <c r="A58" s="106">
        <v>22</v>
      </c>
      <c r="B58" s="107" t="s">
        <v>151</v>
      </c>
      <c r="C58" s="108" t="s">
        <v>152</v>
      </c>
      <c r="D58" s="109" t="s">
        <v>106</v>
      </c>
      <c r="E58" s="110">
        <v>27.5</v>
      </c>
      <c r="F58" s="110"/>
      <c r="G58" s="111">
        <f>E58*F58</f>
        <v>0</v>
      </c>
      <c r="O58" s="105">
        <v>2</v>
      </c>
      <c r="AA58" s="87">
        <v>2</v>
      </c>
      <c r="AB58" s="87">
        <v>1</v>
      </c>
      <c r="AC58" s="87">
        <v>1</v>
      </c>
      <c r="AZ58" s="87">
        <v>1</v>
      </c>
      <c r="BA58" s="87">
        <f>IF(AZ58=1,G58,0)</f>
        <v>0</v>
      </c>
      <c r="BB58" s="87">
        <f>IF(AZ58=2,G58,0)</f>
        <v>0</v>
      </c>
      <c r="BC58" s="87">
        <f>IF(AZ58=3,G58,0)</f>
        <v>0</v>
      </c>
      <c r="BD58" s="87">
        <f>IF(AZ58=4,G58,0)</f>
        <v>0</v>
      </c>
      <c r="BE58" s="87">
        <f>IF(AZ58=5,G58,0)</f>
        <v>0</v>
      </c>
      <c r="CA58" s="112">
        <v>2</v>
      </c>
      <c r="CB58" s="112">
        <v>1</v>
      </c>
      <c r="CZ58" s="87">
        <v>3E-05</v>
      </c>
    </row>
    <row r="59" spans="1:15" ht="12.75">
      <c r="A59" s="113"/>
      <c r="B59" s="115"/>
      <c r="C59" s="240" t="s">
        <v>153</v>
      </c>
      <c r="D59" s="241"/>
      <c r="E59" s="116">
        <v>27.5</v>
      </c>
      <c r="F59" s="117"/>
      <c r="G59" s="118"/>
      <c r="M59" s="114" t="s">
        <v>153</v>
      </c>
      <c r="O59" s="105"/>
    </row>
    <row r="60" spans="1:104" ht="12.75">
      <c r="A60" s="106">
        <v>23</v>
      </c>
      <c r="B60" s="107" t="s">
        <v>154</v>
      </c>
      <c r="C60" s="108" t="s">
        <v>155</v>
      </c>
      <c r="D60" s="109" t="s">
        <v>132</v>
      </c>
      <c r="E60" s="110">
        <v>1.1968</v>
      </c>
      <c r="F60" s="110"/>
      <c r="G60" s="111">
        <f>E60*F60</f>
        <v>0</v>
      </c>
      <c r="O60" s="105">
        <v>2</v>
      </c>
      <c r="AA60" s="87">
        <v>3</v>
      </c>
      <c r="AB60" s="87">
        <v>1</v>
      </c>
      <c r="AC60" s="87">
        <v>583418064</v>
      </c>
      <c r="AZ60" s="87">
        <v>1</v>
      </c>
      <c r="BA60" s="87">
        <f>IF(AZ60=1,G60,0)</f>
        <v>0</v>
      </c>
      <c r="BB60" s="87">
        <f>IF(AZ60=2,G60,0)</f>
        <v>0</v>
      </c>
      <c r="BC60" s="87">
        <f>IF(AZ60=3,G60,0)</f>
        <v>0</v>
      </c>
      <c r="BD60" s="87">
        <f>IF(AZ60=4,G60,0)</f>
        <v>0</v>
      </c>
      <c r="BE60" s="87">
        <f>IF(AZ60=5,G60,0)</f>
        <v>0</v>
      </c>
      <c r="CA60" s="112">
        <v>3</v>
      </c>
      <c r="CB60" s="112">
        <v>1</v>
      </c>
      <c r="CZ60" s="87">
        <v>1</v>
      </c>
    </row>
    <row r="61" spans="1:15" ht="12.75">
      <c r="A61" s="113"/>
      <c r="B61" s="115"/>
      <c r="C61" s="240" t="s">
        <v>156</v>
      </c>
      <c r="D61" s="241"/>
      <c r="E61" s="116">
        <v>1.1968</v>
      </c>
      <c r="F61" s="117"/>
      <c r="G61" s="118"/>
      <c r="M61" s="114" t="s">
        <v>156</v>
      </c>
      <c r="O61" s="105"/>
    </row>
    <row r="62" spans="1:104" ht="12.75">
      <c r="A62" s="106">
        <v>24</v>
      </c>
      <c r="B62" s="107" t="s">
        <v>157</v>
      </c>
      <c r="C62" s="108" t="s">
        <v>158</v>
      </c>
      <c r="D62" s="109" t="s">
        <v>132</v>
      </c>
      <c r="E62" s="110">
        <v>184.443</v>
      </c>
      <c r="F62" s="110"/>
      <c r="G62" s="111">
        <f>E62*F62</f>
        <v>0</v>
      </c>
      <c r="O62" s="105">
        <v>2</v>
      </c>
      <c r="AA62" s="87">
        <v>3</v>
      </c>
      <c r="AB62" s="87">
        <v>1</v>
      </c>
      <c r="AC62" s="87">
        <v>5969100</v>
      </c>
      <c r="AZ62" s="87">
        <v>1</v>
      </c>
      <c r="BA62" s="87">
        <f>IF(AZ62=1,G62,0)</f>
        <v>0</v>
      </c>
      <c r="BB62" s="87">
        <f>IF(AZ62=2,G62,0)</f>
        <v>0</v>
      </c>
      <c r="BC62" s="87">
        <f>IF(AZ62=3,G62,0)</f>
        <v>0</v>
      </c>
      <c r="BD62" s="87">
        <f>IF(AZ62=4,G62,0)</f>
        <v>0</v>
      </c>
      <c r="BE62" s="87">
        <f>IF(AZ62=5,G62,0)</f>
        <v>0</v>
      </c>
      <c r="CA62" s="112">
        <v>3</v>
      </c>
      <c r="CB62" s="112">
        <v>1</v>
      </c>
      <c r="CZ62" s="87">
        <v>1</v>
      </c>
    </row>
    <row r="63" spans="1:15" ht="12.75">
      <c r="A63" s="113"/>
      <c r="B63" s="115"/>
      <c r="C63" s="240" t="s">
        <v>159</v>
      </c>
      <c r="D63" s="241"/>
      <c r="E63" s="116">
        <v>184.443</v>
      </c>
      <c r="F63" s="117"/>
      <c r="G63" s="118"/>
      <c r="M63" s="114" t="s">
        <v>159</v>
      </c>
      <c r="O63" s="105"/>
    </row>
    <row r="64" spans="1:57" ht="12.75">
      <c r="A64" s="119"/>
      <c r="B64" s="120" t="s">
        <v>73</v>
      </c>
      <c r="C64" s="121" t="str">
        <f>CONCATENATE(B7," ",C7)</f>
        <v>1 Zemní práce</v>
      </c>
      <c r="D64" s="122"/>
      <c r="E64" s="123"/>
      <c r="F64" s="124"/>
      <c r="G64" s="125">
        <f>SUM(G7:G63)</f>
        <v>0</v>
      </c>
      <c r="O64" s="105">
        <v>4</v>
      </c>
      <c r="BA64" s="126">
        <f>SUM(BA7:BA63)</f>
        <v>0</v>
      </c>
      <c r="BB64" s="126">
        <f>SUM(BB7:BB63)</f>
        <v>0</v>
      </c>
      <c r="BC64" s="126">
        <f>SUM(BC7:BC63)</f>
        <v>0</v>
      </c>
      <c r="BD64" s="126">
        <f>SUM(BD7:BD63)</f>
        <v>0</v>
      </c>
      <c r="BE64" s="126">
        <f>SUM(BE7:BE63)</f>
        <v>0</v>
      </c>
    </row>
    <row r="65" spans="1:15" ht="18" customHeight="1">
      <c r="A65" s="98" t="s">
        <v>70</v>
      </c>
      <c r="B65" s="99" t="s">
        <v>160</v>
      </c>
      <c r="C65" s="100" t="s">
        <v>161</v>
      </c>
      <c r="D65" s="101"/>
      <c r="E65" s="102"/>
      <c r="F65" s="102"/>
      <c r="G65" s="103"/>
      <c r="H65" s="104"/>
      <c r="I65" s="104"/>
      <c r="O65" s="105">
        <v>1</v>
      </c>
    </row>
    <row r="66" spans="1:104" ht="12.75">
      <c r="A66" s="106">
        <v>25</v>
      </c>
      <c r="B66" s="107" t="s">
        <v>162</v>
      </c>
      <c r="C66" s="108" t="s">
        <v>346</v>
      </c>
      <c r="D66" s="109" t="s">
        <v>79</v>
      </c>
      <c r="E66" s="110">
        <v>153</v>
      </c>
      <c r="F66" s="110"/>
      <c r="G66" s="111">
        <f>E66*F66</f>
        <v>0</v>
      </c>
      <c r="O66" s="105">
        <v>2</v>
      </c>
      <c r="AA66" s="87">
        <v>1</v>
      </c>
      <c r="AB66" s="87">
        <v>9</v>
      </c>
      <c r="AC66" s="87">
        <v>9</v>
      </c>
      <c r="AZ66" s="87">
        <v>1</v>
      </c>
      <c r="BA66" s="87">
        <f>IF(AZ66=1,G66,0)</f>
        <v>0</v>
      </c>
      <c r="BB66" s="87">
        <f>IF(AZ66=2,G66,0)</f>
        <v>0</v>
      </c>
      <c r="BC66" s="87">
        <f>IF(AZ66=3,G66,0)</f>
        <v>0</v>
      </c>
      <c r="BD66" s="87">
        <f>IF(AZ66=4,G66,0)</f>
        <v>0</v>
      </c>
      <c r="BE66" s="87">
        <f>IF(AZ66=5,G66,0)</f>
        <v>0</v>
      </c>
      <c r="CA66" s="112">
        <v>1</v>
      </c>
      <c r="CB66" s="112">
        <v>9</v>
      </c>
      <c r="CZ66" s="87">
        <v>0</v>
      </c>
    </row>
    <row r="67" spans="1:104" ht="12.75">
      <c r="A67" s="106">
        <v>26</v>
      </c>
      <c r="B67" s="107" t="s">
        <v>163</v>
      </c>
      <c r="C67" s="108" t="s">
        <v>164</v>
      </c>
      <c r="D67" s="109" t="s">
        <v>165</v>
      </c>
      <c r="E67" s="110">
        <v>8</v>
      </c>
      <c r="F67" s="110"/>
      <c r="G67" s="111">
        <f>E67*F67</f>
        <v>0</v>
      </c>
      <c r="O67" s="105">
        <v>2</v>
      </c>
      <c r="AA67" s="87">
        <v>1</v>
      </c>
      <c r="AB67" s="87">
        <v>0</v>
      </c>
      <c r="AC67" s="87">
        <v>0</v>
      </c>
      <c r="AZ67" s="87">
        <v>1</v>
      </c>
      <c r="BA67" s="87">
        <f>IF(AZ67=1,G67,0)</f>
        <v>0</v>
      </c>
      <c r="BB67" s="87">
        <f>IF(AZ67=2,G67,0)</f>
        <v>0</v>
      </c>
      <c r="BC67" s="87">
        <f>IF(AZ67=3,G67,0)</f>
        <v>0</v>
      </c>
      <c r="BD67" s="87">
        <f>IF(AZ67=4,G67,0)</f>
        <v>0</v>
      </c>
      <c r="BE67" s="87">
        <f>IF(AZ67=5,G67,0)</f>
        <v>0</v>
      </c>
      <c r="CA67" s="112">
        <v>1</v>
      </c>
      <c r="CB67" s="112">
        <v>0</v>
      </c>
      <c r="CZ67" s="87">
        <v>0</v>
      </c>
    </row>
    <row r="68" spans="1:104" ht="12.75">
      <c r="A68" s="106">
        <v>27</v>
      </c>
      <c r="B68" s="107" t="s">
        <v>166</v>
      </c>
      <c r="C68" s="108" t="s">
        <v>167</v>
      </c>
      <c r="D68" s="109" t="s">
        <v>168</v>
      </c>
      <c r="E68" s="110">
        <v>1</v>
      </c>
      <c r="F68" s="110"/>
      <c r="G68" s="111">
        <f>E68*F68</f>
        <v>0</v>
      </c>
      <c r="O68" s="105">
        <v>2</v>
      </c>
      <c r="AA68" s="87">
        <v>1</v>
      </c>
      <c r="AB68" s="87">
        <v>1</v>
      </c>
      <c r="AC68" s="87">
        <v>1</v>
      </c>
      <c r="AZ68" s="87">
        <v>1</v>
      </c>
      <c r="BA68" s="87">
        <f>IF(AZ68=1,G68,0)</f>
        <v>0</v>
      </c>
      <c r="BB68" s="87">
        <f>IF(AZ68=2,G68,0)</f>
        <v>0</v>
      </c>
      <c r="BC68" s="87">
        <f>IF(AZ68=3,G68,0)</f>
        <v>0</v>
      </c>
      <c r="BD68" s="87">
        <f>IF(AZ68=4,G68,0)</f>
        <v>0</v>
      </c>
      <c r="BE68" s="87">
        <f>IF(AZ68=5,G68,0)</f>
        <v>0</v>
      </c>
      <c r="CA68" s="112">
        <v>1</v>
      </c>
      <c r="CB68" s="112">
        <v>1</v>
      </c>
      <c r="CZ68" s="87">
        <v>0</v>
      </c>
    </row>
    <row r="69" spans="1:104" ht="22.5">
      <c r="A69" s="106">
        <v>28</v>
      </c>
      <c r="B69" s="107" t="s">
        <v>169</v>
      </c>
      <c r="C69" s="108" t="s">
        <v>170</v>
      </c>
      <c r="D69" s="109" t="s">
        <v>91</v>
      </c>
      <c r="E69" s="110">
        <v>9.52</v>
      </c>
      <c r="F69" s="110"/>
      <c r="G69" s="111">
        <f>E69*F69</f>
        <v>0</v>
      </c>
      <c r="O69" s="105">
        <v>2</v>
      </c>
      <c r="AA69" s="87">
        <v>1</v>
      </c>
      <c r="AB69" s="87">
        <v>1</v>
      </c>
      <c r="AC69" s="87">
        <v>1</v>
      </c>
      <c r="AZ69" s="87">
        <v>1</v>
      </c>
      <c r="BA69" s="87">
        <f>IF(AZ69=1,G69,0)</f>
        <v>0</v>
      </c>
      <c r="BB69" s="87">
        <f>IF(AZ69=2,G69,0)</f>
        <v>0</v>
      </c>
      <c r="BC69" s="87">
        <f>IF(AZ69=3,G69,0)</f>
        <v>0</v>
      </c>
      <c r="BD69" s="87">
        <f>IF(AZ69=4,G69,0)</f>
        <v>0</v>
      </c>
      <c r="BE69" s="87">
        <f>IF(AZ69=5,G69,0)</f>
        <v>0</v>
      </c>
      <c r="CA69" s="112">
        <v>1</v>
      </c>
      <c r="CB69" s="112">
        <v>1</v>
      </c>
      <c r="CZ69" s="87">
        <v>1.89077</v>
      </c>
    </row>
    <row r="70" spans="1:15" ht="12.75">
      <c r="A70" s="113"/>
      <c r="B70" s="115"/>
      <c r="C70" s="240" t="s">
        <v>171</v>
      </c>
      <c r="D70" s="241"/>
      <c r="E70" s="116">
        <v>9.52</v>
      </c>
      <c r="F70" s="117"/>
      <c r="G70" s="118"/>
      <c r="M70" s="114" t="s">
        <v>171</v>
      </c>
      <c r="O70" s="105"/>
    </row>
    <row r="71" spans="1:104" ht="12.75">
      <c r="A71" s="106">
        <v>29</v>
      </c>
      <c r="B71" s="107" t="s">
        <v>172</v>
      </c>
      <c r="C71" s="108" t="s">
        <v>173</v>
      </c>
      <c r="D71" s="109" t="s">
        <v>165</v>
      </c>
      <c r="E71" s="110">
        <v>8</v>
      </c>
      <c r="F71" s="110"/>
      <c r="G71" s="111">
        <f>E71*F71</f>
        <v>0</v>
      </c>
      <c r="O71" s="105">
        <v>2</v>
      </c>
      <c r="AA71" s="87">
        <v>1</v>
      </c>
      <c r="AB71" s="87">
        <v>1</v>
      </c>
      <c r="AC71" s="87">
        <v>1</v>
      </c>
      <c r="AZ71" s="87">
        <v>1</v>
      </c>
      <c r="BA71" s="87">
        <f>IF(AZ71=1,G71,0)</f>
        <v>0</v>
      </c>
      <c r="BB71" s="87">
        <f>IF(AZ71=2,G71,0)</f>
        <v>0</v>
      </c>
      <c r="BC71" s="87">
        <f>IF(AZ71=3,G71,0)</f>
        <v>0</v>
      </c>
      <c r="BD71" s="87">
        <f>IF(AZ71=4,G71,0)</f>
        <v>0</v>
      </c>
      <c r="BE71" s="87">
        <f>IF(AZ71=5,G71,0)</f>
        <v>0</v>
      </c>
      <c r="CA71" s="112">
        <v>1</v>
      </c>
      <c r="CB71" s="112">
        <v>1</v>
      </c>
      <c r="CZ71" s="87">
        <v>0.00165</v>
      </c>
    </row>
    <row r="72" spans="1:15" ht="12.75">
      <c r="A72" s="113"/>
      <c r="B72" s="115"/>
      <c r="C72" s="240" t="s">
        <v>174</v>
      </c>
      <c r="D72" s="241"/>
      <c r="E72" s="116">
        <v>7</v>
      </c>
      <c r="F72" s="117"/>
      <c r="G72" s="118"/>
      <c r="M72" s="114" t="s">
        <v>174</v>
      </c>
      <c r="O72" s="105"/>
    </row>
    <row r="73" spans="1:15" ht="12.75">
      <c r="A73" s="113"/>
      <c r="B73" s="115"/>
      <c r="C73" s="240" t="s">
        <v>175</v>
      </c>
      <c r="D73" s="241"/>
      <c r="E73" s="116">
        <v>1</v>
      </c>
      <c r="F73" s="117"/>
      <c r="G73" s="118"/>
      <c r="M73" s="114" t="s">
        <v>175</v>
      </c>
      <c r="O73" s="105"/>
    </row>
    <row r="74" spans="1:104" ht="12.75">
      <c r="A74" s="106">
        <v>30</v>
      </c>
      <c r="B74" s="107" t="s">
        <v>176</v>
      </c>
      <c r="C74" s="108" t="s">
        <v>177</v>
      </c>
      <c r="D74" s="109" t="s">
        <v>91</v>
      </c>
      <c r="E74" s="110">
        <v>0.875</v>
      </c>
      <c r="F74" s="110"/>
      <c r="G74" s="111">
        <f>E74*F74</f>
        <v>0</v>
      </c>
      <c r="O74" s="105">
        <v>2</v>
      </c>
      <c r="AA74" s="87">
        <v>1</v>
      </c>
      <c r="AB74" s="87">
        <v>1</v>
      </c>
      <c r="AC74" s="87">
        <v>1</v>
      </c>
      <c r="AZ74" s="87">
        <v>1</v>
      </c>
      <c r="BA74" s="87">
        <f>IF(AZ74=1,G74,0)</f>
        <v>0</v>
      </c>
      <c r="BB74" s="87">
        <f>IF(AZ74=2,G74,0)</f>
        <v>0</v>
      </c>
      <c r="BC74" s="87">
        <f>IF(AZ74=3,G74,0)</f>
        <v>0</v>
      </c>
      <c r="BD74" s="87">
        <f>IF(AZ74=4,G74,0)</f>
        <v>0</v>
      </c>
      <c r="BE74" s="87">
        <f>IF(AZ74=5,G74,0)</f>
        <v>0</v>
      </c>
      <c r="CA74" s="112">
        <v>1</v>
      </c>
      <c r="CB74" s="112">
        <v>1</v>
      </c>
      <c r="CZ74" s="87">
        <v>2.5</v>
      </c>
    </row>
    <row r="75" spans="1:15" ht="12.75">
      <c r="A75" s="113"/>
      <c r="B75" s="115"/>
      <c r="C75" s="240" t="s">
        <v>385</v>
      </c>
      <c r="D75" s="241"/>
      <c r="E75" s="116">
        <v>0.875</v>
      </c>
      <c r="F75" s="117"/>
      <c r="G75" s="118"/>
      <c r="M75" s="114" t="s">
        <v>178</v>
      </c>
      <c r="O75" s="105"/>
    </row>
    <row r="76" spans="1:104" ht="12.75">
      <c r="A76" s="106">
        <v>31</v>
      </c>
      <c r="B76" s="107" t="s">
        <v>179</v>
      </c>
      <c r="C76" s="108" t="s">
        <v>180</v>
      </c>
      <c r="D76" s="109" t="s">
        <v>79</v>
      </c>
      <c r="E76" s="110">
        <v>95</v>
      </c>
      <c r="F76" s="110"/>
      <c r="G76" s="111">
        <f>E76*F76</f>
        <v>0</v>
      </c>
      <c r="O76" s="105">
        <v>2</v>
      </c>
      <c r="AA76" s="87">
        <v>1</v>
      </c>
      <c r="AB76" s="87">
        <v>9</v>
      </c>
      <c r="AC76" s="87">
        <v>9</v>
      </c>
      <c r="AZ76" s="87">
        <v>1</v>
      </c>
      <c r="BA76" s="87">
        <f>IF(AZ76=1,G76,0)</f>
        <v>0</v>
      </c>
      <c r="BB76" s="87">
        <f>IF(AZ76=2,G76,0)</f>
        <v>0</v>
      </c>
      <c r="BC76" s="87">
        <f>IF(AZ76=3,G76,0)</f>
        <v>0</v>
      </c>
      <c r="BD76" s="87">
        <f>IF(AZ76=4,G76,0)</f>
        <v>0</v>
      </c>
      <c r="BE76" s="87">
        <f>IF(AZ76=5,G76,0)</f>
        <v>0</v>
      </c>
      <c r="CA76" s="112">
        <v>1</v>
      </c>
      <c r="CB76" s="112">
        <v>9</v>
      </c>
      <c r="CZ76" s="87">
        <v>0.00031</v>
      </c>
    </row>
    <row r="77" spans="1:104" ht="12.75">
      <c r="A77" s="106">
        <v>32</v>
      </c>
      <c r="B77" s="107" t="s">
        <v>181</v>
      </c>
      <c r="C77" s="108" t="s">
        <v>182</v>
      </c>
      <c r="D77" s="109" t="s">
        <v>79</v>
      </c>
      <c r="E77" s="110">
        <v>10</v>
      </c>
      <c r="F77" s="110"/>
      <c r="G77" s="111">
        <f>E77*F77</f>
        <v>0</v>
      </c>
      <c r="O77" s="105">
        <v>2</v>
      </c>
      <c r="AA77" s="87">
        <v>1</v>
      </c>
      <c r="AB77" s="87">
        <v>9</v>
      </c>
      <c r="AC77" s="87">
        <v>9</v>
      </c>
      <c r="AZ77" s="87">
        <v>1</v>
      </c>
      <c r="BA77" s="87">
        <f>IF(AZ77=1,G77,0)</f>
        <v>0</v>
      </c>
      <c r="BB77" s="87">
        <f>IF(AZ77=2,G77,0)</f>
        <v>0</v>
      </c>
      <c r="BC77" s="87">
        <f>IF(AZ77=3,G77,0)</f>
        <v>0</v>
      </c>
      <c r="BD77" s="87">
        <f>IF(AZ77=4,G77,0)</f>
        <v>0</v>
      </c>
      <c r="BE77" s="87">
        <f>IF(AZ77=5,G77,0)</f>
        <v>0</v>
      </c>
      <c r="CA77" s="112">
        <v>1</v>
      </c>
      <c r="CB77" s="112">
        <v>9</v>
      </c>
      <c r="CZ77" s="87">
        <v>0.00031</v>
      </c>
    </row>
    <row r="78" spans="1:104" ht="12.75">
      <c r="A78" s="106">
        <v>33</v>
      </c>
      <c r="B78" s="107" t="s">
        <v>183</v>
      </c>
      <c r="C78" s="108" t="s">
        <v>184</v>
      </c>
      <c r="D78" s="109" t="s">
        <v>165</v>
      </c>
      <c r="E78" s="110">
        <v>7</v>
      </c>
      <c r="F78" s="110"/>
      <c r="G78" s="111">
        <f>E78*F78</f>
        <v>0</v>
      </c>
      <c r="O78" s="105">
        <v>2</v>
      </c>
      <c r="AA78" s="87">
        <v>3</v>
      </c>
      <c r="AB78" s="87">
        <v>1</v>
      </c>
      <c r="AC78" s="87">
        <v>28600025</v>
      </c>
      <c r="AZ78" s="87">
        <v>1</v>
      </c>
      <c r="BA78" s="87">
        <f>IF(AZ78=1,G78,0)</f>
        <v>0</v>
      </c>
      <c r="BB78" s="87">
        <f>IF(AZ78=2,G78,0)</f>
        <v>0</v>
      </c>
      <c r="BC78" s="87">
        <f>IF(AZ78=3,G78,0)</f>
        <v>0</v>
      </c>
      <c r="BD78" s="87">
        <f>IF(AZ78=4,G78,0)</f>
        <v>0</v>
      </c>
      <c r="BE78" s="87">
        <f>IF(AZ78=5,G78,0)</f>
        <v>0</v>
      </c>
      <c r="CA78" s="112">
        <v>3</v>
      </c>
      <c r="CB78" s="112">
        <v>1</v>
      </c>
      <c r="CZ78" s="87">
        <v>0</v>
      </c>
    </row>
    <row r="79" spans="1:15" ht="12.75">
      <c r="A79" s="113"/>
      <c r="B79" s="115"/>
      <c r="C79" s="240" t="s">
        <v>185</v>
      </c>
      <c r="D79" s="241"/>
      <c r="E79" s="116">
        <v>7</v>
      </c>
      <c r="F79" s="117"/>
      <c r="G79" s="118"/>
      <c r="M79" s="114" t="s">
        <v>185</v>
      </c>
      <c r="O79" s="105"/>
    </row>
    <row r="80" spans="1:104" ht="12.75">
      <c r="A80" s="106">
        <v>34</v>
      </c>
      <c r="B80" s="107" t="s">
        <v>186</v>
      </c>
      <c r="C80" s="108" t="s">
        <v>187</v>
      </c>
      <c r="D80" s="109" t="s">
        <v>165</v>
      </c>
      <c r="E80" s="110">
        <v>1</v>
      </c>
      <c r="F80" s="110"/>
      <c r="G80" s="111">
        <f>E80*F80</f>
        <v>0</v>
      </c>
      <c r="O80" s="105">
        <v>2</v>
      </c>
      <c r="AA80" s="87">
        <v>3</v>
      </c>
      <c r="AB80" s="87">
        <v>1</v>
      </c>
      <c r="AC80" s="87">
        <v>28600026</v>
      </c>
      <c r="AZ80" s="87">
        <v>1</v>
      </c>
      <c r="BA80" s="87">
        <f>IF(AZ80=1,G80,0)</f>
        <v>0</v>
      </c>
      <c r="BB80" s="87">
        <f>IF(AZ80=2,G80,0)</f>
        <v>0</v>
      </c>
      <c r="BC80" s="87">
        <f>IF(AZ80=3,G80,0)</f>
        <v>0</v>
      </c>
      <c r="BD80" s="87">
        <f>IF(AZ80=4,G80,0)</f>
        <v>0</v>
      </c>
      <c r="BE80" s="87">
        <f>IF(AZ80=5,G80,0)</f>
        <v>0</v>
      </c>
      <c r="CA80" s="112">
        <v>3</v>
      </c>
      <c r="CB80" s="112">
        <v>1</v>
      </c>
      <c r="CZ80" s="87">
        <v>0</v>
      </c>
    </row>
    <row r="81" spans="1:57" ht="12.75">
      <c r="A81" s="119"/>
      <c r="B81" s="120" t="s">
        <v>73</v>
      </c>
      <c r="C81" s="121" t="str">
        <f>CONCATENATE(B65," ",C65)</f>
        <v>45 Podkladní a vedlejší konstrukce</v>
      </c>
      <c r="D81" s="122"/>
      <c r="E81" s="123"/>
      <c r="F81" s="124"/>
      <c r="G81" s="125">
        <f>SUM(G65:G80)</f>
        <v>0</v>
      </c>
      <c r="O81" s="105">
        <v>4</v>
      </c>
      <c r="BA81" s="126">
        <f>SUM(BA65:BA80)</f>
        <v>0</v>
      </c>
      <c r="BB81" s="126">
        <f>SUM(BB65:BB80)</f>
        <v>0</v>
      </c>
      <c r="BC81" s="126">
        <f>SUM(BC65:BC80)</f>
        <v>0</v>
      </c>
      <c r="BD81" s="126">
        <f>SUM(BD65:BD80)</f>
        <v>0</v>
      </c>
      <c r="BE81" s="126">
        <f>SUM(BE65:BE80)</f>
        <v>0</v>
      </c>
    </row>
    <row r="82" spans="1:15" ht="18" customHeight="1">
      <c r="A82" s="98" t="s">
        <v>70</v>
      </c>
      <c r="B82" s="99" t="s">
        <v>188</v>
      </c>
      <c r="C82" s="100" t="s">
        <v>189</v>
      </c>
      <c r="D82" s="101"/>
      <c r="E82" s="102"/>
      <c r="F82" s="102"/>
      <c r="G82" s="103"/>
      <c r="H82" s="104"/>
      <c r="I82" s="104"/>
      <c r="O82" s="105">
        <v>1</v>
      </c>
    </row>
    <row r="83" spans="1:104" ht="12.75">
      <c r="A83" s="106">
        <v>35</v>
      </c>
      <c r="B83" s="107" t="s">
        <v>190</v>
      </c>
      <c r="C83" s="108" t="s">
        <v>347</v>
      </c>
      <c r="D83" s="109" t="s">
        <v>165</v>
      </c>
      <c r="E83" s="110">
        <v>13</v>
      </c>
      <c r="F83" s="110"/>
      <c r="G83" s="111">
        <f>E83*F83</f>
        <v>0</v>
      </c>
      <c r="O83" s="105">
        <v>2</v>
      </c>
      <c r="AA83" s="87">
        <v>1</v>
      </c>
      <c r="AB83" s="87">
        <v>0</v>
      </c>
      <c r="AC83" s="87">
        <v>0</v>
      </c>
      <c r="AZ83" s="87">
        <v>1</v>
      </c>
      <c r="BA83" s="87">
        <f>IF(AZ83=1,G83,0)</f>
        <v>0</v>
      </c>
      <c r="BB83" s="87">
        <f>IF(AZ83=2,G83,0)</f>
        <v>0</v>
      </c>
      <c r="BC83" s="87">
        <f>IF(AZ83=3,G83,0)</f>
        <v>0</v>
      </c>
      <c r="BD83" s="87">
        <f>IF(AZ83=4,G83,0)</f>
        <v>0</v>
      </c>
      <c r="BE83" s="87">
        <f>IF(AZ83=5,G83,0)</f>
        <v>0</v>
      </c>
      <c r="CA83" s="112">
        <v>1</v>
      </c>
      <c r="CB83" s="112">
        <v>0</v>
      </c>
      <c r="CZ83" s="87">
        <v>0.00022</v>
      </c>
    </row>
    <row r="84" spans="1:15" ht="11.25" customHeight="1">
      <c r="A84" s="113"/>
      <c r="B84" s="115"/>
      <c r="C84" s="240" t="s">
        <v>191</v>
      </c>
      <c r="D84" s="241"/>
      <c r="E84" s="116">
        <v>0</v>
      </c>
      <c r="F84" s="117"/>
      <c r="G84" s="118"/>
      <c r="M84" s="114" t="s">
        <v>191</v>
      </c>
      <c r="O84" s="105"/>
    </row>
    <row r="85" spans="1:15" ht="11.25" customHeight="1">
      <c r="A85" s="113"/>
      <c r="B85" s="115"/>
      <c r="C85" s="240" t="s">
        <v>192</v>
      </c>
      <c r="D85" s="241"/>
      <c r="E85" s="116">
        <v>1</v>
      </c>
      <c r="F85" s="117"/>
      <c r="G85" s="118"/>
      <c r="M85" s="114" t="s">
        <v>192</v>
      </c>
      <c r="O85" s="105"/>
    </row>
    <row r="86" spans="1:15" ht="11.25" customHeight="1">
      <c r="A86" s="113"/>
      <c r="B86" s="115"/>
      <c r="C86" s="240" t="s">
        <v>193</v>
      </c>
      <c r="D86" s="241"/>
      <c r="E86" s="116">
        <v>1</v>
      </c>
      <c r="F86" s="117"/>
      <c r="G86" s="118"/>
      <c r="M86" s="114" t="s">
        <v>193</v>
      </c>
      <c r="O86" s="105"/>
    </row>
    <row r="87" spans="1:15" ht="11.25" customHeight="1">
      <c r="A87" s="113"/>
      <c r="B87" s="115"/>
      <c r="C87" s="240" t="s">
        <v>194</v>
      </c>
      <c r="D87" s="241"/>
      <c r="E87" s="116">
        <v>1</v>
      </c>
      <c r="F87" s="117"/>
      <c r="G87" s="118"/>
      <c r="M87" s="114" t="s">
        <v>194</v>
      </c>
      <c r="O87" s="105"/>
    </row>
    <row r="88" spans="1:15" ht="11.25" customHeight="1">
      <c r="A88" s="113"/>
      <c r="B88" s="115"/>
      <c r="C88" s="242" t="s">
        <v>372</v>
      </c>
      <c r="D88" s="243"/>
      <c r="E88" s="137">
        <v>0</v>
      </c>
      <c r="F88" s="117"/>
      <c r="G88" s="118"/>
      <c r="M88" s="114" t="s">
        <v>195</v>
      </c>
      <c r="O88" s="105"/>
    </row>
    <row r="89" spans="1:15" ht="11.25" customHeight="1">
      <c r="A89" s="113"/>
      <c r="B89" s="115"/>
      <c r="C89" s="242" t="s">
        <v>193</v>
      </c>
      <c r="D89" s="243"/>
      <c r="E89" s="137">
        <v>1</v>
      </c>
      <c r="F89" s="117"/>
      <c r="G89" s="118"/>
      <c r="M89" s="114" t="s">
        <v>193</v>
      </c>
      <c r="O89" s="105"/>
    </row>
    <row r="90" spans="1:15" ht="11.25" customHeight="1">
      <c r="A90" s="113"/>
      <c r="B90" s="115"/>
      <c r="C90" s="240" t="s">
        <v>196</v>
      </c>
      <c r="D90" s="241"/>
      <c r="E90" s="116">
        <v>0</v>
      </c>
      <c r="F90" s="117"/>
      <c r="G90" s="118"/>
      <c r="M90" s="114" t="s">
        <v>196</v>
      </c>
      <c r="O90" s="105"/>
    </row>
    <row r="91" spans="1:15" ht="11.25" customHeight="1">
      <c r="A91" s="113"/>
      <c r="B91" s="115"/>
      <c r="C91" s="240" t="s">
        <v>197</v>
      </c>
      <c r="D91" s="241"/>
      <c r="E91" s="116">
        <v>5</v>
      </c>
      <c r="F91" s="117"/>
      <c r="G91" s="118"/>
      <c r="M91" s="114" t="s">
        <v>197</v>
      </c>
      <c r="O91" s="105"/>
    </row>
    <row r="92" spans="1:15" ht="11.25" customHeight="1">
      <c r="A92" s="113"/>
      <c r="B92" s="115"/>
      <c r="C92" s="240" t="s">
        <v>198</v>
      </c>
      <c r="D92" s="241"/>
      <c r="E92" s="116">
        <v>0</v>
      </c>
      <c r="F92" s="117"/>
      <c r="G92" s="118"/>
      <c r="M92" s="114" t="s">
        <v>198</v>
      </c>
      <c r="O92" s="105"/>
    </row>
    <row r="93" spans="1:15" ht="11.25" customHeight="1">
      <c r="A93" s="113"/>
      <c r="B93" s="115"/>
      <c r="C93" s="240" t="s">
        <v>199</v>
      </c>
      <c r="D93" s="241"/>
      <c r="E93" s="116">
        <v>4</v>
      </c>
      <c r="F93" s="117"/>
      <c r="G93" s="118"/>
      <c r="M93" s="114" t="s">
        <v>199</v>
      </c>
      <c r="O93" s="105"/>
    </row>
    <row r="94" spans="1:104" ht="12.75">
      <c r="A94" s="106">
        <v>36</v>
      </c>
      <c r="B94" s="107" t="s">
        <v>200</v>
      </c>
      <c r="C94" s="108" t="s">
        <v>348</v>
      </c>
      <c r="D94" s="109" t="s">
        <v>165</v>
      </c>
      <c r="E94" s="110">
        <v>12</v>
      </c>
      <c r="F94" s="110"/>
      <c r="G94" s="111">
        <f>E94*F94</f>
        <v>0</v>
      </c>
      <c r="O94" s="105">
        <v>2</v>
      </c>
      <c r="AA94" s="87">
        <v>1</v>
      </c>
      <c r="AB94" s="87">
        <v>1</v>
      </c>
      <c r="AC94" s="87">
        <v>1</v>
      </c>
      <c r="AZ94" s="87">
        <v>1</v>
      </c>
      <c r="BA94" s="87">
        <f>IF(AZ94=1,G94,0)</f>
        <v>0</v>
      </c>
      <c r="BB94" s="87">
        <f>IF(AZ94=2,G94,0)</f>
        <v>0</v>
      </c>
      <c r="BC94" s="87">
        <f>IF(AZ94=3,G94,0)</f>
        <v>0</v>
      </c>
      <c r="BD94" s="87">
        <f>IF(AZ94=4,G94,0)</f>
        <v>0</v>
      </c>
      <c r="BE94" s="87">
        <f>IF(AZ94=5,G94,0)</f>
        <v>0</v>
      </c>
      <c r="CA94" s="112">
        <v>1</v>
      </c>
      <c r="CB94" s="112">
        <v>1</v>
      </c>
      <c r="CZ94" s="87">
        <v>0.00281</v>
      </c>
    </row>
    <row r="95" spans="1:15" ht="12.75">
      <c r="A95" s="113"/>
      <c r="B95" s="115"/>
      <c r="C95" s="240" t="s">
        <v>201</v>
      </c>
      <c r="D95" s="241"/>
      <c r="E95" s="116">
        <v>3</v>
      </c>
      <c r="F95" s="117"/>
      <c r="G95" s="118"/>
      <c r="M95" s="114" t="s">
        <v>201</v>
      </c>
      <c r="O95" s="105"/>
    </row>
    <row r="96" spans="1:15" ht="12.75">
      <c r="A96" s="113"/>
      <c r="B96" s="115"/>
      <c r="C96" s="240" t="s">
        <v>202</v>
      </c>
      <c r="D96" s="241"/>
      <c r="E96" s="116">
        <v>9</v>
      </c>
      <c r="F96" s="117"/>
      <c r="G96" s="118"/>
      <c r="M96" s="114" t="s">
        <v>202</v>
      </c>
      <c r="O96" s="105"/>
    </row>
    <row r="97" spans="1:104" ht="12.75">
      <c r="A97" s="106">
        <v>37</v>
      </c>
      <c r="B97" s="107" t="s">
        <v>203</v>
      </c>
      <c r="C97" s="108" t="s">
        <v>349</v>
      </c>
      <c r="D97" s="109" t="s">
        <v>165</v>
      </c>
      <c r="E97" s="110">
        <v>2</v>
      </c>
      <c r="F97" s="110"/>
      <c r="G97" s="111">
        <f aca="true" t="shared" si="0" ref="G97:G102">E97*F97</f>
        <v>0</v>
      </c>
      <c r="O97" s="105">
        <v>2</v>
      </c>
      <c r="AA97" s="87">
        <v>1</v>
      </c>
      <c r="AB97" s="87">
        <v>1</v>
      </c>
      <c r="AC97" s="87">
        <v>1</v>
      </c>
      <c r="AZ97" s="87">
        <v>1</v>
      </c>
      <c r="BA97" s="87">
        <f aca="true" t="shared" si="1" ref="BA97:BA102">IF(AZ97=1,G97,0)</f>
        <v>0</v>
      </c>
      <c r="BB97" s="87">
        <f aca="true" t="shared" si="2" ref="BB97:BB102">IF(AZ97=2,G97,0)</f>
        <v>0</v>
      </c>
      <c r="BC97" s="87">
        <f aca="true" t="shared" si="3" ref="BC97:BC102">IF(AZ97=3,G97,0)</f>
        <v>0</v>
      </c>
      <c r="BD97" s="87">
        <f aca="true" t="shared" si="4" ref="BD97:BD102">IF(AZ97=4,G97,0)</f>
        <v>0</v>
      </c>
      <c r="BE97" s="87">
        <f aca="true" t="shared" si="5" ref="BE97:BE102">IF(AZ97=5,G97,0)</f>
        <v>0</v>
      </c>
      <c r="CA97" s="112">
        <v>1</v>
      </c>
      <c r="CB97" s="112">
        <v>1</v>
      </c>
      <c r="CZ97" s="87">
        <v>0.0042</v>
      </c>
    </row>
    <row r="98" spans="1:104" ht="12.75">
      <c r="A98" s="106">
        <v>38</v>
      </c>
      <c r="B98" s="107" t="s">
        <v>204</v>
      </c>
      <c r="C98" s="108" t="s">
        <v>205</v>
      </c>
      <c r="D98" s="109" t="s">
        <v>79</v>
      </c>
      <c r="E98" s="110">
        <v>14</v>
      </c>
      <c r="F98" s="110"/>
      <c r="G98" s="111">
        <f t="shared" si="0"/>
        <v>0</v>
      </c>
      <c r="O98" s="105">
        <v>2</v>
      </c>
      <c r="AA98" s="87">
        <v>1</v>
      </c>
      <c r="AB98" s="87">
        <v>1</v>
      </c>
      <c r="AC98" s="87">
        <v>1</v>
      </c>
      <c r="AZ98" s="87">
        <v>1</v>
      </c>
      <c r="BA98" s="87">
        <f t="shared" si="1"/>
        <v>0</v>
      </c>
      <c r="BB98" s="87">
        <f t="shared" si="2"/>
        <v>0</v>
      </c>
      <c r="BC98" s="87">
        <f t="shared" si="3"/>
        <v>0</v>
      </c>
      <c r="BD98" s="87">
        <f t="shared" si="4"/>
        <v>0</v>
      </c>
      <c r="BE98" s="87">
        <f t="shared" si="5"/>
        <v>0</v>
      </c>
      <c r="CA98" s="112">
        <v>1</v>
      </c>
      <c r="CB98" s="112">
        <v>1</v>
      </c>
      <c r="CZ98" s="87">
        <v>0</v>
      </c>
    </row>
    <row r="99" spans="1:104" ht="12.75">
      <c r="A99" s="106">
        <v>39</v>
      </c>
      <c r="B99" s="107" t="s">
        <v>206</v>
      </c>
      <c r="C99" s="108" t="s">
        <v>207</v>
      </c>
      <c r="D99" s="109" t="s">
        <v>79</v>
      </c>
      <c r="E99" s="110">
        <v>0.5</v>
      </c>
      <c r="F99" s="110"/>
      <c r="G99" s="111">
        <f t="shared" si="0"/>
        <v>0</v>
      </c>
      <c r="O99" s="105">
        <v>2</v>
      </c>
      <c r="AA99" s="87">
        <v>1</v>
      </c>
      <c r="AB99" s="87">
        <v>1</v>
      </c>
      <c r="AC99" s="87">
        <v>1</v>
      </c>
      <c r="AZ99" s="87">
        <v>1</v>
      </c>
      <c r="BA99" s="87">
        <f t="shared" si="1"/>
        <v>0</v>
      </c>
      <c r="BB99" s="87">
        <f t="shared" si="2"/>
        <v>0</v>
      </c>
      <c r="BC99" s="87">
        <f t="shared" si="3"/>
        <v>0</v>
      </c>
      <c r="BD99" s="87">
        <f t="shared" si="4"/>
        <v>0</v>
      </c>
      <c r="BE99" s="87">
        <f t="shared" si="5"/>
        <v>0</v>
      </c>
      <c r="CA99" s="112">
        <v>1</v>
      </c>
      <c r="CB99" s="112">
        <v>1</v>
      </c>
      <c r="CZ99" s="87">
        <v>0</v>
      </c>
    </row>
    <row r="100" spans="1:104" ht="12.75">
      <c r="A100" s="106">
        <v>40</v>
      </c>
      <c r="B100" s="107" t="s">
        <v>208</v>
      </c>
      <c r="C100" s="108" t="s">
        <v>209</v>
      </c>
      <c r="D100" s="109" t="s">
        <v>79</v>
      </c>
      <c r="E100" s="110">
        <v>10</v>
      </c>
      <c r="F100" s="110"/>
      <c r="G100" s="111">
        <f t="shared" si="0"/>
        <v>0</v>
      </c>
      <c r="O100" s="105">
        <v>2</v>
      </c>
      <c r="AA100" s="87">
        <v>1</v>
      </c>
      <c r="AB100" s="87">
        <v>1</v>
      </c>
      <c r="AC100" s="87">
        <v>1</v>
      </c>
      <c r="AZ100" s="87">
        <v>1</v>
      </c>
      <c r="BA100" s="87">
        <f t="shared" si="1"/>
        <v>0</v>
      </c>
      <c r="BB100" s="87">
        <f t="shared" si="2"/>
        <v>0</v>
      </c>
      <c r="BC100" s="87">
        <f t="shared" si="3"/>
        <v>0</v>
      </c>
      <c r="BD100" s="87">
        <f t="shared" si="4"/>
        <v>0</v>
      </c>
      <c r="BE100" s="87">
        <f t="shared" si="5"/>
        <v>0</v>
      </c>
      <c r="CA100" s="112">
        <v>1</v>
      </c>
      <c r="CB100" s="112">
        <v>1</v>
      </c>
      <c r="CZ100" s="87">
        <v>0</v>
      </c>
    </row>
    <row r="101" spans="1:104" ht="12.75">
      <c r="A101" s="106">
        <v>41</v>
      </c>
      <c r="B101" s="107" t="s">
        <v>210</v>
      </c>
      <c r="C101" s="108" t="s">
        <v>350</v>
      </c>
      <c r="D101" s="109" t="s">
        <v>79</v>
      </c>
      <c r="E101" s="110">
        <v>95</v>
      </c>
      <c r="F101" s="110"/>
      <c r="G101" s="111">
        <f t="shared" si="0"/>
        <v>0</v>
      </c>
      <c r="O101" s="105">
        <v>2</v>
      </c>
      <c r="AA101" s="87">
        <v>1</v>
      </c>
      <c r="AB101" s="87">
        <v>1</v>
      </c>
      <c r="AC101" s="87">
        <v>1</v>
      </c>
      <c r="AZ101" s="87">
        <v>1</v>
      </c>
      <c r="BA101" s="87">
        <f t="shared" si="1"/>
        <v>0</v>
      </c>
      <c r="BB101" s="87">
        <f t="shared" si="2"/>
        <v>0</v>
      </c>
      <c r="BC101" s="87">
        <f t="shared" si="3"/>
        <v>0</v>
      </c>
      <c r="BD101" s="87">
        <f t="shared" si="4"/>
        <v>0</v>
      </c>
      <c r="BE101" s="87">
        <f t="shared" si="5"/>
        <v>0</v>
      </c>
      <c r="CA101" s="112">
        <v>1</v>
      </c>
      <c r="CB101" s="112">
        <v>1</v>
      </c>
      <c r="CZ101" s="87">
        <v>0</v>
      </c>
    </row>
    <row r="102" spans="1:104" ht="12.75">
      <c r="A102" s="106">
        <v>42</v>
      </c>
      <c r="B102" s="107" t="s">
        <v>211</v>
      </c>
      <c r="C102" s="108" t="s">
        <v>351</v>
      </c>
      <c r="D102" s="109" t="s">
        <v>165</v>
      </c>
      <c r="E102" s="110">
        <v>3</v>
      </c>
      <c r="F102" s="110"/>
      <c r="G102" s="111">
        <f t="shared" si="0"/>
        <v>0</v>
      </c>
      <c r="O102" s="105">
        <v>2</v>
      </c>
      <c r="AA102" s="87">
        <v>1</v>
      </c>
      <c r="AB102" s="87">
        <v>0</v>
      </c>
      <c r="AC102" s="87">
        <v>0</v>
      </c>
      <c r="AZ102" s="87">
        <v>1</v>
      </c>
      <c r="BA102" s="87">
        <f t="shared" si="1"/>
        <v>0</v>
      </c>
      <c r="BB102" s="87">
        <f t="shared" si="2"/>
        <v>0</v>
      </c>
      <c r="BC102" s="87">
        <f t="shared" si="3"/>
        <v>0</v>
      </c>
      <c r="BD102" s="87">
        <f t="shared" si="4"/>
        <v>0</v>
      </c>
      <c r="BE102" s="87">
        <f t="shared" si="5"/>
        <v>0</v>
      </c>
      <c r="CA102" s="112">
        <v>1</v>
      </c>
      <c r="CB102" s="112">
        <v>0</v>
      </c>
      <c r="CZ102" s="87">
        <v>0</v>
      </c>
    </row>
    <row r="103" spans="1:15" ht="12.75">
      <c r="A103" s="113"/>
      <c r="B103" s="115"/>
      <c r="C103" s="240" t="s">
        <v>212</v>
      </c>
      <c r="D103" s="241"/>
      <c r="E103" s="116">
        <v>0</v>
      </c>
      <c r="F103" s="117"/>
      <c r="G103" s="118"/>
      <c r="M103" s="114" t="s">
        <v>212</v>
      </c>
      <c r="O103" s="105"/>
    </row>
    <row r="104" spans="1:15" ht="12.75">
      <c r="A104" s="113"/>
      <c r="B104" s="115"/>
      <c r="C104" s="240" t="s">
        <v>213</v>
      </c>
      <c r="D104" s="241"/>
      <c r="E104" s="116">
        <v>1</v>
      </c>
      <c r="F104" s="117"/>
      <c r="G104" s="118"/>
      <c r="M104" s="114" t="s">
        <v>213</v>
      </c>
      <c r="O104" s="105"/>
    </row>
    <row r="105" spans="1:15" ht="12.75">
      <c r="A105" s="113"/>
      <c r="B105" s="115"/>
      <c r="C105" s="240" t="s">
        <v>214</v>
      </c>
      <c r="D105" s="241"/>
      <c r="E105" s="116">
        <v>1</v>
      </c>
      <c r="F105" s="117"/>
      <c r="G105" s="118"/>
      <c r="M105" s="114" t="s">
        <v>214</v>
      </c>
      <c r="O105" s="105"/>
    </row>
    <row r="106" spans="1:15" ht="12.75">
      <c r="A106" s="113"/>
      <c r="B106" s="115"/>
      <c r="C106" s="240" t="s">
        <v>215</v>
      </c>
      <c r="D106" s="241"/>
      <c r="E106" s="116">
        <v>1</v>
      </c>
      <c r="F106" s="117"/>
      <c r="G106" s="118"/>
      <c r="M106" s="114" t="s">
        <v>215</v>
      </c>
      <c r="O106" s="105"/>
    </row>
    <row r="107" spans="1:104" ht="12.75">
      <c r="A107" s="106">
        <v>43</v>
      </c>
      <c r="B107" s="107" t="s">
        <v>216</v>
      </c>
      <c r="C107" s="108" t="s">
        <v>352</v>
      </c>
      <c r="D107" s="109" t="s">
        <v>165</v>
      </c>
      <c r="E107" s="110">
        <v>19</v>
      </c>
      <c r="F107" s="110"/>
      <c r="G107" s="111">
        <f>E107*F107</f>
        <v>0</v>
      </c>
      <c r="O107" s="105">
        <v>2</v>
      </c>
      <c r="AA107" s="87">
        <v>1</v>
      </c>
      <c r="AB107" s="87">
        <v>0</v>
      </c>
      <c r="AC107" s="87">
        <v>0</v>
      </c>
      <c r="AZ107" s="87">
        <v>1</v>
      </c>
      <c r="BA107" s="87">
        <f>IF(AZ107=1,G107,0)</f>
        <v>0</v>
      </c>
      <c r="BB107" s="87">
        <f>IF(AZ107=2,G107,0)</f>
        <v>0</v>
      </c>
      <c r="BC107" s="87">
        <f>IF(AZ107=3,G107,0)</f>
        <v>0</v>
      </c>
      <c r="BD107" s="87">
        <f>IF(AZ107=4,G107,0)</f>
        <v>0</v>
      </c>
      <c r="BE107" s="87">
        <f>IF(AZ107=5,G107,0)</f>
        <v>0</v>
      </c>
      <c r="CA107" s="112">
        <v>1</v>
      </c>
      <c r="CB107" s="112">
        <v>0</v>
      </c>
      <c r="CZ107" s="87">
        <v>0</v>
      </c>
    </row>
    <row r="108" spans="1:15" ht="12.75">
      <c r="A108" s="113"/>
      <c r="B108" s="115"/>
      <c r="C108" s="240" t="s">
        <v>217</v>
      </c>
      <c r="D108" s="241"/>
      <c r="E108" s="116">
        <v>17</v>
      </c>
      <c r="F108" s="117"/>
      <c r="G108" s="118"/>
      <c r="M108" s="114" t="s">
        <v>217</v>
      </c>
      <c r="O108" s="105"/>
    </row>
    <row r="109" spans="1:15" ht="12.75">
      <c r="A109" s="113"/>
      <c r="B109" s="115"/>
      <c r="C109" s="240" t="s">
        <v>218</v>
      </c>
      <c r="D109" s="241"/>
      <c r="E109" s="116">
        <v>2</v>
      </c>
      <c r="F109" s="117"/>
      <c r="G109" s="118"/>
      <c r="M109" s="114" t="s">
        <v>218</v>
      </c>
      <c r="O109" s="105"/>
    </row>
    <row r="110" spans="1:104" ht="12.75">
      <c r="A110" s="106">
        <v>44</v>
      </c>
      <c r="B110" s="107" t="s">
        <v>219</v>
      </c>
      <c r="C110" s="108" t="s">
        <v>220</v>
      </c>
      <c r="D110" s="109" t="s">
        <v>165</v>
      </c>
      <c r="E110" s="110">
        <v>2</v>
      </c>
      <c r="F110" s="110"/>
      <c r="G110" s="111">
        <f>E110*F110</f>
        <v>0</v>
      </c>
      <c r="O110" s="105">
        <v>2</v>
      </c>
      <c r="AA110" s="87">
        <v>1</v>
      </c>
      <c r="AB110" s="87">
        <v>1</v>
      </c>
      <c r="AC110" s="87">
        <v>1</v>
      </c>
      <c r="AZ110" s="87">
        <v>1</v>
      </c>
      <c r="BA110" s="87">
        <f>IF(AZ110=1,G110,0)</f>
        <v>0</v>
      </c>
      <c r="BB110" s="87">
        <f>IF(AZ110=2,G110,0)</f>
        <v>0</v>
      </c>
      <c r="BC110" s="87">
        <f>IF(AZ110=3,G110,0)</f>
        <v>0</v>
      </c>
      <c r="BD110" s="87">
        <f>IF(AZ110=4,G110,0)</f>
        <v>0</v>
      </c>
      <c r="BE110" s="87">
        <f>IF(AZ110=5,G110,0)</f>
        <v>0</v>
      </c>
      <c r="CA110" s="112">
        <v>1</v>
      </c>
      <c r="CB110" s="112">
        <v>1</v>
      </c>
      <c r="CZ110" s="87">
        <v>0</v>
      </c>
    </row>
    <row r="111" spans="1:15" ht="12.75">
      <c r="A111" s="113"/>
      <c r="B111" s="115"/>
      <c r="C111" s="240" t="s">
        <v>221</v>
      </c>
      <c r="D111" s="241"/>
      <c r="E111" s="116">
        <v>2</v>
      </c>
      <c r="F111" s="117"/>
      <c r="G111" s="118"/>
      <c r="M111" s="114" t="s">
        <v>221</v>
      </c>
      <c r="O111" s="105"/>
    </row>
    <row r="112" spans="1:104" ht="12.75">
      <c r="A112" s="106">
        <v>45</v>
      </c>
      <c r="B112" s="107" t="s">
        <v>222</v>
      </c>
      <c r="C112" s="108" t="s">
        <v>353</v>
      </c>
      <c r="D112" s="109" t="s">
        <v>165</v>
      </c>
      <c r="E112" s="110">
        <v>2</v>
      </c>
      <c r="F112" s="110"/>
      <c r="G112" s="111">
        <f>E112*F112</f>
        <v>0</v>
      </c>
      <c r="O112" s="105">
        <v>2</v>
      </c>
      <c r="AA112" s="87">
        <v>1</v>
      </c>
      <c r="AB112" s="87">
        <v>1</v>
      </c>
      <c r="AC112" s="87">
        <v>1</v>
      </c>
      <c r="AZ112" s="87">
        <v>1</v>
      </c>
      <c r="BA112" s="87">
        <f>IF(AZ112=1,G112,0)</f>
        <v>0</v>
      </c>
      <c r="BB112" s="87">
        <f>IF(AZ112=2,G112,0)</f>
        <v>0</v>
      </c>
      <c r="BC112" s="87">
        <f>IF(AZ112=3,G112,0)</f>
        <v>0</v>
      </c>
      <c r="BD112" s="87">
        <f>IF(AZ112=4,G112,0)</f>
        <v>0</v>
      </c>
      <c r="BE112" s="87">
        <f>IF(AZ112=5,G112,0)</f>
        <v>0</v>
      </c>
      <c r="CA112" s="112">
        <v>1</v>
      </c>
      <c r="CB112" s="112">
        <v>1</v>
      </c>
      <c r="CZ112" s="87">
        <v>0</v>
      </c>
    </row>
    <row r="113" spans="1:15" ht="12.75">
      <c r="A113" s="113"/>
      <c r="B113" s="115"/>
      <c r="C113" s="240" t="s">
        <v>221</v>
      </c>
      <c r="D113" s="241"/>
      <c r="E113" s="116">
        <v>2</v>
      </c>
      <c r="F113" s="117"/>
      <c r="G113" s="118"/>
      <c r="M113" s="114" t="s">
        <v>221</v>
      </c>
      <c r="O113" s="105"/>
    </row>
    <row r="114" spans="1:104" ht="12.75">
      <c r="A114" s="106">
        <v>46</v>
      </c>
      <c r="B114" s="107" t="s">
        <v>223</v>
      </c>
      <c r="C114" s="108" t="s">
        <v>354</v>
      </c>
      <c r="D114" s="109" t="s">
        <v>165</v>
      </c>
      <c r="E114" s="110">
        <v>5</v>
      </c>
      <c r="F114" s="110"/>
      <c r="G114" s="111">
        <f aca="true" t="shared" si="6" ref="G114:G125">E114*F114</f>
        <v>0</v>
      </c>
      <c r="O114" s="105">
        <v>2</v>
      </c>
      <c r="AA114" s="87">
        <v>1</v>
      </c>
      <c r="AB114" s="87">
        <v>1</v>
      </c>
      <c r="AC114" s="87">
        <v>1</v>
      </c>
      <c r="AZ114" s="87">
        <v>1</v>
      </c>
      <c r="BA114" s="87">
        <f aca="true" t="shared" si="7" ref="BA114:BA125">IF(AZ114=1,G114,0)</f>
        <v>0</v>
      </c>
      <c r="BB114" s="87">
        <f aca="true" t="shared" si="8" ref="BB114:BB125">IF(AZ114=2,G114,0)</f>
        <v>0</v>
      </c>
      <c r="BC114" s="87">
        <f aca="true" t="shared" si="9" ref="BC114:BC125">IF(AZ114=3,G114,0)</f>
        <v>0</v>
      </c>
      <c r="BD114" s="87">
        <f aca="true" t="shared" si="10" ref="BD114:BD125">IF(AZ114=4,G114,0)</f>
        <v>0</v>
      </c>
      <c r="BE114" s="87">
        <f aca="true" t="shared" si="11" ref="BE114:BE125">IF(AZ114=5,G114,0)</f>
        <v>0</v>
      </c>
      <c r="CA114" s="112">
        <v>1</v>
      </c>
      <c r="CB114" s="112">
        <v>1</v>
      </c>
      <c r="CZ114" s="87">
        <v>0.00021</v>
      </c>
    </row>
    <row r="115" spans="1:104" ht="12.75">
      <c r="A115" s="106">
        <v>47</v>
      </c>
      <c r="B115" s="107" t="s">
        <v>224</v>
      </c>
      <c r="C115" s="108" t="s">
        <v>355</v>
      </c>
      <c r="D115" s="109" t="s">
        <v>165</v>
      </c>
      <c r="E115" s="110">
        <v>2</v>
      </c>
      <c r="F115" s="110"/>
      <c r="G115" s="111">
        <f t="shared" si="6"/>
        <v>0</v>
      </c>
      <c r="O115" s="105">
        <v>2</v>
      </c>
      <c r="AA115" s="87">
        <v>1</v>
      </c>
      <c r="AB115" s="87">
        <v>1</v>
      </c>
      <c r="AC115" s="87">
        <v>1</v>
      </c>
      <c r="AZ115" s="87">
        <v>1</v>
      </c>
      <c r="BA115" s="87">
        <f t="shared" si="7"/>
        <v>0</v>
      </c>
      <c r="BB115" s="87">
        <f t="shared" si="8"/>
        <v>0</v>
      </c>
      <c r="BC115" s="87">
        <f t="shared" si="9"/>
        <v>0</v>
      </c>
      <c r="BD115" s="87">
        <f t="shared" si="10"/>
        <v>0</v>
      </c>
      <c r="BE115" s="87">
        <f t="shared" si="11"/>
        <v>0</v>
      </c>
      <c r="CA115" s="112">
        <v>1</v>
      </c>
      <c r="CB115" s="112">
        <v>1</v>
      </c>
      <c r="CZ115" s="87">
        <v>0.00022</v>
      </c>
    </row>
    <row r="116" spans="1:104" ht="12.75">
      <c r="A116" s="106">
        <v>48</v>
      </c>
      <c r="B116" s="107" t="s">
        <v>225</v>
      </c>
      <c r="C116" s="108" t="s">
        <v>356</v>
      </c>
      <c r="D116" s="109" t="s">
        <v>165</v>
      </c>
      <c r="E116" s="110">
        <v>1</v>
      </c>
      <c r="F116" s="110"/>
      <c r="G116" s="111">
        <f t="shared" si="6"/>
        <v>0</v>
      </c>
      <c r="O116" s="105">
        <v>2</v>
      </c>
      <c r="AA116" s="87">
        <v>1</v>
      </c>
      <c r="AB116" s="87">
        <v>1</v>
      </c>
      <c r="AC116" s="87">
        <v>1</v>
      </c>
      <c r="AZ116" s="87">
        <v>1</v>
      </c>
      <c r="BA116" s="87">
        <f t="shared" si="7"/>
        <v>0</v>
      </c>
      <c r="BB116" s="87">
        <f t="shared" si="8"/>
        <v>0</v>
      </c>
      <c r="BC116" s="87">
        <f t="shared" si="9"/>
        <v>0</v>
      </c>
      <c r="BD116" s="87">
        <f t="shared" si="10"/>
        <v>0</v>
      </c>
      <c r="BE116" s="87">
        <f t="shared" si="11"/>
        <v>0</v>
      </c>
      <c r="CA116" s="112">
        <v>1</v>
      </c>
      <c r="CB116" s="112">
        <v>1</v>
      </c>
      <c r="CZ116" s="87">
        <v>0.00011</v>
      </c>
    </row>
    <row r="117" spans="1:104" ht="12.75">
      <c r="A117" s="106">
        <v>49</v>
      </c>
      <c r="B117" s="107" t="s">
        <v>226</v>
      </c>
      <c r="C117" s="108" t="s">
        <v>357</v>
      </c>
      <c r="D117" s="109" t="s">
        <v>165</v>
      </c>
      <c r="E117" s="110">
        <v>5</v>
      </c>
      <c r="F117" s="110"/>
      <c r="G117" s="111">
        <f t="shared" si="6"/>
        <v>0</v>
      </c>
      <c r="O117" s="105">
        <v>2</v>
      </c>
      <c r="AA117" s="87">
        <v>1</v>
      </c>
      <c r="AB117" s="87">
        <v>1</v>
      </c>
      <c r="AC117" s="87">
        <v>1</v>
      </c>
      <c r="AZ117" s="87">
        <v>1</v>
      </c>
      <c r="BA117" s="87">
        <f t="shared" si="7"/>
        <v>0</v>
      </c>
      <c r="BB117" s="87">
        <f t="shared" si="8"/>
        <v>0</v>
      </c>
      <c r="BC117" s="87">
        <f t="shared" si="9"/>
        <v>0</v>
      </c>
      <c r="BD117" s="87">
        <f t="shared" si="10"/>
        <v>0</v>
      </c>
      <c r="BE117" s="87">
        <f t="shared" si="11"/>
        <v>0</v>
      </c>
      <c r="CA117" s="112">
        <v>1</v>
      </c>
      <c r="CB117" s="112">
        <v>1</v>
      </c>
      <c r="CZ117" s="87">
        <v>0</v>
      </c>
    </row>
    <row r="118" spans="1:104" ht="12.75">
      <c r="A118" s="106">
        <v>50</v>
      </c>
      <c r="B118" s="107" t="s">
        <v>227</v>
      </c>
      <c r="C118" s="108" t="s">
        <v>358</v>
      </c>
      <c r="D118" s="109" t="s">
        <v>79</v>
      </c>
      <c r="E118" s="110">
        <v>26</v>
      </c>
      <c r="F118" s="110"/>
      <c r="G118" s="111">
        <f t="shared" si="6"/>
        <v>0</v>
      </c>
      <c r="O118" s="105">
        <v>2</v>
      </c>
      <c r="AA118" s="87">
        <v>1</v>
      </c>
      <c r="AB118" s="87">
        <v>1</v>
      </c>
      <c r="AC118" s="87">
        <v>1</v>
      </c>
      <c r="AZ118" s="87">
        <v>1</v>
      </c>
      <c r="BA118" s="87">
        <f t="shared" si="7"/>
        <v>0</v>
      </c>
      <c r="BB118" s="87">
        <f t="shared" si="8"/>
        <v>0</v>
      </c>
      <c r="BC118" s="87">
        <f t="shared" si="9"/>
        <v>0</v>
      </c>
      <c r="BD118" s="87">
        <f t="shared" si="10"/>
        <v>0</v>
      </c>
      <c r="BE118" s="87">
        <f t="shared" si="11"/>
        <v>0</v>
      </c>
      <c r="CA118" s="112">
        <v>1</v>
      </c>
      <c r="CB118" s="112">
        <v>1</v>
      </c>
      <c r="CZ118" s="87">
        <v>0</v>
      </c>
    </row>
    <row r="119" spans="1:104" ht="12.75">
      <c r="A119" s="106">
        <v>51</v>
      </c>
      <c r="B119" s="107" t="s">
        <v>228</v>
      </c>
      <c r="C119" s="108" t="s">
        <v>359</v>
      </c>
      <c r="D119" s="109" t="s">
        <v>229</v>
      </c>
      <c r="E119" s="110">
        <v>1</v>
      </c>
      <c r="F119" s="110"/>
      <c r="G119" s="111">
        <f t="shared" si="6"/>
        <v>0</v>
      </c>
      <c r="O119" s="105">
        <v>2</v>
      </c>
      <c r="AA119" s="87">
        <v>1</v>
      </c>
      <c r="AB119" s="87">
        <v>0</v>
      </c>
      <c r="AC119" s="87">
        <v>0</v>
      </c>
      <c r="AZ119" s="87">
        <v>1</v>
      </c>
      <c r="BA119" s="87">
        <f t="shared" si="7"/>
        <v>0</v>
      </c>
      <c r="BB119" s="87">
        <f t="shared" si="8"/>
        <v>0</v>
      </c>
      <c r="BC119" s="87">
        <f t="shared" si="9"/>
        <v>0</v>
      </c>
      <c r="BD119" s="87">
        <f t="shared" si="10"/>
        <v>0</v>
      </c>
      <c r="BE119" s="87">
        <f t="shared" si="11"/>
        <v>0</v>
      </c>
      <c r="CA119" s="112">
        <v>1</v>
      </c>
      <c r="CB119" s="112">
        <v>0</v>
      </c>
      <c r="CZ119" s="87">
        <v>0.03503</v>
      </c>
    </row>
    <row r="120" spans="1:104" ht="12.75">
      <c r="A120" s="106">
        <v>52</v>
      </c>
      <c r="B120" s="107" t="s">
        <v>230</v>
      </c>
      <c r="C120" s="108" t="s">
        <v>360</v>
      </c>
      <c r="D120" s="109" t="s">
        <v>79</v>
      </c>
      <c r="E120" s="110">
        <v>26</v>
      </c>
      <c r="F120" s="110"/>
      <c r="G120" s="111">
        <f t="shared" si="6"/>
        <v>0</v>
      </c>
      <c r="O120" s="105">
        <v>2</v>
      </c>
      <c r="AA120" s="87">
        <v>1</v>
      </c>
      <c r="AB120" s="87">
        <v>1</v>
      </c>
      <c r="AC120" s="87">
        <v>1</v>
      </c>
      <c r="AZ120" s="87">
        <v>1</v>
      </c>
      <c r="BA120" s="87">
        <f t="shared" si="7"/>
        <v>0</v>
      </c>
      <c r="BB120" s="87">
        <f t="shared" si="8"/>
        <v>0</v>
      </c>
      <c r="BC120" s="87">
        <f t="shared" si="9"/>
        <v>0</v>
      </c>
      <c r="BD120" s="87">
        <f t="shared" si="10"/>
        <v>0</v>
      </c>
      <c r="BE120" s="87">
        <f t="shared" si="11"/>
        <v>0</v>
      </c>
      <c r="CA120" s="112">
        <v>1</v>
      </c>
      <c r="CB120" s="112">
        <v>1</v>
      </c>
      <c r="CZ120" s="87">
        <v>0</v>
      </c>
    </row>
    <row r="121" spans="1:104" ht="12.75">
      <c r="A121" s="106">
        <v>53</v>
      </c>
      <c r="B121" s="107" t="s">
        <v>231</v>
      </c>
      <c r="C121" s="108" t="s">
        <v>232</v>
      </c>
      <c r="D121" s="109" t="s">
        <v>168</v>
      </c>
      <c r="E121" s="110">
        <v>3</v>
      </c>
      <c r="F121" s="110"/>
      <c r="G121" s="111">
        <f t="shared" si="6"/>
        <v>0</v>
      </c>
      <c r="O121" s="105">
        <v>2</v>
      </c>
      <c r="AA121" s="87">
        <v>1</v>
      </c>
      <c r="AB121" s="87">
        <v>0</v>
      </c>
      <c r="AC121" s="87">
        <v>0</v>
      </c>
      <c r="AZ121" s="87">
        <v>1</v>
      </c>
      <c r="BA121" s="87">
        <f t="shared" si="7"/>
        <v>0</v>
      </c>
      <c r="BB121" s="87">
        <f t="shared" si="8"/>
        <v>0</v>
      </c>
      <c r="BC121" s="87">
        <f t="shared" si="9"/>
        <v>0</v>
      </c>
      <c r="BD121" s="87">
        <f t="shared" si="10"/>
        <v>0</v>
      </c>
      <c r="BE121" s="87">
        <f t="shared" si="11"/>
        <v>0</v>
      </c>
      <c r="CA121" s="112">
        <v>1</v>
      </c>
      <c r="CB121" s="112">
        <v>0</v>
      </c>
      <c r="CZ121" s="87">
        <v>0</v>
      </c>
    </row>
    <row r="122" spans="1:104" ht="12.75">
      <c r="A122" s="106">
        <v>54</v>
      </c>
      <c r="B122" s="107" t="s">
        <v>233</v>
      </c>
      <c r="C122" s="108" t="s">
        <v>361</v>
      </c>
      <c r="D122" s="109" t="s">
        <v>79</v>
      </c>
      <c r="E122" s="110">
        <v>95</v>
      </c>
      <c r="F122" s="110"/>
      <c r="G122" s="111">
        <f t="shared" si="6"/>
        <v>0</v>
      </c>
      <c r="O122" s="105">
        <v>2</v>
      </c>
      <c r="AA122" s="87">
        <v>1</v>
      </c>
      <c r="AB122" s="87">
        <v>1</v>
      </c>
      <c r="AC122" s="87">
        <v>1</v>
      </c>
      <c r="AZ122" s="87">
        <v>1</v>
      </c>
      <c r="BA122" s="87">
        <f t="shared" si="7"/>
        <v>0</v>
      </c>
      <c r="BB122" s="87">
        <f t="shared" si="8"/>
        <v>0</v>
      </c>
      <c r="BC122" s="87">
        <f t="shared" si="9"/>
        <v>0</v>
      </c>
      <c r="BD122" s="87">
        <f t="shared" si="10"/>
        <v>0</v>
      </c>
      <c r="BE122" s="87">
        <f t="shared" si="11"/>
        <v>0</v>
      </c>
      <c r="CA122" s="112">
        <v>1</v>
      </c>
      <c r="CB122" s="112">
        <v>1</v>
      </c>
      <c r="CZ122" s="87">
        <v>0</v>
      </c>
    </row>
    <row r="123" spans="1:104" ht="12.75">
      <c r="A123" s="106">
        <v>55</v>
      </c>
      <c r="B123" s="107" t="s">
        <v>234</v>
      </c>
      <c r="C123" s="108" t="s">
        <v>362</v>
      </c>
      <c r="D123" s="109" t="s">
        <v>229</v>
      </c>
      <c r="E123" s="110">
        <v>2</v>
      </c>
      <c r="F123" s="110"/>
      <c r="G123" s="111">
        <f t="shared" si="6"/>
        <v>0</v>
      </c>
      <c r="O123" s="105">
        <v>2</v>
      </c>
      <c r="AA123" s="87">
        <v>1</v>
      </c>
      <c r="AB123" s="87">
        <v>1</v>
      </c>
      <c r="AC123" s="87">
        <v>1</v>
      </c>
      <c r="AZ123" s="87">
        <v>1</v>
      </c>
      <c r="BA123" s="87">
        <f t="shared" si="7"/>
        <v>0</v>
      </c>
      <c r="BB123" s="87">
        <f t="shared" si="8"/>
        <v>0</v>
      </c>
      <c r="BC123" s="87">
        <f t="shared" si="9"/>
        <v>0</v>
      </c>
      <c r="BD123" s="87">
        <f t="shared" si="10"/>
        <v>0</v>
      </c>
      <c r="BE123" s="87">
        <f t="shared" si="11"/>
        <v>0</v>
      </c>
      <c r="CA123" s="112">
        <v>1</v>
      </c>
      <c r="CB123" s="112">
        <v>1</v>
      </c>
      <c r="CZ123" s="87">
        <v>0.03503</v>
      </c>
    </row>
    <row r="124" spans="1:104" ht="12.75">
      <c r="A124" s="106">
        <v>56</v>
      </c>
      <c r="B124" s="107" t="s">
        <v>235</v>
      </c>
      <c r="C124" s="108" t="s">
        <v>363</v>
      </c>
      <c r="D124" s="109" t="s">
        <v>79</v>
      </c>
      <c r="E124" s="110">
        <v>95</v>
      </c>
      <c r="F124" s="110"/>
      <c r="G124" s="111">
        <f t="shared" si="6"/>
        <v>0</v>
      </c>
      <c r="O124" s="105">
        <v>2</v>
      </c>
      <c r="AA124" s="87">
        <v>1</v>
      </c>
      <c r="AB124" s="87">
        <v>1</v>
      </c>
      <c r="AC124" s="87">
        <v>1</v>
      </c>
      <c r="AZ124" s="87">
        <v>1</v>
      </c>
      <c r="BA124" s="87">
        <f t="shared" si="7"/>
        <v>0</v>
      </c>
      <c r="BB124" s="87">
        <f t="shared" si="8"/>
        <v>0</v>
      </c>
      <c r="BC124" s="87">
        <f t="shared" si="9"/>
        <v>0</v>
      </c>
      <c r="BD124" s="87">
        <f t="shared" si="10"/>
        <v>0</v>
      </c>
      <c r="BE124" s="87">
        <f t="shared" si="11"/>
        <v>0</v>
      </c>
      <c r="CA124" s="112">
        <v>1</v>
      </c>
      <c r="CB124" s="112">
        <v>1</v>
      </c>
      <c r="CZ124" s="87">
        <v>0</v>
      </c>
    </row>
    <row r="125" spans="1:104" ht="12.75">
      <c r="A125" s="106">
        <v>57</v>
      </c>
      <c r="B125" s="107" t="s">
        <v>236</v>
      </c>
      <c r="C125" s="108" t="s">
        <v>237</v>
      </c>
      <c r="D125" s="109" t="s">
        <v>165</v>
      </c>
      <c r="E125" s="110">
        <v>7</v>
      </c>
      <c r="F125" s="110"/>
      <c r="G125" s="111">
        <f t="shared" si="6"/>
        <v>0</v>
      </c>
      <c r="O125" s="105">
        <v>2</v>
      </c>
      <c r="AA125" s="87">
        <v>1</v>
      </c>
      <c r="AB125" s="87">
        <v>1</v>
      </c>
      <c r="AC125" s="87">
        <v>1</v>
      </c>
      <c r="AZ125" s="87">
        <v>1</v>
      </c>
      <c r="BA125" s="87">
        <f t="shared" si="7"/>
        <v>0</v>
      </c>
      <c r="BB125" s="87">
        <f t="shared" si="8"/>
        <v>0</v>
      </c>
      <c r="BC125" s="87">
        <f t="shared" si="9"/>
        <v>0</v>
      </c>
      <c r="BD125" s="87">
        <f t="shared" si="10"/>
        <v>0</v>
      </c>
      <c r="BE125" s="87">
        <f t="shared" si="11"/>
        <v>0</v>
      </c>
      <c r="CA125" s="112">
        <v>1</v>
      </c>
      <c r="CB125" s="112">
        <v>1</v>
      </c>
      <c r="CZ125" s="87">
        <v>0.11178</v>
      </c>
    </row>
    <row r="126" spans="1:15" ht="12.75">
      <c r="A126" s="113"/>
      <c r="B126" s="115"/>
      <c r="C126" s="240" t="s">
        <v>185</v>
      </c>
      <c r="D126" s="241"/>
      <c r="E126" s="116">
        <v>7</v>
      </c>
      <c r="F126" s="117"/>
      <c r="G126" s="118"/>
      <c r="M126" s="114" t="s">
        <v>185</v>
      </c>
      <c r="O126" s="105"/>
    </row>
    <row r="127" spans="1:104" ht="12.75">
      <c r="A127" s="106">
        <v>58</v>
      </c>
      <c r="B127" s="107" t="s">
        <v>238</v>
      </c>
      <c r="C127" s="108" t="s">
        <v>239</v>
      </c>
      <c r="D127" s="109" t="s">
        <v>165</v>
      </c>
      <c r="E127" s="110">
        <v>1</v>
      </c>
      <c r="F127" s="110"/>
      <c r="G127" s="111">
        <f>E127*F127</f>
        <v>0</v>
      </c>
      <c r="O127" s="105">
        <v>2</v>
      </c>
      <c r="AA127" s="87">
        <v>1</v>
      </c>
      <c r="AB127" s="87">
        <v>1</v>
      </c>
      <c r="AC127" s="87">
        <v>1</v>
      </c>
      <c r="AZ127" s="87">
        <v>1</v>
      </c>
      <c r="BA127" s="87">
        <f>IF(AZ127=1,G127,0)</f>
        <v>0</v>
      </c>
      <c r="BB127" s="87">
        <f>IF(AZ127=2,G127,0)</f>
        <v>0</v>
      </c>
      <c r="BC127" s="87">
        <f>IF(AZ127=3,G127,0)</f>
        <v>0</v>
      </c>
      <c r="BD127" s="87">
        <f>IF(AZ127=4,G127,0)</f>
        <v>0</v>
      </c>
      <c r="BE127" s="87">
        <f>IF(AZ127=5,G127,0)</f>
        <v>0</v>
      </c>
      <c r="CA127" s="112">
        <v>1</v>
      </c>
      <c r="CB127" s="112">
        <v>1</v>
      </c>
      <c r="CZ127" s="87">
        <v>0.29823</v>
      </c>
    </row>
    <row r="128" spans="1:104" ht="12.75">
      <c r="A128" s="106">
        <v>59</v>
      </c>
      <c r="B128" s="107" t="s">
        <v>240</v>
      </c>
      <c r="C128" s="108" t="s">
        <v>241</v>
      </c>
      <c r="D128" s="109" t="s">
        <v>165</v>
      </c>
      <c r="E128" s="110">
        <v>8</v>
      </c>
      <c r="F128" s="110"/>
      <c r="G128" s="111">
        <f>E128*F128</f>
        <v>0</v>
      </c>
      <c r="O128" s="105">
        <v>2</v>
      </c>
      <c r="AA128" s="87">
        <v>1</v>
      </c>
      <c r="AB128" s="87">
        <v>1</v>
      </c>
      <c r="AC128" s="87">
        <v>1</v>
      </c>
      <c r="AZ128" s="87">
        <v>1</v>
      </c>
      <c r="BA128" s="87">
        <f>IF(AZ128=1,G128,0)</f>
        <v>0</v>
      </c>
      <c r="BB128" s="87">
        <f>IF(AZ128=2,G128,0)</f>
        <v>0</v>
      </c>
      <c r="BC128" s="87">
        <f>IF(AZ128=3,G128,0)</f>
        <v>0</v>
      </c>
      <c r="BD128" s="87">
        <f>IF(AZ128=4,G128,0)</f>
        <v>0</v>
      </c>
      <c r="BE128" s="87">
        <f>IF(AZ128=5,G128,0)</f>
        <v>0</v>
      </c>
      <c r="CA128" s="112">
        <v>1</v>
      </c>
      <c r="CB128" s="112">
        <v>1</v>
      </c>
      <c r="CZ128" s="87">
        <v>0.00021</v>
      </c>
    </row>
    <row r="129" spans="1:104" ht="12.75">
      <c r="A129" s="106">
        <v>60</v>
      </c>
      <c r="B129" s="107" t="s">
        <v>242</v>
      </c>
      <c r="C129" s="108" t="s">
        <v>243</v>
      </c>
      <c r="D129" s="109" t="s">
        <v>168</v>
      </c>
      <c r="E129" s="110">
        <v>1</v>
      </c>
      <c r="F129" s="110"/>
      <c r="G129" s="111">
        <f>E129*F129</f>
        <v>0</v>
      </c>
      <c r="O129" s="105">
        <v>2</v>
      </c>
      <c r="AA129" s="87">
        <v>1</v>
      </c>
      <c r="AB129" s="87">
        <v>1</v>
      </c>
      <c r="AC129" s="87">
        <v>1</v>
      </c>
      <c r="AZ129" s="87">
        <v>1</v>
      </c>
      <c r="BA129" s="87">
        <f>IF(AZ129=1,G129,0)</f>
        <v>0</v>
      </c>
      <c r="BB129" s="87">
        <f>IF(AZ129=2,G129,0)</f>
        <v>0</v>
      </c>
      <c r="BC129" s="87">
        <f>IF(AZ129=3,G129,0)</f>
        <v>0</v>
      </c>
      <c r="BD129" s="87">
        <f>IF(AZ129=4,G129,0)</f>
        <v>0</v>
      </c>
      <c r="BE129" s="87">
        <f>IF(AZ129=5,G129,0)</f>
        <v>0</v>
      </c>
      <c r="CA129" s="112">
        <v>1</v>
      </c>
      <c r="CB129" s="112">
        <v>1</v>
      </c>
      <c r="CZ129" s="87">
        <v>0</v>
      </c>
    </row>
    <row r="130" spans="1:104" ht="12.75">
      <c r="A130" s="106">
        <v>61</v>
      </c>
      <c r="B130" s="107" t="s">
        <v>244</v>
      </c>
      <c r="C130" s="108" t="s">
        <v>245</v>
      </c>
      <c r="D130" s="109" t="s">
        <v>246</v>
      </c>
      <c r="E130" s="110">
        <v>0.11</v>
      </c>
      <c r="F130" s="110"/>
      <c r="G130" s="111">
        <f>E130*F130</f>
        <v>0</v>
      </c>
      <c r="O130" s="105">
        <v>2</v>
      </c>
      <c r="AA130" s="87">
        <v>1</v>
      </c>
      <c r="AB130" s="87">
        <v>1</v>
      </c>
      <c r="AC130" s="87">
        <v>1</v>
      </c>
      <c r="AZ130" s="87">
        <v>1</v>
      </c>
      <c r="BA130" s="87">
        <f>IF(AZ130=1,G130,0)</f>
        <v>0</v>
      </c>
      <c r="BB130" s="87">
        <f>IF(AZ130=2,G130,0)</f>
        <v>0</v>
      </c>
      <c r="BC130" s="87">
        <f>IF(AZ130=3,G130,0)</f>
        <v>0</v>
      </c>
      <c r="BD130" s="87">
        <f>IF(AZ130=4,G130,0)</f>
        <v>0</v>
      </c>
      <c r="BE130" s="87">
        <f>IF(AZ130=5,G130,0)</f>
        <v>0</v>
      </c>
      <c r="CA130" s="112">
        <v>1</v>
      </c>
      <c r="CB130" s="112">
        <v>1</v>
      </c>
      <c r="CZ130" s="87">
        <v>0</v>
      </c>
    </row>
    <row r="131" spans="1:15" ht="24" customHeight="1">
      <c r="A131" s="113"/>
      <c r="B131" s="115"/>
      <c r="C131" s="240" t="s">
        <v>386</v>
      </c>
      <c r="D131" s="241"/>
      <c r="E131" s="116">
        <v>0.11</v>
      </c>
      <c r="F131" s="117"/>
      <c r="G131" s="118"/>
      <c r="M131" s="114" t="s">
        <v>247</v>
      </c>
      <c r="O131" s="105"/>
    </row>
    <row r="132" spans="1:104" ht="22.5">
      <c r="A132" s="106">
        <v>62</v>
      </c>
      <c r="B132" s="107" t="s">
        <v>248</v>
      </c>
      <c r="C132" s="108" t="s">
        <v>249</v>
      </c>
      <c r="D132" s="109" t="s">
        <v>79</v>
      </c>
      <c r="E132" s="110">
        <v>103.835</v>
      </c>
      <c r="F132" s="110"/>
      <c r="G132" s="111">
        <f>E132*F132</f>
        <v>0</v>
      </c>
      <c r="O132" s="105">
        <v>2</v>
      </c>
      <c r="AA132" s="87">
        <v>3</v>
      </c>
      <c r="AB132" s="87">
        <v>1</v>
      </c>
      <c r="AC132" s="87">
        <v>28600001</v>
      </c>
      <c r="AZ132" s="87">
        <v>1</v>
      </c>
      <c r="BA132" s="87">
        <f>IF(AZ132=1,G132,0)</f>
        <v>0</v>
      </c>
      <c r="BB132" s="87">
        <f>IF(AZ132=2,G132,0)</f>
        <v>0</v>
      </c>
      <c r="BC132" s="87">
        <f>IF(AZ132=3,G132,0)</f>
        <v>0</v>
      </c>
      <c r="BD132" s="87">
        <f>IF(AZ132=4,G132,0)</f>
        <v>0</v>
      </c>
      <c r="BE132" s="87">
        <f>IF(AZ132=5,G132,0)</f>
        <v>0</v>
      </c>
      <c r="CA132" s="112">
        <v>3</v>
      </c>
      <c r="CB132" s="112">
        <v>1</v>
      </c>
      <c r="CZ132" s="87">
        <v>0.008</v>
      </c>
    </row>
    <row r="133" spans="1:15" ht="12.75">
      <c r="A133" s="113"/>
      <c r="B133" s="115"/>
      <c r="C133" s="240" t="s">
        <v>250</v>
      </c>
      <c r="D133" s="241"/>
      <c r="E133" s="116">
        <v>103.835</v>
      </c>
      <c r="F133" s="117"/>
      <c r="G133" s="118"/>
      <c r="M133" s="114" t="s">
        <v>250</v>
      </c>
      <c r="O133" s="105"/>
    </row>
    <row r="134" spans="1:104" ht="22.5">
      <c r="A134" s="106">
        <v>63</v>
      </c>
      <c r="B134" s="107" t="s">
        <v>251</v>
      </c>
      <c r="C134" s="108" t="s">
        <v>252</v>
      </c>
      <c r="D134" s="109" t="s">
        <v>79</v>
      </c>
      <c r="E134" s="110">
        <v>10.93</v>
      </c>
      <c r="F134" s="110"/>
      <c r="G134" s="111">
        <f>E134*F134</f>
        <v>0</v>
      </c>
      <c r="O134" s="105">
        <v>2</v>
      </c>
      <c r="AA134" s="87">
        <v>3</v>
      </c>
      <c r="AB134" s="87">
        <v>1</v>
      </c>
      <c r="AC134" s="87">
        <v>28600002</v>
      </c>
      <c r="AZ134" s="87">
        <v>1</v>
      </c>
      <c r="BA134" s="87">
        <f>IF(AZ134=1,G134,0)</f>
        <v>0</v>
      </c>
      <c r="BB134" s="87">
        <f>IF(AZ134=2,G134,0)</f>
        <v>0</v>
      </c>
      <c r="BC134" s="87">
        <f>IF(AZ134=3,G134,0)</f>
        <v>0</v>
      </c>
      <c r="BD134" s="87">
        <f>IF(AZ134=4,G134,0)</f>
        <v>0</v>
      </c>
      <c r="BE134" s="87">
        <f>IF(AZ134=5,G134,0)</f>
        <v>0</v>
      </c>
      <c r="CA134" s="112">
        <v>3</v>
      </c>
      <c r="CB134" s="112">
        <v>1</v>
      </c>
      <c r="CZ134" s="87">
        <v>0.004</v>
      </c>
    </row>
    <row r="135" spans="1:15" ht="12.75">
      <c r="A135" s="113"/>
      <c r="B135" s="115"/>
      <c r="C135" s="240" t="s">
        <v>253</v>
      </c>
      <c r="D135" s="241"/>
      <c r="E135" s="116">
        <v>10.93</v>
      </c>
      <c r="F135" s="117"/>
      <c r="G135" s="118"/>
      <c r="M135" s="114" t="s">
        <v>253</v>
      </c>
      <c r="O135" s="105"/>
    </row>
    <row r="136" spans="1:104" ht="22.5">
      <c r="A136" s="106">
        <v>64</v>
      </c>
      <c r="B136" s="107" t="s">
        <v>254</v>
      </c>
      <c r="C136" s="108" t="s">
        <v>255</v>
      </c>
      <c r="D136" s="109" t="s">
        <v>79</v>
      </c>
      <c r="E136" s="110">
        <v>0.5465</v>
      </c>
      <c r="F136" s="110"/>
      <c r="G136" s="111">
        <f>E136*F136</f>
        <v>0</v>
      </c>
      <c r="O136" s="105">
        <v>2</v>
      </c>
      <c r="AA136" s="87">
        <v>3</v>
      </c>
      <c r="AB136" s="87">
        <v>1</v>
      </c>
      <c r="AC136" s="87">
        <v>28600003</v>
      </c>
      <c r="AZ136" s="87">
        <v>1</v>
      </c>
      <c r="BA136" s="87">
        <f>IF(AZ136=1,G136,0)</f>
        <v>0</v>
      </c>
      <c r="BB136" s="87">
        <f>IF(AZ136=2,G136,0)</f>
        <v>0</v>
      </c>
      <c r="BC136" s="87">
        <f>IF(AZ136=3,G136,0)</f>
        <v>0</v>
      </c>
      <c r="BD136" s="87">
        <f>IF(AZ136=4,G136,0)</f>
        <v>0</v>
      </c>
      <c r="BE136" s="87">
        <f>IF(AZ136=5,G136,0)</f>
        <v>0</v>
      </c>
      <c r="CA136" s="112">
        <v>3</v>
      </c>
      <c r="CB136" s="112">
        <v>1</v>
      </c>
      <c r="CZ136" s="87">
        <v>0.0035</v>
      </c>
    </row>
    <row r="137" spans="1:15" ht="12.75">
      <c r="A137" s="113"/>
      <c r="B137" s="115"/>
      <c r="C137" s="240" t="s">
        <v>256</v>
      </c>
      <c r="D137" s="241"/>
      <c r="E137" s="116">
        <v>0.5465</v>
      </c>
      <c r="F137" s="117"/>
      <c r="G137" s="118"/>
      <c r="M137" s="114" t="s">
        <v>256</v>
      </c>
      <c r="O137" s="105"/>
    </row>
    <row r="138" spans="1:104" ht="22.5">
      <c r="A138" s="106">
        <v>65</v>
      </c>
      <c r="B138" s="107" t="s">
        <v>257</v>
      </c>
      <c r="C138" s="108" t="s">
        <v>258</v>
      </c>
      <c r="D138" s="109" t="s">
        <v>79</v>
      </c>
      <c r="E138" s="110">
        <v>15.302</v>
      </c>
      <c r="F138" s="110"/>
      <c r="G138" s="111">
        <f>E138*F138</f>
        <v>0</v>
      </c>
      <c r="O138" s="105">
        <v>2</v>
      </c>
      <c r="AA138" s="87">
        <v>3</v>
      </c>
      <c r="AB138" s="87">
        <v>1</v>
      </c>
      <c r="AC138" s="87">
        <v>28600004</v>
      </c>
      <c r="AZ138" s="87">
        <v>1</v>
      </c>
      <c r="BA138" s="87">
        <f>IF(AZ138=1,G138,0)</f>
        <v>0</v>
      </c>
      <c r="BB138" s="87">
        <f>IF(AZ138=2,G138,0)</f>
        <v>0</v>
      </c>
      <c r="BC138" s="87">
        <f>IF(AZ138=3,G138,0)</f>
        <v>0</v>
      </c>
      <c r="BD138" s="87">
        <f>IF(AZ138=4,G138,0)</f>
        <v>0</v>
      </c>
      <c r="BE138" s="87">
        <f>IF(AZ138=5,G138,0)</f>
        <v>0</v>
      </c>
      <c r="CA138" s="112">
        <v>3</v>
      </c>
      <c r="CB138" s="112">
        <v>1</v>
      </c>
      <c r="CZ138" s="87">
        <v>0.0035</v>
      </c>
    </row>
    <row r="139" spans="1:15" ht="12.75">
      <c r="A139" s="113"/>
      <c r="B139" s="115"/>
      <c r="C139" s="240" t="s">
        <v>259</v>
      </c>
      <c r="D139" s="241"/>
      <c r="E139" s="116">
        <v>15.302</v>
      </c>
      <c r="F139" s="117"/>
      <c r="G139" s="118"/>
      <c r="M139" s="114" t="s">
        <v>259</v>
      </c>
      <c r="O139" s="105"/>
    </row>
    <row r="140" spans="1:104" ht="12.75">
      <c r="A140" s="106">
        <v>66</v>
      </c>
      <c r="B140" s="107" t="s">
        <v>260</v>
      </c>
      <c r="C140" s="108" t="s">
        <v>261</v>
      </c>
      <c r="D140" s="109" t="s">
        <v>165</v>
      </c>
      <c r="E140" s="110">
        <v>17</v>
      </c>
      <c r="F140" s="110"/>
      <c r="G140" s="111">
        <f aca="true" t="shared" si="12" ref="G140:G167">E140*F140</f>
        <v>0</v>
      </c>
      <c r="O140" s="105">
        <v>2</v>
      </c>
      <c r="AA140" s="87">
        <v>3</v>
      </c>
      <c r="AB140" s="87">
        <v>1</v>
      </c>
      <c r="AC140" s="87">
        <v>28610002</v>
      </c>
      <c r="AZ140" s="87">
        <v>1</v>
      </c>
      <c r="BA140" s="87">
        <f aca="true" t="shared" si="13" ref="BA140:BA167">IF(AZ140=1,G140,0)</f>
        <v>0</v>
      </c>
      <c r="BB140" s="87">
        <f aca="true" t="shared" si="14" ref="BB140:BB167">IF(AZ140=2,G140,0)</f>
        <v>0</v>
      </c>
      <c r="BC140" s="87">
        <f aca="true" t="shared" si="15" ref="BC140:BC167">IF(AZ140=3,G140,0)</f>
        <v>0</v>
      </c>
      <c r="BD140" s="87">
        <f aca="true" t="shared" si="16" ref="BD140:BD167">IF(AZ140=4,G140,0)</f>
        <v>0</v>
      </c>
      <c r="BE140" s="87">
        <f aca="true" t="shared" si="17" ref="BE140:BE167">IF(AZ140=5,G140,0)</f>
        <v>0</v>
      </c>
      <c r="CA140" s="112">
        <v>3</v>
      </c>
      <c r="CB140" s="112">
        <v>1</v>
      </c>
      <c r="CZ140" s="87">
        <v>0.003</v>
      </c>
    </row>
    <row r="141" spans="1:104" ht="12.75">
      <c r="A141" s="106">
        <v>67</v>
      </c>
      <c r="B141" s="107" t="s">
        <v>262</v>
      </c>
      <c r="C141" s="108" t="s">
        <v>263</v>
      </c>
      <c r="D141" s="109" t="s">
        <v>165</v>
      </c>
      <c r="E141" s="110">
        <v>1</v>
      </c>
      <c r="F141" s="110"/>
      <c r="G141" s="111">
        <f t="shared" si="12"/>
        <v>0</v>
      </c>
      <c r="O141" s="105">
        <v>2</v>
      </c>
      <c r="AA141" s="87">
        <v>3</v>
      </c>
      <c r="AB141" s="87">
        <v>1</v>
      </c>
      <c r="AC141" s="87">
        <v>28610003</v>
      </c>
      <c r="AZ141" s="87">
        <v>1</v>
      </c>
      <c r="BA141" s="87">
        <f t="shared" si="13"/>
        <v>0</v>
      </c>
      <c r="BB141" s="87">
        <f t="shared" si="14"/>
        <v>0</v>
      </c>
      <c r="BC141" s="87">
        <f t="shared" si="15"/>
        <v>0</v>
      </c>
      <c r="BD141" s="87">
        <f t="shared" si="16"/>
        <v>0</v>
      </c>
      <c r="BE141" s="87">
        <f t="shared" si="17"/>
        <v>0</v>
      </c>
      <c r="CA141" s="112">
        <v>3</v>
      </c>
      <c r="CB141" s="112">
        <v>1</v>
      </c>
      <c r="CZ141" s="87">
        <v>0.003</v>
      </c>
    </row>
    <row r="142" spans="1:104" ht="12.75">
      <c r="A142" s="106">
        <v>68</v>
      </c>
      <c r="B142" s="107" t="s">
        <v>264</v>
      </c>
      <c r="C142" s="108" t="s">
        <v>265</v>
      </c>
      <c r="D142" s="109" t="s">
        <v>165</v>
      </c>
      <c r="E142" s="110">
        <v>1</v>
      </c>
      <c r="F142" s="110"/>
      <c r="G142" s="111">
        <f t="shared" si="12"/>
        <v>0</v>
      </c>
      <c r="O142" s="105">
        <v>2</v>
      </c>
      <c r="AA142" s="87">
        <v>3</v>
      </c>
      <c r="AB142" s="87">
        <v>1</v>
      </c>
      <c r="AC142" s="87">
        <v>28610004</v>
      </c>
      <c r="AZ142" s="87">
        <v>1</v>
      </c>
      <c r="BA142" s="87">
        <f t="shared" si="13"/>
        <v>0</v>
      </c>
      <c r="BB142" s="87">
        <f t="shared" si="14"/>
        <v>0</v>
      </c>
      <c r="BC142" s="87">
        <f t="shared" si="15"/>
        <v>0</v>
      </c>
      <c r="BD142" s="87">
        <f t="shared" si="16"/>
        <v>0</v>
      </c>
      <c r="BE142" s="87">
        <f t="shared" si="17"/>
        <v>0</v>
      </c>
      <c r="CA142" s="112">
        <v>3</v>
      </c>
      <c r="CB142" s="112">
        <v>1</v>
      </c>
      <c r="CZ142" s="87">
        <v>0.003</v>
      </c>
    </row>
    <row r="143" spans="1:104" ht="12.75">
      <c r="A143" s="106">
        <v>69</v>
      </c>
      <c r="B143" s="107" t="s">
        <v>266</v>
      </c>
      <c r="C143" s="108" t="s">
        <v>267</v>
      </c>
      <c r="D143" s="109" t="s">
        <v>165</v>
      </c>
      <c r="E143" s="110">
        <v>1</v>
      </c>
      <c r="F143" s="110"/>
      <c r="G143" s="111">
        <f t="shared" si="12"/>
        <v>0</v>
      </c>
      <c r="O143" s="105">
        <v>2</v>
      </c>
      <c r="AA143" s="87">
        <v>3</v>
      </c>
      <c r="AB143" s="87">
        <v>1</v>
      </c>
      <c r="AC143" s="87">
        <v>28610005</v>
      </c>
      <c r="AZ143" s="87">
        <v>1</v>
      </c>
      <c r="BA143" s="87">
        <f t="shared" si="13"/>
        <v>0</v>
      </c>
      <c r="BB143" s="87">
        <f t="shared" si="14"/>
        <v>0</v>
      </c>
      <c r="BC143" s="87">
        <f t="shared" si="15"/>
        <v>0</v>
      </c>
      <c r="BD143" s="87">
        <f t="shared" si="16"/>
        <v>0</v>
      </c>
      <c r="BE143" s="87">
        <f t="shared" si="17"/>
        <v>0</v>
      </c>
      <c r="CA143" s="112">
        <v>3</v>
      </c>
      <c r="CB143" s="112">
        <v>1</v>
      </c>
      <c r="CZ143" s="87">
        <v>0</v>
      </c>
    </row>
    <row r="144" spans="1:104" ht="22.5">
      <c r="A144" s="106">
        <v>70</v>
      </c>
      <c r="B144" s="107" t="s">
        <v>268</v>
      </c>
      <c r="C144" s="108" t="s">
        <v>269</v>
      </c>
      <c r="D144" s="109" t="s">
        <v>165</v>
      </c>
      <c r="E144" s="110">
        <v>1</v>
      </c>
      <c r="F144" s="110"/>
      <c r="G144" s="111">
        <f t="shared" si="12"/>
        <v>0</v>
      </c>
      <c r="O144" s="105">
        <v>2</v>
      </c>
      <c r="AA144" s="87">
        <v>3</v>
      </c>
      <c r="AB144" s="87">
        <v>1</v>
      </c>
      <c r="AC144" s="87">
        <v>28610006</v>
      </c>
      <c r="AZ144" s="87">
        <v>1</v>
      </c>
      <c r="BA144" s="87">
        <f t="shared" si="13"/>
        <v>0</v>
      </c>
      <c r="BB144" s="87">
        <f t="shared" si="14"/>
        <v>0</v>
      </c>
      <c r="BC144" s="87">
        <f t="shared" si="15"/>
        <v>0</v>
      </c>
      <c r="BD144" s="87">
        <f t="shared" si="16"/>
        <v>0</v>
      </c>
      <c r="BE144" s="87">
        <f t="shared" si="17"/>
        <v>0</v>
      </c>
      <c r="CA144" s="112">
        <v>3</v>
      </c>
      <c r="CB144" s="112">
        <v>1</v>
      </c>
      <c r="CZ144" s="87">
        <v>0</v>
      </c>
    </row>
    <row r="145" spans="1:104" ht="22.5">
      <c r="A145" s="106">
        <v>71</v>
      </c>
      <c r="B145" s="107" t="s">
        <v>270</v>
      </c>
      <c r="C145" s="108" t="s">
        <v>271</v>
      </c>
      <c r="D145" s="109" t="s">
        <v>165</v>
      </c>
      <c r="E145" s="110">
        <v>1</v>
      </c>
      <c r="F145" s="110"/>
      <c r="G145" s="111">
        <f t="shared" si="12"/>
        <v>0</v>
      </c>
      <c r="O145" s="105">
        <v>2</v>
      </c>
      <c r="AA145" s="87">
        <v>3</v>
      </c>
      <c r="AB145" s="87">
        <v>1</v>
      </c>
      <c r="AC145" s="87">
        <v>28610007</v>
      </c>
      <c r="AZ145" s="87">
        <v>1</v>
      </c>
      <c r="BA145" s="87">
        <f t="shared" si="13"/>
        <v>0</v>
      </c>
      <c r="BB145" s="87">
        <f t="shared" si="14"/>
        <v>0</v>
      </c>
      <c r="BC145" s="87">
        <f t="shared" si="15"/>
        <v>0</v>
      </c>
      <c r="BD145" s="87">
        <f t="shared" si="16"/>
        <v>0</v>
      </c>
      <c r="BE145" s="87">
        <f t="shared" si="17"/>
        <v>0</v>
      </c>
      <c r="CA145" s="112">
        <v>3</v>
      </c>
      <c r="CB145" s="112">
        <v>1</v>
      </c>
      <c r="CZ145" s="87">
        <v>0</v>
      </c>
    </row>
    <row r="146" spans="1:104" ht="22.5">
      <c r="A146" s="106">
        <v>72</v>
      </c>
      <c r="B146" s="107" t="s">
        <v>272</v>
      </c>
      <c r="C146" s="108" t="s">
        <v>273</v>
      </c>
      <c r="D146" s="109" t="s">
        <v>165</v>
      </c>
      <c r="E146" s="110">
        <v>2</v>
      </c>
      <c r="F146" s="110"/>
      <c r="G146" s="111">
        <f t="shared" si="12"/>
        <v>0</v>
      </c>
      <c r="O146" s="105">
        <v>2</v>
      </c>
      <c r="AA146" s="87">
        <v>3</v>
      </c>
      <c r="AB146" s="87">
        <v>1</v>
      </c>
      <c r="AC146" s="87">
        <v>42200001</v>
      </c>
      <c r="AZ146" s="87">
        <v>1</v>
      </c>
      <c r="BA146" s="87">
        <f t="shared" si="13"/>
        <v>0</v>
      </c>
      <c r="BB146" s="87">
        <f t="shared" si="14"/>
        <v>0</v>
      </c>
      <c r="BC146" s="87">
        <f t="shared" si="15"/>
        <v>0</v>
      </c>
      <c r="BD146" s="87">
        <f t="shared" si="16"/>
        <v>0</v>
      </c>
      <c r="BE146" s="87">
        <f t="shared" si="17"/>
        <v>0</v>
      </c>
      <c r="CA146" s="112">
        <v>3</v>
      </c>
      <c r="CB146" s="112">
        <v>1</v>
      </c>
      <c r="CZ146" s="87">
        <v>0.019</v>
      </c>
    </row>
    <row r="147" spans="1:104" ht="12.75">
      <c r="A147" s="106">
        <v>73</v>
      </c>
      <c r="B147" s="107" t="s">
        <v>274</v>
      </c>
      <c r="C147" s="108" t="s">
        <v>275</v>
      </c>
      <c r="D147" s="109" t="s">
        <v>165</v>
      </c>
      <c r="E147" s="110">
        <v>1</v>
      </c>
      <c r="F147" s="110"/>
      <c r="G147" s="111">
        <f t="shared" si="12"/>
        <v>0</v>
      </c>
      <c r="O147" s="105">
        <v>2</v>
      </c>
      <c r="AA147" s="87">
        <v>3</v>
      </c>
      <c r="AB147" s="87">
        <v>1</v>
      </c>
      <c r="AC147" s="87">
        <v>42200002</v>
      </c>
      <c r="AZ147" s="87">
        <v>1</v>
      </c>
      <c r="BA147" s="87">
        <f t="shared" si="13"/>
        <v>0</v>
      </c>
      <c r="BB147" s="87">
        <f t="shared" si="14"/>
        <v>0</v>
      </c>
      <c r="BC147" s="87">
        <f t="shared" si="15"/>
        <v>0</v>
      </c>
      <c r="BD147" s="87">
        <f t="shared" si="16"/>
        <v>0</v>
      </c>
      <c r="BE147" s="87">
        <f t="shared" si="17"/>
        <v>0</v>
      </c>
      <c r="CA147" s="112">
        <v>3</v>
      </c>
      <c r="CB147" s="112">
        <v>1</v>
      </c>
      <c r="CZ147" s="87">
        <v>0.019</v>
      </c>
    </row>
    <row r="148" spans="1:104" ht="12.75">
      <c r="A148" s="106">
        <v>74</v>
      </c>
      <c r="B148" s="107" t="s">
        <v>276</v>
      </c>
      <c r="C148" s="108" t="s">
        <v>277</v>
      </c>
      <c r="D148" s="109" t="s">
        <v>165</v>
      </c>
      <c r="E148" s="110">
        <v>2</v>
      </c>
      <c r="F148" s="110"/>
      <c r="G148" s="111">
        <f t="shared" si="12"/>
        <v>0</v>
      </c>
      <c r="O148" s="105">
        <v>2</v>
      </c>
      <c r="AA148" s="87">
        <v>3</v>
      </c>
      <c r="AB148" s="87">
        <v>1</v>
      </c>
      <c r="AC148" s="87">
        <v>42200003</v>
      </c>
      <c r="AZ148" s="87">
        <v>1</v>
      </c>
      <c r="BA148" s="87">
        <f t="shared" si="13"/>
        <v>0</v>
      </c>
      <c r="BB148" s="87">
        <f t="shared" si="14"/>
        <v>0</v>
      </c>
      <c r="BC148" s="87">
        <f t="shared" si="15"/>
        <v>0</v>
      </c>
      <c r="BD148" s="87">
        <f t="shared" si="16"/>
        <v>0</v>
      </c>
      <c r="BE148" s="87">
        <f t="shared" si="17"/>
        <v>0</v>
      </c>
      <c r="CA148" s="112">
        <v>3</v>
      </c>
      <c r="CB148" s="112">
        <v>1</v>
      </c>
      <c r="CZ148" s="87">
        <v>0.019</v>
      </c>
    </row>
    <row r="149" spans="1:104" ht="12.75">
      <c r="A149" s="106">
        <v>75</v>
      </c>
      <c r="B149" s="107" t="s">
        <v>278</v>
      </c>
      <c r="C149" s="108" t="s">
        <v>279</v>
      </c>
      <c r="D149" s="109" t="s">
        <v>165</v>
      </c>
      <c r="E149" s="110">
        <v>1</v>
      </c>
      <c r="F149" s="110"/>
      <c r="G149" s="111">
        <f t="shared" si="12"/>
        <v>0</v>
      </c>
      <c r="O149" s="105">
        <v>2</v>
      </c>
      <c r="AA149" s="87">
        <v>3</v>
      </c>
      <c r="AB149" s="87">
        <v>1</v>
      </c>
      <c r="AC149" s="87">
        <v>42200004</v>
      </c>
      <c r="AZ149" s="87">
        <v>1</v>
      </c>
      <c r="BA149" s="87">
        <f t="shared" si="13"/>
        <v>0</v>
      </c>
      <c r="BB149" s="87">
        <f t="shared" si="14"/>
        <v>0</v>
      </c>
      <c r="BC149" s="87">
        <f t="shared" si="15"/>
        <v>0</v>
      </c>
      <c r="BD149" s="87">
        <f t="shared" si="16"/>
        <v>0</v>
      </c>
      <c r="BE149" s="87">
        <f t="shared" si="17"/>
        <v>0</v>
      </c>
      <c r="CA149" s="112">
        <v>3</v>
      </c>
      <c r="CB149" s="112">
        <v>1</v>
      </c>
      <c r="CZ149" s="87">
        <v>0</v>
      </c>
    </row>
    <row r="150" spans="1:104" ht="22.5">
      <c r="A150" s="106">
        <v>76</v>
      </c>
      <c r="B150" s="107" t="s">
        <v>280</v>
      </c>
      <c r="C150" s="108" t="s">
        <v>281</v>
      </c>
      <c r="D150" s="109" t="s">
        <v>165</v>
      </c>
      <c r="E150" s="110">
        <v>1</v>
      </c>
      <c r="F150" s="110"/>
      <c r="G150" s="111">
        <f t="shared" si="12"/>
        <v>0</v>
      </c>
      <c r="O150" s="105">
        <v>2</v>
      </c>
      <c r="AA150" s="87">
        <v>3</v>
      </c>
      <c r="AB150" s="87">
        <v>1</v>
      </c>
      <c r="AC150" s="87">
        <v>42200005</v>
      </c>
      <c r="AZ150" s="87">
        <v>1</v>
      </c>
      <c r="BA150" s="87">
        <f t="shared" si="13"/>
        <v>0</v>
      </c>
      <c r="BB150" s="87">
        <f t="shared" si="14"/>
        <v>0</v>
      </c>
      <c r="BC150" s="87">
        <f t="shared" si="15"/>
        <v>0</v>
      </c>
      <c r="BD150" s="87">
        <f t="shared" si="16"/>
        <v>0</v>
      </c>
      <c r="BE150" s="87">
        <f t="shared" si="17"/>
        <v>0</v>
      </c>
      <c r="CA150" s="112">
        <v>3</v>
      </c>
      <c r="CB150" s="112">
        <v>1</v>
      </c>
      <c r="CZ150" s="87">
        <v>0.019</v>
      </c>
    </row>
    <row r="151" spans="1:104" ht="22.5">
      <c r="A151" s="106">
        <v>77</v>
      </c>
      <c r="B151" s="107" t="s">
        <v>282</v>
      </c>
      <c r="C151" s="108" t="s">
        <v>283</v>
      </c>
      <c r="D151" s="109" t="s">
        <v>165</v>
      </c>
      <c r="E151" s="110">
        <v>7</v>
      </c>
      <c r="F151" s="110"/>
      <c r="G151" s="111">
        <f t="shared" si="12"/>
        <v>0</v>
      </c>
      <c r="O151" s="105">
        <v>2</v>
      </c>
      <c r="AA151" s="87">
        <v>3</v>
      </c>
      <c r="AB151" s="87">
        <v>1</v>
      </c>
      <c r="AC151" s="87">
        <v>42200006</v>
      </c>
      <c r="AZ151" s="87">
        <v>1</v>
      </c>
      <c r="BA151" s="87">
        <f t="shared" si="13"/>
        <v>0</v>
      </c>
      <c r="BB151" s="87">
        <f t="shared" si="14"/>
        <v>0</v>
      </c>
      <c r="BC151" s="87">
        <f t="shared" si="15"/>
        <v>0</v>
      </c>
      <c r="BD151" s="87">
        <f t="shared" si="16"/>
        <v>0</v>
      </c>
      <c r="BE151" s="87">
        <f t="shared" si="17"/>
        <v>0</v>
      </c>
      <c r="CA151" s="112">
        <v>3</v>
      </c>
      <c r="CB151" s="112">
        <v>1</v>
      </c>
      <c r="CZ151" s="87">
        <v>0.019</v>
      </c>
    </row>
    <row r="152" spans="1:104" ht="12.75">
      <c r="A152" s="106">
        <v>78</v>
      </c>
      <c r="B152" s="107" t="s">
        <v>284</v>
      </c>
      <c r="C152" s="108" t="s">
        <v>285</v>
      </c>
      <c r="D152" s="109" t="s">
        <v>165</v>
      </c>
      <c r="E152" s="110">
        <v>1</v>
      </c>
      <c r="F152" s="110"/>
      <c r="G152" s="111">
        <f t="shared" si="12"/>
        <v>0</v>
      </c>
      <c r="O152" s="105">
        <v>2</v>
      </c>
      <c r="AA152" s="87">
        <v>3</v>
      </c>
      <c r="AB152" s="87">
        <v>1</v>
      </c>
      <c r="AC152" s="87">
        <v>42200007</v>
      </c>
      <c r="AZ152" s="87">
        <v>1</v>
      </c>
      <c r="BA152" s="87">
        <f t="shared" si="13"/>
        <v>0</v>
      </c>
      <c r="BB152" s="87">
        <f t="shared" si="14"/>
        <v>0</v>
      </c>
      <c r="BC152" s="87">
        <f t="shared" si="15"/>
        <v>0</v>
      </c>
      <c r="BD152" s="87">
        <f t="shared" si="16"/>
        <v>0</v>
      </c>
      <c r="BE152" s="87">
        <f t="shared" si="17"/>
        <v>0</v>
      </c>
      <c r="CA152" s="112">
        <v>3</v>
      </c>
      <c r="CB152" s="112">
        <v>1</v>
      </c>
      <c r="CZ152" s="87">
        <v>0.019</v>
      </c>
    </row>
    <row r="153" spans="1:104" ht="12.75">
      <c r="A153" s="106">
        <v>79</v>
      </c>
      <c r="B153" s="107" t="s">
        <v>286</v>
      </c>
      <c r="C153" s="108" t="s">
        <v>287</v>
      </c>
      <c r="D153" s="109" t="s">
        <v>165</v>
      </c>
      <c r="E153" s="110">
        <v>1</v>
      </c>
      <c r="F153" s="110"/>
      <c r="G153" s="111">
        <f t="shared" si="12"/>
        <v>0</v>
      </c>
      <c r="O153" s="105">
        <v>2</v>
      </c>
      <c r="AA153" s="87">
        <v>3</v>
      </c>
      <c r="AB153" s="87">
        <v>1</v>
      </c>
      <c r="AC153" s="87">
        <v>42200008</v>
      </c>
      <c r="AZ153" s="87">
        <v>1</v>
      </c>
      <c r="BA153" s="87">
        <f t="shared" si="13"/>
        <v>0</v>
      </c>
      <c r="BB153" s="87">
        <f t="shared" si="14"/>
        <v>0</v>
      </c>
      <c r="BC153" s="87">
        <f t="shared" si="15"/>
        <v>0</v>
      </c>
      <c r="BD153" s="87">
        <f t="shared" si="16"/>
        <v>0</v>
      </c>
      <c r="BE153" s="87">
        <f t="shared" si="17"/>
        <v>0</v>
      </c>
      <c r="CA153" s="112">
        <v>3</v>
      </c>
      <c r="CB153" s="112">
        <v>1</v>
      </c>
      <c r="CZ153" s="87">
        <v>0.019</v>
      </c>
    </row>
    <row r="154" spans="1:104" ht="22.5">
      <c r="A154" s="106">
        <v>80</v>
      </c>
      <c r="B154" s="107" t="s">
        <v>288</v>
      </c>
      <c r="C154" s="108" t="s">
        <v>289</v>
      </c>
      <c r="D154" s="109" t="s">
        <v>165</v>
      </c>
      <c r="E154" s="110">
        <v>1</v>
      </c>
      <c r="F154" s="110"/>
      <c r="G154" s="111">
        <f t="shared" si="12"/>
        <v>0</v>
      </c>
      <c r="O154" s="105">
        <v>2</v>
      </c>
      <c r="AA154" s="87">
        <v>3</v>
      </c>
      <c r="AB154" s="87">
        <v>1</v>
      </c>
      <c r="AC154" s="87">
        <v>42200009</v>
      </c>
      <c r="AZ154" s="87">
        <v>1</v>
      </c>
      <c r="BA154" s="87">
        <f t="shared" si="13"/>
        <v>0</v>
      </c>
      <c r="BB154" s="87">
        <f t="shared" si="14"/>
        <v>0</v>
      </c>
      <c r="BC154" s="87">
        <f t="shared" si="15"/>
        <v>0</v>
      </c>
      <c r="BD154" s="87">
        <f t="shared" si="16"/>
        <v>0</v>
      </c>
      <c r="BE154" s="87">
        <f t="shared" si="17"/>
        <v>0</v>
      </c>
      <c r="CA154" s="112">
        <v>3</v>
      </c>
      <c r="CB154" s="112">
        <v>1</v>
      </c>
      <c r="CZ154" s="87">
        <v>0.019</v>
      </c>
    </row>
    <row r="155" spans="1:104" ht="22.5">
      <c r="A155" s="106">
        <v>81</v>
      </c>
      <c r="B155" s="107" t="s">
        <v>290</v>
      </c>
      <c r="C155" s="108" t="s">
        <v>291</v>
      </c>
      <c r="D155" s="109" t="s">
        <v>165</v>
      </c>
      <c r="E155" s="110">
        <v>2</v>
      </c>
      <c r="F155" s="110"/>
      <c r="G155" s="111">
        <f t="shared" si="12"/>
        <v>0</v>
      </c>
      <c r="O155" s="105">
        <v>2</v>
      </c>
      <c r="AA155" s="87">
        <v>3</v>
      </c>
      <c r="AB155" s="87">
        <v>1</v>
      </c>
      <c r="AC155" s="87">
        <v>42200010</v>
      </c>
      <c r="AZ155" s="87">
        <v>1</v>
      </c>
      <c r="BA155" s="87">
        <f t="shared" si="13"/>
        <v>0</v>
      </c>
      <c r="BB155" s="87">
        <f t="shared" si="14"/>
        <v>0</v>
      </c>
      <c r="BC155" s="87">
        <f t="shared" si="15"/>
        <v>0</v>
      </c>
      <c r="BD155" s="87">
        <f t="shared" si="16"/>
        <v>0</v>
      </c>
      <c r="BE155" s="87">
        <f t="shared" si="17"/>
        <v>0</v>
      </c>
      <c r="CA155" s="112">
        <v>3</v>
      </c>
      <c r="CB155" s="112">
        <v>1</v>
      </c>
      <c r="CZ155" s="87">
        <v>0.024</v>
      </c>
    </row>
    <row r="156" spans="1:104" ht="12.75">
      <c r="A156" s="106">
        <v>82</v>
      </c>
      <c r="B156" s="107" t="s">
        <v>292</v>
      </c>
      <c r="C156" s="108" t="s">
        <v>293</v>
      </c>
      <c r="D156" s="109" t="s">
        <v>165</v>
      </c>
      <c r="E156" s="110">
        <v>2</v>
      </c>
      <c r="F156" s="110"/>
      <c r="G156" s="111">
        <f t="shared" si="12"/>
        <v>0</v>
      </c>
      <c r="O156" s="105">
        <v>2</v>
      </c>
      <c r="AA156" s="87">
        <v>3</v>
      </c>
      <c r="AB156" s="87">
        <v>1</v>
      </c>
      <c r="AC156" s="87">
        <v>42200011</v>
      </c>
      <c r="AZ156" s="87">
        <v>1</v>
      </c>
      <c r="BA156" s="87">
        <f t="shared" si="13"/>
        <v>0</v>
      </c>
      <c r="BB156" s="87">
        <f t="shared" si="14"/>
        <v>0</v>
      </c>
      <c r="BC156" s="87">
        <f t="shared" si="15"/>
        <v>0</v>
      </c>
      <c r="BD156" s="87">
        <f t="shared" si="16"/>
        <v>0</v>
      </c>
      <c r="BE156" s="87">
        <f t="shared" si="17"/>
        <v>0</v>
      </c>
      <c r="CA156" s="112">
        <v>3</v>
      </c>
      <c r="CB156" s="112">
        <v>1</v>
      </c>
      <c r="CZ156" s="87">
        <v>0.012</v>
      </c>
    </row>
    <row r="157" spans="1:104" ht="12.75">
      <c r="A157" s="106">
        <v>83</v>
      </c>
      <c r="B157" s="107" t="s">
        <v>294</v>
      </c>
      <c r="C157" s="108" t="s">
        <v>295</v>
      </c>
      <c r="D157" s="109" t="s">
        <v>165</v>
      </c>
      <c r="E157" s="110">
        <v>2</v>
      </c>
      <c r="F157" s="110"/>
      <c r="G157" s="111">
        <f t="shared" si="12"/>
        <v>0</v>
      </c>
      <c r="O157" s="105">
        <v>2</v>
      </c>
      <c r="AA157" s="87">
        <v>3</v>
      </c>
      <c r="AB157" s="87">
        <v>1</v>
      </c>
      <c r="AC157" s="87">
        <v>42200012</v>
      </c>
      <c r="AZ157" s="87">
        <v>1</v>
      </c>
      <c r="BA157" s="87">
        <f t="shared" si="13"/>
        <v>0</v>
      </c>
      <c r="BB157" s="87">
        <f t="shared" si="14"/>
        <v>0</v>
      </c>
      <c r="BC157" s="87">
        <f t="shared" si="15"/>
        <v>0</v>
      </c>
      <c r="BD157" s="87">
        <f t="shared" si="16"/>
        <v>0</v>
      </c>
      <c r="BE157" s="87">
        <f t="shared" si="17"/>
        <v>0</v>
      </c>
      <c r="CA157" s="112">
        <v>3</v>
      </c>
      <c r="CB157" s="112">
        <v>1</v>
      </c>
      <c r="CZ157" s="87">
        <v>0</v>
      </c>
    </row>
    <row r="158" spans="1:104" ht="22.5">
      <c r="A158" s="106">
        <v>84</v>
      </c>
      <c r="B158" s="107" t="s">
        <v>296</v>
      </c>
      <c r="C158" s="108" t="s">
        <v>297</v>
      </c>
      <c r="D158" s="109" t="s">
        <v>165</v>
      </c>
      <c r="E158" s="110">
        <v>1</v>
      </c>
      <c r="F158" s="110"/>
      <c r="G158" s="111">
        <f t="shared" si="12"/>
        <v>0</v>
      </c>
      <c r="O158" s="105">
        <v>2</v>
      </c>
      <c r="AA158" s="87">
        <v>3</v>
      </c>
      <c r="AB158" s="87">
        <v>1</v>
      </c>
      <c r="AC158" s="87">
        <v>42200013</v>
      </c>
      <c r="AZ158" s="87">
        <v>1</v>
      </c>
      <c r="BA158" s="87">
        <f t="shared" si="13"/>
        <v>0</v>
      </c>
      <c r="BB158" s="87">
        <f t="shared" si="14"/>
        <v>0</v>
      </c>
      <c r="BC158" s="87">
        <f t="shared" si="15"/>
        <v>0</v>
      </c>
      <c r="BD158" s="87">
        <f t="shared" si="16"/>
        <v>0</v>
      </c>
      <c r="BE158" s="87">
        <f t="shared" si="17"/>
        <v>0</v>
      </c>
      <c r="CA158" s="112">
        <v>3</v>
      </c>
      <c r="CB158" s="112">
        <v>1</v>
      </c>
      <c r="CZ158" s="87">
        <v>0.02</v>
      </c>
    </row>
    <row r="159" spans="1:104" ht="12.75">
      <c r="A159" s="106">
        <v>85</v>
      </c>
      <c r="B159" s="107" t="s">
        <v>298</v>
      </c>
      <c r="C159" s="108" t="s">
        <v>299</v>
      </c>
      <c r="D159" s="109" t="s">
        <v>165</v>
      </c>
      <c r="E159" s="110">
        <v>1</v>
      </c>
      <c r="F159" s="110"/>
      <c r="G159" s="111">
        <f t="shared" si="12"/>
        <v>0</v>
      </c>
      <c r="O159" s="105">
        <v>2</v>
      </c>
      <c r="AA159" s="87">
        <v>3</v>
      </c>
      <c r="AB159" s="87">
        <v>1</v>
      </c>
      <c r="AC159" s="87">
        <v>42200014</v>
      </c>
      <c r="AZ159" s="87">
        <v>1</v>
      </c>
      <c r="BA159" s="87">
        <f t="shared" si="13"/>
        <v>0</v>
      </c>
      <c r="BB159" s="87">
        <f t="shared" si="14"/>
        <v>0</v>
      </c>
      <c r="BC159" s="87">
        <f t="shared" si="15"/>
        <v>0</v>
      </c>
      <c r="BD159" s="87">
        <f t="shared" si="16"/>
        <v>0</v>
      </c>
      <c r="BE159" s="87">
        <f t="shared" si="17"/>
        <v>0</v>
      </c>
      <c r="CA159" s="112">
        <v>3</v>
      </c>
      <c r="CB159" s="112">
        <v>1</v>
      </c>
      <c r="CZ159" s="87">
        <v>0</v>
      </c>
    </row>
    <row r="160" spans="1:104" ht="22.5">
      <c r="A160" s="106">
        <v>86</v>
      </c>
      <c r="B160" s="107" t="s">
        <v>300</v>
      </c>
      <c r="C160" s="108" t="s">
        <v>301</v>
      </c>
      <c r="D160" s="109" t="s">
        <v>165</v>
      </c>
      <c r="E160" s="110">
        <v>5</v>
      </c>
      <c r="F160" s="110"/>
      <c r="G160" s="111">
        <f t="shared" si="12"/>
        <v>0</v>
      </c>
      <c r="O160" s="105">
        <v>2</v>
      </c>
      <c r="AA160" s="87">
        <v>3</v>
      </c>
      <c r="AB160" s="87">
        <v>1</v>
      </c>
      <c r="AC160" s="87">
        <v>42200015</v>
      </c>
      <c r="AZ160" s="87">
        <v>1</v>
      </c>
      <c r="BA160" s="87">
        <f t="shared" si="13"/>
        <v>0</v>
      </c>
      <c r="BB160" s="87">
        <f t="shared" si="14"/>
        <v>0</v>
      </c>
      <c r="BC160" s="87">
        <f t="shared" si="15"/>
        <v>0</v>
      </c>
      <c r="BD160" s="87">
        <f t="shared" si="16"/>
        <v>0</v>
      </c>
      <c r="BE160" s="87">
        <f t="shared" si="17"/>
        <v>0</v>
      </c>
      <c r="CA160" s="112">
        <v>3</v>
      </c>
      <c r="CB160" s="112">
        <v>1</v>
      </c>
      <c r="CZ160" s="87">
        <v>0</v>
      </c>
    </row>
    <row r="161" spans="1:104" ht="22.5">
      <c r="A161" s="106">
        <v>87</v>
      </c>
      <c r="B161" s="107" t="s">
        <v>302</v>
      </c>
      <c r="C161" s="108" t="s">
        <v>303</v>
      </c>
      <c r="D161" s="109" t="s">
        <v>165</v>
      </c>
      <c r="E161" s="110">
        <v>5</v>
      </c>
      <c r="F161" s="110"/>
      <c r="G161" s="111">
        <f t="shared" si="12"/>
        <v>0</v>
      </c>
      <c r="O161" s="105">
        <v>2</v>
      </c>
      <c r="AA161" s="87">
        <v>3</v>
      </c>
      <c r="AB161" s="87">
        <v>1</v>
      </c>
      <c r="AC161" s="87">
        <v>42200016</v>
      </c>
      <c r="AZ161" s="87">
        <v>1</v>
      </c>
      <c r="BA161" s="87">
        <f t="shared" si="13"/>
        <v>0</v>
      </c>
      <c r="BB161" s="87">
        <f t="shared" si="14"/>
        <v>0</v>
      </c>
      <c r="BC161" s="87">
        <f t="shared" si="15"/>
        <v>0</v>
      </c>
      <c r="BD161" s="87">
        <f t="shared" si="16"/>
        <v>0</v>
      </c>
      <c r="BE161" s="87">
        <f t="shared" si="17"/>
        <v>0</v>
      </c>
      <c r="CA161" s="112">
        <v>3</v>
      </c>
      <c r="CB161" s="112">
        <v>1</v>
      </c>
      <c r="CZ161" s="87">
        <v>0</v>
      </c>
    </row>
    <row r="162" spans="1:104" ht="22.5">
      <c r="A162" s="106">
        <v>88</v>
      </c>
      <c r="B162" s="107" t="s">
        <v>304</v>
      </c>
      <c r="C162" s="108" t="s">
        <v>364</v>
      </c>
      <c r="D162" s="109" t="s">
        <v>165</v>
      </c>
      <c r="E162" s="110">
        <v>5</v>
      </c>
      <c r="F162" s="110"/>
      <c r="G162" s="111">
        <f t="shared" si="12"/>
        <v>0</v>
      </c>
      <c r="O162" s="105">
        <v>2</v>
      </c>
      <c r="AA162" s="87">
        <v>3</v>
      </c>
      <c r="AB162" s="87">
        <v>1</v>
      </c>
      <c r="AC162" s="87">
        <v>42200017</v>
      </c>
      <c r="AZ162" s="87">
        <v>1</v>
      </c>
      <c r="BA162" s="87">
        <f t="shared" si="13"/>
        <v>0</v>
      </c>
      <c r="BB162" s="87">
        <f t="shared" si="14"/>
        <v>0</v>
      </c>
      <c r="BC162" s="87">
        <f t="shared" si="15"/>
        <v>0</v>
      </c>
      <c r="BD162" s="87">
        <f t="shared" si="16"/>
        <v>0</v>
      </c>
      <c r="BE162" s="87">
        <f t="shared" si="17"/>
        <v>0</v>
      </c>
      <c r="CA162" s="112">
        <v>3</v>
      </c>
      <c r="CB162" s="112">
        <v>1</v>
      </c>
      <c r="CZ162" s="87">
        <v>0.012</v>
      </c>
    </row>
    <row r="163" spans="1:104" ht="12.75">
      <c r="A163" s="106">
        <v>89</v>
      </c>
      <c r="B163" s="107" t="s">
        <v>305</v>
      </c>
      <c r="C163" s="108" t="s">
        <v>295</v>
      </c>
      <c r="D163" s="109" t="s">
        <v>165</v>
      </c>
      <c r="E163" s="110">
        <v>5</v>
      </c>
      <c r="F163" s="110"/>
      <c r="G163" s="111">
        <f t="shared" si="12"/>
        <v>0</v>
      </c>
      <c r="O163" s="105">
        <v>2</v>
      </c>
      <c r="AA163" s="87">
        <v>3</v>
      </c>
      <c r="AB163" s="87">
        <v>1</v>
      </c>
      <c r="AC163" s="87">
        <v>42200018</v>
      </c>
      <c r="AZ163" s="87">
        <v>1</v>
      </c>
      <c r="BA163" s="87">
        <f t="shared" si="13"/>
        <v>0</v>
      </c>
      <c r="BB163" s="87">
        <f t="shared" si="14"/>
        <v>0</v>
      </c>
      <c r="BC163" s="87">
        <f t="shared" si="15"/>
        <v>0</v>
      </c>
      <c r="BD163" s="87">
        <f t="shared" si="16"/>
        <v>0</v>
      </c>
      <c r="BE163" s="87">
        <f t="shared" si="17"/>
        <v>0</v>
      </c>
      <c r="CA163" s="112">
        <v>3</v>
      </c>
      <c r="CB163" s="112">
        <v>1</v>
      </c>
      <c r="CZ163" s="87">
        <v>0</v>
      </c>
    </row>
    <row r="164" spans="1:104" ht="22.5">
      <c r="A164" s="106">
        <v>90</v>
      </c>
      <c r="B164" s="107" t="s">
        <v>306</v>
      </c>
      <c r="C164" s="108" t="s">
        <v>307</v>
      </c>
      <c r="D164" s="109" t="s">
        <v>165</v>
      </c>
      <c r="E164" s="110">
        <v>1</v>
      </c>
      <c r="F164" s="110"/>
      <c r="G164" s="111">
        <f t="shared" si="12"/>
        <v>0</v>
      </c>
      <c r="O164" s="105">
        <v>2</v>
      </c>
      <c r="AA164" s="87">
        <v>3</v>
      </c>
      <c r="AB164" s="87">
        <v>1</v>
      </c>
      <c r="AC164" s="87">
        <v>42200019</v>
      </c>
      <c r="AZ164" s="87">
        <v>1</v>
      </c>
      <c r="BA164" s="87">
        <f t="shared" si="13"/>
        <v>0</v>
      </c>
      <c r="BB164" s="87">
        <f t="shared" si="14"/>
        <v>0</v>
      </c>
      <c r="BC164" s="87">
        <f t="shared" si="15"/>
        <v>0</v>
      </c>
      <c r="BD164" s="87">
        <f t="shared" si="16"/>
        <v>0</v>
      </c>
      <c r="BE164" s="87">
        <f t="shared" si="17"/>
        <v>0</v>
      </c>
      <c r="CA164" s="112">
        <v>3</v>
      </c>
      <c r="CB164" s="112">
        <v>1</v>
      </c>
      <c r="CZ164" s="87">
        <v>0</v>
      </c>
    </row>
    <row r="165" spans="1:104" ht="22.5">
      <c r="A165" s="106">
        <v>91</v>
      </c>
      <c r="B165" s="107" t="s">
        <v>308</v>
      </c>
      <c r="C165" s="108" t="s">
        <v>309</v>
      </c>
      <c r="D165" s="109" t="s">
        <v>165</v>
      </c>
      <c r="E165" s="110">
        <v>4</v>
      </c>
      <c r="F165" s="110"/>
      <c r="G165" s="111">
        <f t="shared" si="12"/>
        <v>0</v>
      </c>
      <c r="O165" s="105">
        <v>2</v>
      </c>
      <c r="AA165" s="87">
        <v>3</v>
      </c>
      <c r="AB165" s="87">
        <v>1</v>
      </c>
      <c r="AC165" s="87">
        <v>42200020</v>
      </c>
      <c r="AZ165" s="87">
        <v>1</v>
      </c>
      <c r="BA165" s="87">
        <f t="shared" si="13"/>
        <v>0</v>
      </c>
      <c r="BB165" s="87">
        <f t="shared" si="14"/>
        <v>0</v>
      </c>
      <c r="BC165" s="87">
        <f t="shared" si="15"/>
        <v>0</v>
      </c>
      <c r="BD165" s="87">
        <f t="shared" si="16"/>
        <v>0</v>
      </c>
      <c r="BE165" s="87">
        <f t="shared" si="17"/>
        <v>0</v>
      </c>
      <c r="CA165" s="112">
        <v>3</v>
      </c>
      <c r="CB165" s="112">
        <v>1</v>
      </c>
      <c r="CZ165" s="87">
        <v>0</v>
      </c>
    </row>
    <row r="166" spans="1:104" ht="22.5">
      <c r="A166" s="106">
        <v>92</v>
      </c>
      <c r="B166" s="107" t="s">
        <v>310</v>
      </c>
      <c r="C166" s="108" t="s">
        <v>311</v>
      </c>
      <c r="D166" s="109" t="s">
        <v>165</v>
      </c>
      <c r="E166" s="110">
        <v>1</v>
      </c>
      <c r="F166" s="110"/>
      <c r="G166" s="111">
        <f t="shared" si="12"/>
        <v>0</v>
      </c>
      <c r="O166" s="105">
        <v>2</v>
      </c>
      <c r="AA166" s="87">
        <v>3</v>
      </c>
      <c r="AB166" s="87">
        <v>1</v>
      </c>
      <c r="AC166" s="87">
        <v>42200021</v>
      </c>
      <c r="AZ166" s="87">
        <v>1</v>
      </c>
      <c r="BA166" s="87">
        <f t="shared" si="13"/>
        <v>0</v>
      </c>
      <c r="BB166" s="87">
        <f t="shared" si="14"/>
        <v>0</v>
      </c>
      <c r="BC166" s="87">
        <f t="shared" si="15"/>
        <v>0</v>
      </c>
      <c r="BD166" s="87">
        <f t="shared" si="16"/>
        <v>0</v>
      </c>
      <c r="BE166" s="87">
        <f t="shared" si="17"/>
        <v>0</v>
      </c>
      <c r="CA166" s="112">
        <v>3</v>
      </c>
      <c r="CB166" s="112">
        <v>1</v>
      </c>
      <c r="CZ166" s="87">
        <v>0</v>
      </c>
    </row>
    <row r="167" spans="1:104" ht="22.5">
      <c r="A167" s="106">
        <v>93</v>
      </c>
      <c r="B167" s="107" t="s">
        <v>312</v>
      </c>
      <c r="C167" s="136" t="s">
        <v>368</v>
      </c>
      <c r="D167" s="109" t="s">
        <v>165</v>
      </c>
      <c r="E167" s="110">
        <v>4</v>
      </c>
      <c r="F167" s="110"/>
      <c r="G167" s="111">
        <f t="shared" si="12"/>
        <v>0</v>
      </c>
      <c r="O167" s="105">
        <v>2</v>
      </c>
      <c r="AA167" s="87">
        <v>3</v>
      </c>
      <c r="AB167" s="87">
        <v>1</v>
      </c>
      <c r="AC167" s="87">
        <v>42200022</v>
      </c>
      <c r="AZ167" s="87">
        <v>1</v>
      </c>
      <c r="BA167" s="87">
        <f t="shared" si="13"/>
        <v>0</v>
      </c>
      <c r="BB167" s="87">
        <f t="shared" si="14"/>
        <v>0</v>
      </c>
      <c r="BC167" s="87">
        <f t="shared" si="15"/>
        <v>0</v>
      </c>
      <c r="BD167" s="87">
        <f t="shared" si="16"/>
        <v>0</v>
      </c>
      <c r="BE167" s="87">
        <f t="shared" si="17"/>
        <v>0</v>
      </c>
      <c r="CA167" s="112">
        <v>3</v>
      </c>
      <c r="CB167" s="112">
        <v>1</v>
      </c>
      <c r="CZ167" s="87">
        <v>0</v>
      </c>
    </row>
    <row r="168" spans="1:57" ht="12.75">
      <c r="A168" s="119"/>
      <c r="B168" s="120" t="s">
        <v>73</v>
      </c>
      <c r="C168" s="121" t="str">
        <f>CONCATENATE(B82," ",C82)</f>
        <v>8 Trubní vedení</v>
      </c>
      <c r="D168" s="122"/>
      <c r="E168" s="123"/>
      <c r="F168" s="124"/>
      <c r="G168" s="125">
        <f>SUM(G82:G167)</f>
        <v>0</v>
      </c>
      <c r="O168" s="105">
        <v>4</v>
      </c>
      <c r="BA168" s="126">
        <f>SUM(BA82:BA167)</f>
        <v>0</v>
      </c>
      <c r="BB168" s="126">
        <f>SUM(BB82:BB167)</f>
        <v>0</v>
      </c>
      <c r="BC168" s="126">
        <f>SUM(BC82:BC167)</f>
        <v>0</v>
      </c>
      <c r="BD168" s="126">
        <f>SUM(BD82:BD167)</f>
        <v>0</v>
      </c>
      <c r="BE168" s="126">
        <f>SUM(BE82:BE167)</f>
        <v>0</v>
      </c>
    </row>
    <row r="169" spans="1:15" ht="18" customHeight="1">
      <c r="A169" s="98" t="s">
        <v>70</v>
      </c>
      <c r="B169" s="99" t="s">
        <v>313</v>
      </c>
      <c r="C169" s="100" t="s">
        <v>314</v>
      </c>
      <c r="D169" s="101"/>
      <c r="E169" s="102"/>
      <c r="F169" s="102"/>
      <c r="G169" s="103"/>
      <c r="H169" s="104"/>
      <c r="I169" s="104"/>
      <c r="O169" s="105">
        <v>1</v>
      </c>
    </row>
    <row r="170" spans="1:104" ht="12.75">
      <c r="A170" s="106">
        <v>94</v>
      </c>
      <c r="B170" s="107" t="s">
        <v>315</v>
      </c>
      <c r="C170" s="108" t="s">
        <v>369</v>
      </c>
      <c r="D170" s="109" t="s">
        <v>79</v>
      </c>
      <c r="E170" s="110">
        <v>16</v>
      </c>
      <c r="F170" s="110"/>
      <c r="G170" s="111">
        <f>E170*F170</f>
        <v>0</v>
      </c>
      <c r="O170" s="105">
        <v>2</v>
      </c>
      <c r="AA170" s="87">
        <v>1</v>
      </c>
      <c r="AB170" s="87">
        <v>1</v>
      </c>
      <c r="AC170" s="87">
        <v>1</v>
      </c>
      <c r="AZ170" s="87">
        <v>1</v>
      </c>
      <c r="BA170" s="87">
        <f>IF(AZ170=1,G170,0)</f>
        <v>0</v>
      </c>
      <c r="BB170" s="87">
        <f>IF(AZ170=2,G170,0)</f>
        <v>0</v>
      </c>
      <c r="BC170" s="87">
        <f>IF(AZ170=3,G170,0)</f>
        <v>0</v>
      </c>
      <c r="BD170" s="87">
        <f>IF(AZ170=4,G170,0)</f>
        <v>0</v>
      </c>
      <c r="BE170" s="87">
        <f>IF(AZ170=5,G170,0)</f>
        <v>0</v>
      </c>
      <c r="CA170" s="112">
        <v>1</v>
      </c>
      <c r="CB170" s="112">
        <v>1</v>
      </c>
      <c r="CZ170" s="87">
        <v>0.00038</v>
      </c>
    </row>
    <row r="171" spans="1:104" ht="22.5">
      <c r="A171" s="106">
        <v>95</v>
      </c>
      <c r="B171" s="107" t="s">
        <v>316</v>
      </c>
      <c r="C171" s="108" t="s">
        <v>317</v>
      </c>
      <c r="D171" s="109" t="s">
        <v>79</v>
      </c>
      <c r="E171" s="110">
        <v>105</v>
      </c>
      <c r="F171" s="110"/>
      <c r="G171" s="111">
        <f>E171*F171</f>
        <v>0</v>
      </c>
      <c r="O171" s="105">
        <v>2</v>
      </c>
      <c r="AA171" s="87">
        <v>1</v>
      </c>
      <c r="AB171" s="87">
        <v>1</v>
      </c>
      <c r="AC171" s="87">
        <v>1</v>
      </c>
      <c r="AZ171" s="87">
        <v>1</v>
      </c>
      <c r="BA171" s="87">
        <f>IF(AZ171=1,G171,0)</f>
        <v>0</v>
      </c>
      <c r="BB171" s="87">
        <f>IF(AZ171=2,G171,0)</f>
        <v>0</v>
      </c>
      <c r="BC171" s="87">
        <f>IF(AZ171=3,G171,0)</f>
        <v>0</v>
      </c>
      <c r="BD171" s="87">
        <f>IF(AZ171=4,G171,0)</f>
        <v>0</v>
      </c>
      <c r="BE171" s="87">
        <f>IF(AZ171=5,G171,0)</f>
        <v>0</v>
      </c>
      <c r="CA171" s="112">
        <v>1</v>
      </c>
      <c r="CB171" s="112">
        <v>1</v>
      </c>
      <c r="CZ171" s="87">
        <v>0.00038</v>
      </c>
    </row>
    <row r="172" spans="1:104" ht="12.75">
      <c r="A172" s="106">
        <v>96</v>
      </c>
      <c r="B172" s="107" t="s">
        <v>318</v>
      </c>
      <c r="C172" s="108" t="s">
        <v>365</v>
      </c>
      <c r="D172" s="109" t="s">
        <v>165</v>
      </c>
      <c r="E172" s="110">
        <v>2</v>
      </c>
      <c r="F172" s="110"/>
      <c r="G172" s="111">
        <f>E172*F172</f>
        <v>0</v>
      </c>
      <c r="O172" s="105">
        <v>2</v>
      </c>
      <c r="AA172" s="87">
        <v>1</v>
      </c>
      <c r="AB172" s="87">
        <v>1</v>
      </c>
      <c r="AC172" s="87">
        <v>1</v>
      </c>
      <c r="AZ172" s="87">
        <v>1</v>
      </c>
      <c r="BA172" s="87">
        <f>IF(AZ172=1,G172,0)</f>
        <v>0</v>
      </c>
      <c r="BB172" s="87">
        <f>IF(AZ172=2,G172,0)</f>
        <v>0</v>
      </c>
      <c r="BC172" s="87">
        <f>IF(AZ172=3,G172,0)</f>
        <v>0</v>
      </c>
      <c r="BD172" s="87">
        <f>IF(AZ172=4,G172,0)</f>
        <v>0</v>
      </c>
      <c r="BE172" s="87">
        <f>IF(AZ172=5,G172,0)</f>
        <v>0</v>
      </c>
      <c r="CA172" s="112">
        <v>1</v>
      </c>
      <c r="CB172" s="112">
        <v>1</v>
      </c>
      <c r="CZ172" s="87">
        <v>0</v>
      </c>
    </row>
    <row r="173" spans="1:104" ht="12.75">
      <c r="A173" s="106">
        <v>97</v>
      </c>
      <c r="B173" s="107" t="s">
        <v>319</v>
      </c>
      <c r="C173" s="108" t="s">
        <v>366</v>
      </c>
      <c r="D173" s="109" t="s">
        <v>165</v>
      </c>
      <c r="E173" s="110">
        <v>1</v>
      </c>
      <c r="F173" s="110"/>
      <c r="G173" s="111">
        <f>E173*F173</f>
        <v>0</v>
      </c>
      <c r="O173" s="105">
        <v>2</v>
      </c>
      <c r="AA173" s="87">
        <v>1</v>
      </c>
      <c r="AB173" s="87">
        <v>1</v>
      </c>
      <c r="AC173" s="87">
        <v>1</v>
      </c>
      <c r="AZ173" s="87">
        <v>1</v>
      </c>
      <c r="BA173" s="87">
        <f>IF(AZ173=1,G173,0)</f>
        <v>0</v>
      </c>
      <c r="BB173" s="87">
        <f>IF(AZ173=2,G173,0)</f>
        <v>0</v>
      </c>
      <c r="BC173" s="87">
        <f>IF(AZ173=3,G173,0)</f>
        <v>0</v>
      </c>
      <c r="BD173" s="87">
        <f>IF(AZ173=4,G173,0)</f>
        <v>0</v>
      </c>
      <c r="BE173" s="87">
        <f>IF(AZ173=5,G173,0)</f>
        <v>0</v>
      </c>
      <c r="CA173" s="112">
        <v>1</v>
      </c>
      <c r="CB173" s="112">
        <v>1</v>
      </c>
      <c r="CZ173" s="87">
        <v>0</v>
      </c>
    </row>
    <row r="174" spans="1:104" ht="12.75">
      <c r="A174" s="106">
        <v>98</v>
      </c>
      <c r="B174" s="107" t="s">
        <v>320</v>
      </c>
      <c r="C174" s="108" t="s">
        <v>367</v>
      </c>
      <c r="D174" s="109" t="s">
        <v>165</v>
      </c>
      <c r="E174" s="110">
        <v>5</v>
      </c>
      <c r="F174" s="110"/>
      <c r="G174" s="111">
        <f>E174*F174</f>
        <v>0</v>
      </c>
      <c r="O174" s="105">
        <v>2</v>
      </c>
      <c r="AA174" s="87">
        <v>1</v>
      </c>
      <c r="AB174" s="87">
        <v>1</v>
      </c>
      <c r="AC174" s="87">
        <v>1</v>
      </c>
      <c r="AZ174" s="87">
        <v>1</v>
      </c>
      <c r="BA174" s="87">
        <f>IF(AZ174=1,G174,0)</f>
        <v>0</v>
      </c>
      <c r="BB174" s="87">
        <f>IF(AZ174=2,G174,0)</f>
        <v>0</v>
      </c>
      <c r="BC174" s="87">
        <f>IF(AZ174=3,G174,0)</f>
        <v>0</v>
      </c>
      <c r="BD174" s="87">
        <f>IF(AZ174=4,G174,0)</f>
        <v>0</v>
      </c>
      <c r="BE174" s="87">
        <f>IF(AZ174=5,G174,0)</f>
        <v>0</v>
      </c>
      <c r="CA174" s="112">
        <v>1</v>
      </c>
      <c r="CB174" s="112">
        <v>1</v>
      </c>
      <c r="CZ174" s="87">
        <v>0</v>
      </c>
    </row>
    <row r="175" spans="1:57" ht="12.75">
      <c r="A175" s="119"/>
      <c r="B175" s="120" t="s">
        <v>73</v>
      </c>
      <c r="C175" s="121" t="str">
        <f>CONCATENATE(B169," ",C169)</f>
        <v>96 Bourání konstrukcí</v>
      </c>
      <c r="D175" s="122"/>
      <c r="E175" s="123"/>
      <c r="F175" s="124"/>
      <c r="G175" s="125">
        <f>SUM(G169:G174)</f>
        <v>0</v>
      </c>
      <c r="O175" s="105">
        <v>4</v>
      </c>
      <c r="BA175" s="126">
        <f>SUM(BA169:BA174)</f>
        <v>0</v>
      </c>
      <c r="BB175" s="126">
        <f>SUM(BB169:BB174)</f>
        <v>0</v>
      </c>
      <c r="BC175" s="126">
        <f>SUM(BC169:BC174)</f>
        <v>0</v>
      </c>
      <c r="BD175" s="126">
        <f>SUM(BD169:BD174)</f>
        <v>0</v>
      </c>
      <c r="BE175" s="126">
        <f>SUM(BE169:BE174)</f>
        <v>0</v>
      </c>
    </row>
    <row r="176" spans="1:15" ht="18" customHeight="1">
      <c r="A176" s="98" t="s">
        <v>70</v>
      </c>
      <c r="B176" s="99" t="s">
        <v>321</v>
      </c>
      <c r="C176" s="100" t="s">
        <v>322</v>
      </c>
      <c r="D176" s="101"/>
      <c r="E176" s="102"/>
      <c r="F176" s="102"/>
      <c r="G176" s="103"/>
      <c r="H176" s="104"/>
      <c r="I176" s="104"/>
      <c r="O176" s="105">
        <v>1</v>
      </c>
    </row>
    <row r="177" spans="1:104" ht="12.75">
      <c r="A177" s="106">
        <v>99</v>
      </c>
      <c r="B177" s="107" t="s">
        <v>323</v>
      </c>
      <c r="C177" s="108" t="s">
        <v>324</v>
      </c>
      <c r="D177" s="109" t="s">
        <v>132</v>
      </c>
      <c r="E177" s="110">
        <v>262.47012995</v>
      </c>
      <c r="F177" s="110"/>
      <c r="G177" s="111">
        <f>E177*F177</f>
        <v>0</v>
      </c>
      <c r="O177" s="105">
        <v>2</v>
      </c>
      <c r="AA177" s="87">
        <v>7</v>
      </c>
      <c r="AB177" s="87">
        <v>1</v>
      </c>
      <c r="AC177" s="87">
        <v>2</v>
      </c>
      <c r="AZ177" s="87">
        <v>1</v>
      </c>
      <c r="BA177" s="87">
        <f>IF(AZ177=1,G177,0)</f>
        <v>0</v>
      </c>
      <c r="BB177" s="87">
        <f>IF(AZ177=2,G177,0)</f>
        <v>0</v>
      </c>
      <c r="BC177" s="87">
        <f>IF(AZ177=3,G177,0)</f>
        <v>0</v>
      </c>
      <c r="BD177" s="87">
        <f>IF(AZ177=4,G177,0)</f>
        <v>0</v>
      </c>
      <c r="BE177" s="87">
        <f>IF(AZ177=5,G177,0)</f>
        <v>0</v>
      </c>
      <c r="CA177" s="112">
        <v>7</v>
      </c>
      <c r="CB177" s="112">
        <v>1</v>
      </c>
      <c r="CZ177" s="87">
        <v>0</v>
      </c>
    </row>
    <row r="178" spans="1:57" ht="12.75">
      <c r="A178" s="119"/>
      <c r="B178" s="120" t="s">
        <v>73</v>
      </c>
      <c r="C178" s="121" t="str">
        <f>CONCATENATE(B176," ",C176)</f>
        <v>99 Staveništní přesun hmot</v>
      </c>
      <c r="D178" s="122"/>
      <c r="E178" s="123"/>
      <c r="F178" s="124"/>
      <c r="G178" s="125">
        <f>SUM(G176:G177)</f>
        <v>0</v>
      </c>
      <c r="O178" s="105">
        <v>4</v>
      </c>
      <c r="BA178" s="126">
        <f>SUM(BA176:BA177)</f>
        <v>0</v>
      </c>
      <c r="BB178" s="126">
        <f>SUM(BB176:BB177)</f>
        <v>0</v>
      </c>
      <c r="BC178" s="126">
        <f>SUM(BC176:BC177)</f>
        <v>0</v>
      </c>
      <c r="BD178" s="126">
        <f>SUM(BD176:BD177)</f>
        <v>0</v>
      </c>
      <c r="BE178" s="126">
        <f>SUM(BE176:BE177)</f>
        <v>0</v>
      </c>
    </row>
    <row r="179" spans="1:15" ht="18" customHeight="1">
      <c r="A179" s="98" t="s">
        <v>70</v>
      </c>
      <c r="B179" s="99" t="s">
        <v>325</v>
      </c>
      <c r="C179" s="100" t="s">
        <v>326</v>
      </c>
      <c r="D179" s="101"/>
      <c r="E179" s="102"/>
      <c r="F179" s="102"/>
      <c r="G179" s="103"/>
      <c r="H179" s="104"/>
      <c r="I179" s="104"/>
      <c r="O179" s="105">
        <v>1</v>
      </c>
    </row>
    <row r="180" spans="1:104" ht="12.75">
      <c r="A180" s="106">
        <v>100</v>
      </c>
      <c r="B180" s="107" t="s">
        <v>327</v>
      </c>
      <c r="C180" s="108" t="s">
        <v>328</v>
      </c>
      <c r="D180" s="109" t="s">
        <v>132</v>
      </c>
      <c r="E180" s="110">
        <v>0.086</v>
      </c>
      <c r="F180" s="110"/>
      <c r="G180" s="111">
        <f>E180*F180</f>
        <v>0</v>
      </c>
      <c r="O180" s="105">
        <v>2</v>
      </c>
      <c r="AA180" s="87">
        <v>1</v>
      </c>
      <c r="AB180" s="87">
        <v>10</v>
      </c>
      <c r="AC180" s="87">
        <v>10</v>
      </c>
      <c r="AZ180" s="87">
        <v>1</v>
      </c>
      <c r="BA180" s="87">
        <f>IF(AZ180=1,G180,0)</f>
        <v>0</v>
      </c>
      <c r="BB180" s="87">
        <f>IF(AZ180=2,G180,0)</f>
        <v>0</v>
      </c>
      <c r="BC180" s="87">
        <f>IF(AZ180=3,G180,0)</f>
        <v>0</v>
      </c>
      <c r="BD180" s="87">
        <f>IF(AZ180=4,G180,0)</f>
        <v>0</v>
      </c>
      <c r="BE180" s="87">
        <f>IF(AZ180=5,G180,0)</f>
        <v>0</v>
      </c>
      <c r="CA180" s="112">
        <v>1</v>
      </c>
      <c r="CB180" s="112">
        <v>10</v>
      </c>
      <c r="CZ180" s="87">
        <v>0</v>
      </c>
    </row>
    <row r="181" spans="1:15" ht="12.75">
      <c r="A181" s="113"/>
      <c r="B181" s="115"/>
      <c r="C181" s="240" t="s">
        <v>370</v>
      </c>
      <c r="D181" s="241"/>
      <c r="E181" s="116">
        <v>6.701</v>
      </c>
      <c r="F181" s="117"/>
      <c r="G181" s="118"/>
      <c r="M181" s="114" t="s">
        <v>329</v>
      </c>
      <c r="O181" s="105"/>
    </row>
    <row r="182" spans="1:15" ht="12" customHeight="1">
      <c r="A182" s="113"/>
      <c r="B182" s="115"/>
      <c r="C182" s="240" t="s">
        <v>371</v>
      </c>
      <c r="D182" s="241"/>
      <c r="E182" s="116">
        <v>-6.615</v>
      </c>
      <c r="F182" s="117"/>
      <c r="G182" s="118"/>
      <c r="M182" s="114" t="s">
        <v>330</v>
      </c>
      <c r="O182" s="105"/>
    </row>
    <row r="183" spans="1:104" ht="12.75">
      <c r="A183" s="106">
        <v>101</v>
      </c>
      <c r="B183" s="107" t="s">
        <v>331</v>
      </c>
      <c r="C183" s="108" t="s">
        <v>332</v>
      </c>
      <c r="D183" s="109" t="s">
        <v>132</v>
      </c>
      <c r="E183" s="110">
        <v>6.7014</v>
      </c>
      <c r="F183" s="110"/>
      <c r="G183" s="111">
        <f>E183*F183</f>
        <v>0</v>
      </c>
      <c r="O183" s="105">
        <v>2</v>
      </c>
      <c r="AA183" s="87">
        <v>8</v>
      </c>
      <c r="AB183" s="87">
        <v>0</v>
      </c>
      <c r="AC183" s="87">
        <v>3</v>
      </c>
      <c r="AZ183" s="87">
        <v>1</v>
      </c>
      <c r="BA183" s="87">
        <f>IF(AZ183=1,G183,0)</f>
        <v>0</v>
      </c>
      <c r="BB183" s="87">
        <f>IF(AZ183=2,G183,0)</f>
        <v>0</v>
      </c>
      <c r="BC183" s="87">
        <f>IF(AZ183=3,G183,0)</f>
        <v>0</v>
      </c>
      <c r="BD183" s="87">
        <f>IF(AZ183=4,G183,0)</f>
        <v>0</v>
      </c>
      <c r="BE183" s="87">
        <f>IF(AZ183=5,G183,0)</f>
        <v>0</v>
      </c>
      <c r="CA183" s="112">
        <v>8</v>
      </c>
      <c r="CB183" s="112">
        <v>0</v>
      </c>
      <c r="CZ183" s="87">
        <v>0</v>
      </c>
    </row>
    <row r="184" spans="1:104" ht="12.75">
      <c r="A184" s="106">
        <v>102</v>
      </c>
      <c r="B184" s="107" t="s">
        <v>333</v>
      </c>
      <c r="C184" s="108" t="s">
        <v>334</v>
      </c>
      <c r="D184" s="109" t="s">
        <v>132</v>
      </c>
      <c r="E184" s="110">
        <v>127.3266</v>
      </c>
      <c r="F184" s="110"/>
      <c r="G184" s="111">
        <f>E184*F184</f>
        <v>0</v>
      </c>
      <c r="O184" s="105">
        <v>2</v>
      </c>
      <c r="AA184" s="87">
        <v>8</v>
      </c>
      <c r="AB184" s="87">
        <v>0</v>
      </c>
      <c r="AC184" s="87">
        <v>3</v>
      </c>
      <c r="AZ184" s="87">
        <v>1</v>
      </c>
      <c r="BA184" s="87">
        <f>IF(AZ184=1,G184,0)</f>
        <v>0</v>
      </c>
      <c r="BB184" s="87">
        <f>IF(AZ184=2,G184,0)</f>
        <v>0</v>
      </c>
      <c r="BC184" s="87">
        <f>IF(AZ184=3,G184,0)</f>
        <v>0</v>
      </c>
      <c r="BD184" s="87">
        <f>IF(AZ184=4,G184,0)</f>
        <v>0</v>
      </c>
      <c r="BE184" s="87">
        <f>IF(AZ184=5,G184,0)</f>
        <v>0</v>
      </c>
      <c r="CA184" s="112">
        <v>8</v>
      </c>
      <c r="CB184" s="112">
        <v>0</v>
      </c>
      <c r="CZ184" s="87">
        <v>0</v>
      </c>
    </row>
    <row r="185" spans="1:104" ht="12.75">
      <c r="A185" s="106">
        <v>103</v>
      </c>
      <c r="B185" s="107" t="s">
        <v>335</v>
      </c>
      <c r="C185" s="108" t="s">
        <v>336</v>
      </c>
      <c r="D185" s="109" t="s">
        <v>132</v>
      </c>
      <c r="E185" s="110">
        <v>6.7014</v>
      </c>
      <c r="F185" s="110"/>
      <c r="G185" s="111">
        <f>E185*F185</f>
        <v>0</v>
      </c>
      <c r="O185" s="105">
        <v>2</v>
      </c>
      <c r="AA185" s="87">
        <v>8</v>
      </c>
      <c r="AB185" s="87">
        <v>0</v>
      </c>
      <c r="AC185" s="87">
        <v>3</v>
      </c>
      <c r="AZ185" s="87">
        <v>1</v>
      </c>
      <c r="BA185" s="87">
        <f>IF(AZ185=1,G185,0)</f>
        <v>0</v>
      </c>
      <c r="BB185" s="87">
        <f>IF(AZ185=2,G185,0)</f>
        <v>0</v>
      </c>
      <c r="BC185" s="87">
        <f>IF(AZ185=3,G185,0)</f>
        <v>0</v>
      </c>
      <c r="BD185" s="87">
        <f>IF(AZ185=4,G185,0)</f>
        <v>0</v>
      </c>
      <c r="BE185" s="87">
        <f>IF(AZ185=5,G185,0)</f>
        <v>0</v>
      </c>
      <c r="CA185" s="112">
        <v>8</v>
      </c>
      <c r="CB185" s="112">
        <v>0</v>
      </c>
      <c r="CZ185" s="87">
        <v>0</v>
      </c>
    </row>
    <row r="186" spans="1:57" ht="12.75">
      <c r="A186" s="119"/>
      <c r="B186" s="120" t="s">
        <v>73</v>
      </c>
      <c r="C186" s="121" t="str">
        <f>CONCATENATE(B179," ",C179)</f>
        <v>D96 Přesuny suti a vybouraných hmot</v>
      </c>
      <c r="D186" s="122"/>
      <c r="E186" s="123"/>
      <c r="F186" s="124"/>
      <c r="G186" s="125">
        <f>SUM(G179:G185)</f>
        <v>0</v>
      </c>
      <c r="O186" s="105">
        <v>4</v>
      </c>
      <c r="BA186" s="126">
        <f>SUM(BA179:BA185)</f>
        <v>0</v>
      </c>
      <c r="BB186" s="126">
        <f>SUM(BB179:BB185)</f>
        <v>0</v>
      </c>
      <c r="BC186" s="126">
        <f>SUM(BC179:BC185)</f>
        <v>0</v>
      </c>
      <c r="BD186" s="126">
        <f>SUM(BD179:BD185)</f>
        <v>0</v>
      </c>
      <c r="BE186" s="126">
        <f>SUM(BE179:BE185)</f>
        <v>0</v>
      </c>
    </row>
    <row r="187" ht="12.75">
      <c r="E187" s="87"/>
    </row>
    <row r="188" ht="12.75">
      <c r="E188" s="87"/>
    </row>
    <row r="189" ht="12.75">
      <c r="E189" s="87"/>
    </row>
    <row r="190" ht="12.75">
      <c r="E190" s="87"/>
    </row>
    <row r="191" ht="12.75">
      <c r="E191" s="87"/>
    </row>
    <row r="192" ht="12.75">
      <c r="E192" s="87"/>
    </row>
    <row r="193" ht="12.75">
      <c r="E193" s="87"/>
    </row>
    <row r="194" ht="12.75">
      <c r="E194" s="87"/>
    </row>
    <row r="195" ht="12.75">
      <c r="E195" s="87"/>
    </row>
    <row r="196" ht="12.75">
      <c r="E196" s="87"/>
    </row>
    <row r="197" ht="12.75">
      <c r="E197" s="87"/>
    </row>
    <row r="198" ht="12.75">
      <c r="E198" s="87"/>
    </row>
    <row r="199" ht="12.75">
      <c r="E199" s="87"/>
    </row>
    <row r="200" ht="12.75">
      <c r="E200" s="87"/>
    </row>
    <row r="201" ht="12.75">
      <c r="E201" s="87"/>
    </row>
    <row r="202" ht="12.75">
      <c r="E202" s="87"/>
    </row>
    <row r="203" ht="12.75">
      <c r="E203" s="87"/>
    </row>
    <row r="204" ht="12.75">
      <c r="E204" s="87"/>
    </row>
    <row r="205" ht="12.75">
      <c r="E205" s="87"/>
    </row>
    <row r="206" ht="12.75">
      <c r="E206" s="87"/>
    </row>
    <row r="207" ht="12.75">
      <c r="E207" s="87"/>
    </row>
    <row r="208" ht="12.75">
      <c r="E208" s="87"/>
    </row>
    <row r="209" ht="12.75">
      <c r="E209" s="87"/>
    </row>
    <row r="210" spans="1:7" ht="12.75">
      <c r="A210" s="127"/>
      <c r="B210" s="127"/>
      <c r="C210" s="127"/>
      <c r="D210" s="127"/>
      <c r="E210" s="127"/>
      <c r="F210" s="127"/>
      <c r="G210" s="127"/>
    </row>
    <row r="211" spans="1:7" ht="12.75">
      <c r="A211" s="127"/>
      <c r="B211" s="127"/>
      <c r="C211" s="127"/>
      <c r="D211" s="127"/>
      <c r="E211" s="127"/>
      <c r="F211" s="127"/>
      <c r="G211" s="127"/>
    </row>
    <row r="212" spans="1:7" ht="12.75">
      <c r="A212" s="127"/>
      <c r="B212" s="127"/>
      <c r="C212" s="127"/>
      <c r="D212" s="127"/>
      <c r="E212" s="127"/>
      <c r="F212" s="127"/>
      <c r="G212" s="127"/>
    </row>
    <row r="213" spans="1:7" ht="12.75">
      <c r="A213" s="127"/>
      <c r="B213" s="127"/>
      <c r="C213" s="127"/>
      <c r="D213" s="127"/>
      <c r="E213" s="127"/>
      <c r="F213" s="127"/>
      <c r="G213" s="127"/>
    </row>
    <row r="214" ht="12.75">
      <c r="E214" s="87"/>
    </row>
    <row r="215" ht="12.75">
      <c r="E215" s="87"/>
    </row>
    <row r="216" ht="12.75">
      <c r="E216" s="87"/>
    </row>
    <row r="217" ht="12.75">
      <c r="E217" s="87"/>
    </row>
    <row r="218" ht="12.75">
      <c r="E218" s="87"/>
    </row>
    <row r="219" ht="12.75">
      <c r="E219" s="87"/>
    </row>
    <row r="220" ht="12.75">
      <c r="E220" s="87"/>
    </row>
    <row r="221" ht="12.75">
      <c r="E221" s="87"/>
    </row>
    <row r="222" ht="12.75">
      <c r="E222" s="87"/>
    </row>
    <row r="223" ht="12.75">
      <c r="E223" s="87"/>
    </row>
    <row r="224" ht="12.75">
      <c r="E224" s="87"/>
    </row>
    <row r="225" ht="12.75">
      <c r="E225" s="87"/>
    </row>
    <row r="226" ht="12.75">
      <c r="E226" s="87"/>
    </row>
    <row r="227" ht="12.75">
      <c r="E227" s="87"/>
    </row>
    <row r="228" ht="12.75">
      <c r="E228" s="87"/>
    </row>
    <row r="229" ht="12.75">
      <c r="E229" s="87"/>
    </row>
    <row r="230" ht="12.75">
      <c r="E230" s="87"/>
    </row>
    <row r="231" ht="12.75">
      <c r="E231" s="87"/>
    </row>
    <row r="232" ht="12.75">
      <c r="E232" s="87"/>
    </row>
    <row r="233" ht="12.75">
      <c r="E233" s="87"/>
    </row>
    <row r="234" ht="12.75">
      <c r="E234" s="87"/>
    </row>
    <row r="235" ht="12.75">
      <c r="E235" s="87"/>
    </row>
    <row r="236" ht="12.75">
      <c r="E236" s="87"/>
    </row>
    <row r="237" ht="12.75">
      <c r="E237" s="87"/>
    </row>
    <row r="238" ht="12.75">
      <c r="E238" s="87"/>
    </row>
    <row r="239" ht="12.75">
      <c r="E239" s="87"/>
    </row>
    <row r="240" ht="12.75">
      <c r="E240" s="87"/>
    </row>
    <row r="241" ht="12.75">
      <c r="E241" s="87"/>
    </row>
    <row r="242" ht="12.75">
      <c r="E242" s="87"/>
    </row>
    <row r="243" ht="12.75">
      <c r="E243" s="87"/>
    </row>
    <row r="244" ht="12.75">
      <c r="E244" s="87"/>
    </row>
    <row r="245" spans="1:2" ht="12.75">
      <c r="A245" s="128"/>
      <c r="B245" s="128"/>
    </row>
    <row r="246" spans="1:7" ht="12.75">
      <c r="A246" s="127"/>
      <c r="B246" s="127"/>
      <c r="C246" s="130"/>
      <c r="D246" s="130"/>
      <c r="E246" s="131"/>
      <c r="F246" s="130"/>
      <c r="G246" s="132"/>
    </row>
    <row r="247" spans="1:7" ht="12.75">
      <c r="A247" s="133"/>
      <c r="B247" s="133"/>
      <c r="C247" s="127"/>
      <c r="D247" s="127"/>
      <c r="E247" s="134"/>
      <c r="F247" s="127"/>
      <c r="G247" s="127"/>
    </row>
    <row r="248" spans="1:7" ht="12.75">
      <c r="A248" s="127"/>
      <c r="B248" s="127"/>
      <c r="C248" s="127"/>
      <c r="D248" s="127"/>
      <c r="E248" s="134"/>
      <c r="F248" s="127"/>
      <c r="G248" s="127"/>
    </row>
    <row r="249" spans="1:7" ht="12.75">
      <c r="A249" s="127"/>
      <c r="B249" s="127"/>
      <c r="C249" s="127"/>
      <c r="D249" s="127"/>
      <c r="E249" s="134"/>
      <c r="F249" s="127"/>
      <c r="G249" s="127"/>
    </row>
    <row r="250" spans="1:7" ht="12.75">
      <c r="A250" s="127"/>
      <c r="B250" s="127"/>
      <c r="C250" s="127"/>
      <c r="D250" s="127"/>
      <c r="E250" s="134"/>
      <c r="F250" s="127"/>
      <c r="G250" s="127"/>
    </row>
    <row r="251" spans="1:7" ht="12.75">
      <c r="A251" s="127"/>
      <c r="B251" s="127"/>
      <c r="C251" s="127"/>
      <c r="D251" s="127"/>
      <c r="E251" s="134"/>
      <c r="F251" s="127"/>
      <c r="G251" s="127"/>
    </row>
    <row r="252" spans="1:7" ht="12.75">
      <c r="A252" s="127"/>
      <c r="B252" s="127"/>
      <c r="C252" s="127"/>
      <c r="D252" s="127"/>
      <c r="E252" s="134"/>
      <c r="F252" s="127"/>
      <c r="G252" s="127"/>
    </row>
    <row r="253" spans="1:7" ht="12.75">
      <c r="A253" s="127"/>
      <c r="B253" s="127"/>
      <c r="C253" s="127"/>
      <c r="D253" s="127"/>
      <c r="E253" s="134"/>
      <c r="F253" s="127"/>
      <c r="G253" s="127"/>
    </row>
    <row r="254" spans="1:7" ht="12.75">
      <c r="A254" s="127"/>
      <c r="B254" s="127"/>
      <c r="C254" s="127"/>
      <c r="D254" s="127"/>
      <c r="E254" s="134"/>
      <c r="F254" s="127"/>
      <c r="G254" s="127"/>
    </row>
    <row r="255" spans="1:7" ht="12.75">
      <c r="A255" s="127"/>
      <c r="B255" s="127"/>
      <c r="C255" s="127"/>
      <c r="D255" s="127"/>
      <c r="E255" s="134"/>
      <c r="F255" s="127"/>
      <c r="G255" s="127"/>
    </row>
    <row r="256" spans="1:7" ht="12.75">
      <c r="A256" s="127"/>
      <c r="B256" s="127"/>
      <c r="C256" s="127"/>
      <c r="D256" s="127"/>
      <c r="E256" s="134"/>
      <c r="F256" s="127"/>
      <c r="G256" s="127"/>
    </row>
    <row r="257" spans="1:7" ht="12.75">
      <c r="A257" s="127"/>
      <c r="B257" s="127"/>
      <c r="C257" s="127"/>
      <c r="D257" s="127"/>
      <c r="E257" s="134"/>
      <c r="F257" s="127"/>
      <c r="G257" s="127"/>
    </row>
    <row r="258" spans="1:7" ht="12.75">
      <c r="A258" s="127"/>
      <c r="B258" s="127"/>
      <c r="C258" s="127"/>
      <c r="D258" s="127"/>
      <c r="E258" s="134"/>
      <c r="F258" s="127"/>
      <c r="G258" s="127"/>
    </row>
    <row r="259" spans="1:7" ht="12.75">
      <c r="A259" s="127"/>
      <c r="B259" s="127"/>
      <c r="C259" s="127"/>
      <c r="D259" s="127"/>
      <c r="E259" s="134"/>
      <c r="F259" s="127"/>
      <c r="G259" s="127"/>
    </row>
  </sheetData>
  <sheetProtection/>
  <mergeCells count="70">
    <mergeCell ref="C12:D12"/>
    <mergeCell ref="C14:D14"/>
    <mergeCell ref="A1:G1"/>
    <mergeCell ref="A3:B3"/>
    <mergeCell ref="A4:B4"/>
    <mergeCell ref="E4:G4"/>
    <mergeCell ref="C9:D9"/>
    <mergeCell ref="C10:D10"/>
    <mergeCell ref="E3:F3"/>
    <mergeCell ref="C15:D15"/>
    <mergeCell ref="C17:D17"/>
    <mergeCell ref="C18:D18"/>
    <mergeCell ref="C19:D19"/>
    <mergeCell ref="C20:D20"/>
    <mergeCell ref="C21:D21"/>
    <mergeCell ref="C23:D23"/>
    <mergeCell ref="C24:D24"/>
    <mergeCell ref="C25:D25"/>
    <mergeCell ref="C28:D28"/>
    <mergeCell ref="C30:D30"/>
    <mergeCell ref="C34:D34"/>
    <mergeCell ref="C36:D36"/>
    <mergeCell ref="C38:D38"/>
    <mergeCell ref="C40:D40"/>
    <mergeCell ref="C42:D42"/>
    <mergeCell ref="C44:D44"/>
    <mergeCell ref="C46:D46"/>
    <mergeCell ref="C47:D47"/>
    <mergeCell ref="C48:D48"/>
    <mergeCell ref="C49:D49"/>
    <mergeCell ref="C51:D51"/>
    <mergeCell ref="C52:D52"/>
    <mergeCell ref="C54:D54"/>
    <mergeCell ref="C89:D89"/>
    <mergeCell ref="C90:D90"/>
    <mergeCell ref="C56:D56"/>
    <mergeCell ref="C59:D59"/>
    <mergeCell ref="C61:D61"/>
    <mergeCell ref="C63:D63"/>
    <mergeCell ref="C70:D70"/>
    <mergeCell ref="C72:D72"/>
    <mergeCell ref="C73:D73"/>
    <mergeCell ref="C75:D75"/>
    <mergeCell ref="C79:D79"/>
    <mergeCell ref="C84:D84"/>
    <mergeCell ref="C85:D85"/>
    <mergeCell ref="C86:D86"/>
    <mergeCell ref="C87:D87"/>
    <mergeCell ref="C88:D88"/>
    <mergeCell ref="C91:D91"/>
    <mergeCell ref="C92:D92"/>
    <mergeCell ref="C93:D93"/>
    <mergeCell ref="C95:D95"/>
    <mergeCell ref="C96:D96"/>
    <mergeCell ref="C103:D103"/>
    <mergeCell ref="C104:D104"/>
    <mergeCell ref="C105:D105"/>
    <mergeCell ref="C106:D106"/>
    <mergeCell ref="C108:D108"/>
    <mergeCell ref="C109:D109"/>
    <mergeCell ref="C111:D111"/>
    <mergeCell ref="C181:D181"/>
    <mergeCell ref="C182:D182"/>
    <mergeCell ref="C139:D139"/>
    <mergeCell ref="C113:D113"/>
    <mergeCell ref="C126:D126"/>
    <mergeCell ref="C131:D131"/>
    <mergeCell ref="C133:D133"/>
    <mergeCell ref="C135:D135"/>
    <mergeCell ref="C137:D137"/>
  </mergeCells>
  <printOptions/>
  <pageMargins left="0.49" right="0.25" top="0.32" bottom="0.85" header="0.1968503937007874" footer="0.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JS</cp:lastModifiedBy>
  <cp:lastPrinted>2021-11-15T15:51:00Z</cp:lastPrinted>
  <dcterms:created xsi:type="dcterms:W3CDTF">2021-11-11T19:03:13Z</dcterms:created>
  <dcterms:modified xsi:type="dcterms:W3CDTF">2021-11-16T08:45:40Z</dcterms:modified>
  <cp:category/>
  <cp:version/>
  <cp:contentType/>
  <cp:contentStatus/>
</cp:coreProperties>
</file>