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0" windowWidth="12780" windowHeight="146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'Položky'!$A$1:$G$145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<sst xmlns="http://schemas.openxmlformats.org/spreadsheetml/2006/main" count="466" uniqueCount="311">
  <si>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</si>
  <si>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</si>
  <si>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</si>
  <si>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</si>
  <si>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</si>
  <si>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</si>
  <si>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</si>
  <si>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</si>
  <si>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</si>
  <si>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</si>
  <si>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</si>
  <si>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</si>
  <si>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</si>
  <si>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</si>
  <si>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</si>
  <si>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</si>
  <si>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</si>
  <si>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</si>
  <si>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</si>
  <si>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</si>
  <si>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</si>
  <si>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</si>
  <si>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</si>
  <si>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</si>
  <si>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</si>
  <si>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</si>
  <si>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</si>
  <si>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</si>
  <si>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</si>
  <si>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</si>
  <si>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</si>
  <si>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</si>
  <si>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</si>
  <si>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</si>
  <si>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</si>
  <si>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</si>
  <si>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</si>
  <si>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</si>
  <si>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</si>
  <si>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</si>
  <si>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</si>
  <si>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</si>
  <si>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</si>
  <si>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</si>
  <si>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</si>
  <si>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</si>
  <si>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</si>
  <si>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</si>
  <si>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</si>
  <si>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</si>
  <si>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</si>
  <si>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</si>
  <si>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</si>
  <si>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</si>
  <si>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</si>
  <si>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</si>
  <si>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</si>
  <si>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</si>
  <si>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</si>
  <si>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</si>
  <si>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</si>
  <si>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</si>
  <si>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</si>
  <si>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</si>
  <si>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</si>
  <si>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</si>
  <si>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</si>
  <si>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</si>
  <si>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</si>
  <si>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</si>
  <si>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</si>
  <si>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</si>
  <si>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</si>
  <si>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</si>
  <si>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21/38</t>
  </si>
  <si>
    <t>Kanalizace</t>
  </si>
  <si>
    <t>Obnova kanalizace a vodovodu</t>
  </si>
  <si>
    <t>115101201R00</t>
  </si>
  <si>
    <t xml:space="preserve">Čerpání vody na výšku do 10 m, přítok do 500 l/min </t>
  </si>
  <si>
    <t>h</t>
  </si>
  <si>
    <t>15 dní :8*15</t>
  </si>
  <si>
    <t>119001412R00</t>
  </si>
  <si>
    <t xml:space="preserve">Dočasné zajištění  potrubí DN 200-500 </t>
  </si>
  <si>
    <t>m</t>
  </si>
  <si>
    <t>křížení stáv.(nerušených ) potrubí:0,9</t>
  </si>
  <si>
    <t>obnažení stáv.potrubí kanalizace v místě osazení Š1:2,0</t>
  </si>
  <si>
    <t>119001413R00</t>
  </si>
  <si>
    <t xml:space="preserve">Dočasné zajištění  teplovodního kanálu </t>
  </si>
  <si>
    <t>119001421R00</t>
  </si>
  <si>
    <t xml:space="preserve">Dočasné zajištění kabelů - do počtu 3 kabelů </t>
  </si>
  <si>
    <t>křížení:0,9*8</t>
  </si>
  <si>
    <t>130001101R00</t>
  </si>
  <si>
    <t xml:space="preserve">Příplatek za ztížené hloubení v blízkosti vedení </t>
  </si>
  <si>
    <t>m3</t>
  </si>
  <si>
    <t>křížení kabelů:2,0*0,9*1,40*8</t>
  </si>
  <si>
    <t>křížení stáv. nerušených potrubí:2,0*0,9*1,4</t>
  </si>
  <si>
    <t>obnažování stáv., potrubí kanalizace  v místě osazení  Š1:1,0*1,0*1,4</t>
  </si>
  <si>
    <t>podkopání teplovodního kanálu:1,0*0,9*0,6</t>
  </si>
  <si>
    <t>132201212R00</t>
  </si>
  <si>
    <t xml:space="preserve">Hloubení rýh š.do 200 cm hor.3 do 1000m3,STROJNĚ </t>
  </si>
  <si>
    <t>Stoka A:66,0*0,9*(2,15-0,42)+13,0*0,9*2,15</t>
  </si>
  <si>
    <t>Stoka B:3,0*0,9*(1,66-0,42)+5,0*0,9*(1,66-0,39)+3,0*0,9*1,66</t>
  </si>
  <si>
    <t>Přípojky:10,0*0,8*(1,90-0,42)+3,0*0,8*1,90+5,0*0,8*(1,70-0,42)</t>
  </si>
  <si>
    <t>Dokopávky pro šachty:3*(2,0*0,6*3,1)+2*(2,0*0,6*(1,45-0,42))+4*(2,0*2,0*0,3)</t>
  </si>
  <si>
    <t>132201219R00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</si>
  <si>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</si>
  <si>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</si>
  <si>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</si>
  <si>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m2</t>
  </si>
  <si>
    <t>1*(66,0*1,73)+1*(3,0*1,66)</t>
  </si>
  <si>
    <t>151101102R00</t>
  </si>
  <si>
    <t xml:space="preserve">Pažení a rozepření stěn rýh - příložné - hl. do 4m </t>
  </si>
  <si>
    <t>1*(13,0*2,15)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</si>
  <si>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</si>
  <si>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</si>
  <si>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</si>
  <si>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</si>
  <si>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</si>
  <si>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</si>
  <si>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 z výkopů:181,41*0,3</t>
  </si>
  <si>
    <t>162701105R00</t>
  </si>
  <si>
    <t xml:space="preserve">Vodorovné přemístění výkopku z hor.1-4 do 10000 m </t>
  </si>
  <si>
    <t>zbývající výkopy:181,41-19,99</t>
  </si>
  <si>
    <t>162701109R00</t>
  </si>
  <si>
    <t xml:space="preserve">Příplatek k vod. přemístění hor.1-4 za další 1 km </t>
  </si>
  <si>
    <t>do 20 km:10*161,42</t>
  </si>
  <si>
    <t>167101102R00</t>
  </si>
  <si>
    <t xml:space="preserve">Nakládání výkopku z hor.1-4 v množství nad 100 m3 </t>
  </si>
  <si>
    <t>zbývající výkopy:161,42</t>
  </si>
  <si>
    <t>171201201R00</t>
  </si>
  <si>
    <t xml:space="preserve">Uložení sypaniny na skládku </t>
  </si>
  <si>
    <t>zbývající výkopy :161,42</t>
  </si>
  <si>
    <t>171201211U00</t>
  </si>
  <si>
    <t xml:space="preserve">Skládkovné zemina </t>
  </si>
  <si>
    <t>t</t>
  </si>
  <si>
    <t>161,42*1,67</t>
  </si>
  <si>
    <t>174101101R00</t>
  </si>
  <si>
    <t xml:space="preserve">Zásyp jam, rýh, šachet se zhutněním </t>
  </si>
  <si>
    <t>betonovým recyklátem (pod upravený nterén):66,0*0,9*1,16+3,0*0,9*0,67+5,0*0,9*0,7+10,0*0,8*0,92</t>
  </si>
  <si>
    <t>5,0*0,8*0,72</t>
  </si>
  <si>
    <t>Mezisoučet</t>
  </si>
  <si>
    <t>vytěženou zeminou:13,0*0,9*1,48+3,0*0,9*0,99</t>
  </si>
  <si>
    <t>175101101RT2</t>
  </si>
  <si>
    <t>Obsyp potrubí bez prohození sypaniny s dodáním štěrkopísku frakce 0 - 8 mm</t>
  </si>
  <si>
    <t>štěrkopísek (zrno  0-8 mm) vč. hutnění po vrstvách:</t>
  </si>
  <si>
    <t>kubatura- odpočet objemu potrubí:(90,0*0,9*0,47-7,1)+(18,0*0,8*0,46-0,36)</t>
  </si>
  <si>
    <t>181101102R00</t>
  </si>
  <si>
    <t xml:space="preserve">Úprava pláně v zářezech v hor. 1-4, se zhutněním </t>
  </si>
  <si>
    <t>0,9*(66,0+13,0+3,0+5,0+3,0)+0,8*(10,0+3,0+5,0)</t>
  </si>
  <si>
    <t>0,6*2,0*5+2,0*2,0*4</t>
  </si>
  <si>
    <t>181201102R00</t>
  </si>
  <si>
    <t xml:space="preserve">Úprava pláně v násypech v hor. 1-4, se zhutněním </t>
  </si>
  <si>
    <t>181300010RAD</t>
  </si>
  <si>
    <t>Rozprostření ornice v rovině tloušťka 10 cm dovoz ornice ze vzdálenosti 10 km, osetí trávou</t>
  </si>
  <si>
    <t>20,0*1,2</t>
  </si>
  <si>
    <t>5969100</t>
  </si>
  <si>
    <t>Recyklát betonový</t>
  </si>
  <si>
    <t>obsypy:84,1*2,1</t>
  </si>
  <si>
    <t>45</t>
  </si>
  <si>
    <t>Podkladní a vedlejší konstrukce</t>
  </si>
  <si>
    <t>451573111R00</t>
  </si>
  <si>
    <t>Lože pod potrubí ze štěrkopísku vč. hutnění zrno 0- 8 mm, materiál+doprava</t>
  </si>
  <si>
    <t>90,0*0,9*0,1+18,0*0,8*0,1</t>
  </si>
  <si>
    <t>460490002</t>
  </si>
  <si>
    <t xml:space="preserve">Fólie výstražná z PVC, šířka 40 cm </t>
  </si>
  <si>
    <t>5</t>
  </si>
  <si>
    <t>Komunikace</t>
  </si>
  <si>
    <t>564851111R00</t>
  </si>
  <si>
    <t>Podklad ze štěrkodrti po zhutnění tloušťky 15 cm ŠD 0/32</t>
  </si>
  <si>
    <t>živičný sjezd ke garáži ( mimo prostor rekonstrukce komunikací):9,0</t>
  </si>
  <si>
    <t>564851111R01</t>
  </si>
  <si>
    <t>Podklad ze štěrkodrti po zhutnění tloušťky 15 cm ŠD 0/63</t>
  </si>
  <si>
    <t>573111111R00</t>
  </si>
  <si>
    <t>Postřik živičný infiltr.+ posyp, asfalt. 0,60kg/m2 PI-E</t>
  </si>
  <si>
    <t>573211110R00</t>
  </si>
  <si>
    <t>Postřik živičný spojovací z asfaltu 0,3 kg/m2 PS-E</t>
  </si>
  <si>
    <t>577112114R00</t>
  </si>
  <si>
    <t xml:space="preserve">Beton asfalt. ACO 11 š. do 3 m, tl.5 cm </t>
  </si>
  <si>
    <t>577161115R00</t>
  </si>
  <si>
    <t xml:space="preserve">Beton asfalt. ACP 16+  š. do 3 m, tl. 7 cm </t>
  </si>
  <si>
    <t>599111000</t>
  </si>
  <si>
    <t>917862111R00</t>
  </si>
  <si>
    <t xml:space="preserve">Osazení stojat. obrub.bet. s opěrou,lože z C 12/15 </t>
  </si>
  <si>
    <t>zpětné osazení:7,0</t>
  </si>
  <si>
    <t>979024441R00</t>
  </si>
  <si>
    <t xml:space="preserve">Očištění vybour. obrubníků všech loží a výplní </t>
  </si>
  <si>
    <t>8</t>
  </si>
  <si>
    <t>Trubní vedení</t>
  </si>
  <si>
    <t>871313121R00</t>
  </si>
  <si>
    <t>6*2+3*3+1*3</t>
  </si>
  <si>
    <t>871371111R00</t>
  </si>
  <si>
    <t xml:space="preserve">Montáž trubek z tvrdého PVC ve výkopu d 315 mm </t>
  </si>
  <si>
    <t>DN 315:6*16</t>
  </si>
  <si>
    <t>877353123R00</t>
  </si>
  <si>
    <t>kus</t>
  </si>
  <si>
    <t>koleno:11</t>
  </si>
  <si>
    <t>spojka:5</t>
  </si>
  <si>
    <t>přechodový kus:3</t>
  </si>
  <si>
    <t>877359111R01</t>
  </si>
  <si>
    <t>877373122R00</t>
  </si>
  <si>
    <t>877373125R00</t>
  </si>
  <si>
    <t>892585111R00</t>
  </si>
  <si>
    <t>úsek</t>
  </si>
  <si>
    <t>892855113R00</t>
  </si>
  <si>
    <t xml:space="preserve">Kontrola kanalizace TV kamerou do 100 m </t>
  </si>
  <si>
    <t>894400011</t>
  </si>
  <si>
    <t>dno pro potrubí PVC 315x10,0 mm (1x odtok i přítok, 1x pouze odtok):</t>
  </si>
  <si>
    <t>Skladba šachty- BT podkladní deska tl. 100 mm , prefabrikované dno průměr 1000 mm, síla stěny 150 mm  s integrovanými vložkami pro potrubí , prefabrikované skruže DN 1000 mm, síla stěny 120 mm a kónusová skruž 1000/600 mm se stupadly a pryžovým těsněním (případně vyrovnávací kroužky pod poklop) :2</t>
  </si>
  <si>
    <t>894400012</t>
  </si>
  <si>
    <t>dno pro potrubí PVC 315x10,0 mm ( odtok i přítok):</t>
  </si>
  <si>
    <t>899103111R00</t>
  </si>
  <si>
    <t xml:space="preserve">Osazení poklopu s rámem do 150 kg </t>
  </si>
  <si>
    <t>28611200</t>
  </si>
  <si>
    <t>Potrubí PVC 160x4,7 mm, L=6 m, SN 8 (vč. těsnícího kroužku)</t>
  </si>
  <si>
    <t>28611201</t>
  </si>
  <si>
    <t>Potrubí PVC 160x4,7 mm, L=3 m, SN 8 (vč. těsnícího kroužku)</t>
  </si>
  <si>
    <t>28611202</t>
  </si>
  <si>
    <t>Potrubí PVC 160x4,7 mm, L=1 m, SN 8 (vč. těsnícího kroužku)</t>
  </si>
  <si>
    <t>28614903</t>
  </si>
  <si>
    <t>28650010</t>
  </si>
  <si>
    <t>28650011</t>
  </si>
  <si>
    <t>Pružná spojka pro potrubí DN 300 mm (PVC/KA)</t>
  </si>
  <si>
    <t>28650012</t>
  </si>
  <si>
    <t>Vyrovnávací pryžový kroužek pod pružnou spojku DN 300 mm</t>
  </si>
  <si>
    <t>28650013</t>
  </si>
  <si>
    <t>Navrtávací odbočné sedlo  Easy Clip DN 150 mm pro potrubí PVC 160 mm</t>
  </si>
  <si>
    <t>28650014</t>
  </si>
  <si>
    <t>28650015</t>
  </si>
  <si>
    <t>PVC koleno 160-45° (alt. stupeň dle potřeby)</t>
  </si>
  <si>
    <t>28650016</t>
  </si>
  <si>
    <t>Přechodový kus PVC/KT DN 150 mm</t>
  </si>
  <si>
    <t>55243300</t>
  </si>
  <si>
    <t>Poklop litinový 600/40T (D 400) pachotěsný s rámem a pantem</t>
  </si>
  <si>
    <t>55243301</t>
  </si>
  <si>
    <t>Poklop litinový 600/12,5T (B 125) pachotěsný s rámem a pantem</t>
  </si>
  <si>
    <t>96</t>
  </si>
  <si>
    <t>Bourání konstrukcí</t>
  </si>
  <si>
    <t>113107530R00</t>
  </si>
  <si>
    <t xml:space="preserve">Odstranění podkladu pl. 50 m2,kam.drcené tl.30 cm </t>
  </si>
  <si>
    <t>113108312R00</t>
  </si>
  <si>
    <t xml:space="preserve">Odstranění podkladu pl.do 50 m2, živice tl. 12 cm </t>
  </si>
  <si>
    <t>113202111R00</t>
  </si>
  <si>
    <t xml:space="preserve">Vytrhání obrub z krajníků nebo obrubníků stojatých </t>
  </si>
  <si>
    <t>919735113R00</t>
  </si>
  <si>
    <t xml:space="preserve">Řezání stávajícího živičného krytu tl. 10 - 15 cm </t>
  </si>
  <si>
    <t>969021121R00</t>
  </si>
  <si>
    <t>969021131R00</t>
  </si>
  <si>
    <t>969030001</t>
  </si>
  <si>
    <t xml:space="preserve">Řezání roury KA DN 150 mm </t>
  </si>
  <si>
    <t>969030002</t>
  </si>
  <si>
    <t xml:space="preserve">Řezání roury KA DN 300 mm </t>
  </si>
  <si>
    <t>969044111R00</t>
  </si>
  <si>
    <t>970910001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</si>
  <si>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</si>
  <si>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</si>
  <si>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</si>
  <si>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</si>
  <si>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</si>
  <si>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</si>
  <si>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979082212R00</t>
  </si>
  <si>
    <t xml:space="preserve">Vodorovná doprava suti po suchu do 50 m </t>
  </si>
  <si>
    <t>obrubníky na meziskládku a zpět pro položení:1,015*2</t>
  </si>
  <si>
    <t>979087212R00</t>
  </si>
  <si>
    <t xml:space="preserve">Nakládání suti na dopravní prostředky </t>
  </si>
  <si>
    <t>sut:26,31</t>
  </si>
  <si>
    <t>obrubníky z meziskládky pro položení:1,015</t>
  </si>
  <si>
    <t>979082213R00</t>
  </si>
  <si>
    <t xml:space="preserve">Vodorovná doprava suti po suchu do 1 km </t>
  </si>
  <si>
    <t>979082219R00</t>
  </si>
  <si>
    <t>Příplatek za dopravu suti po suchu za další 1 km do 10 km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</si>
  <si>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</si>
  <si>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</si>
  <si>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</si>
  <si>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</si>
  <si>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</si>
  <si>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</si>
  <si>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</si>
  <si>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</si>
  <si>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</si>
  <si>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</si>
  <si>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živičný sjezd ke garáži (mimo prostor rekonstrukce komunikací):9,0</t>
  </si>
  <si>
    <t xml:space="preserve">Montáž trub z plastu, gumový kroužek, DN 150 mm </t>
  </si>
  <si>
    <t xml:space="preserve">Montáž tvarovek jednoos. plast. gum.kroužek do DN 200 mm </t>
  </si>
  <si>
    <t>Montáž navrtávacích odbočných sedel  DN 150 mm pro potrubí PVC 160 mm</t>
  </si>
  <si>
    <t xml:space="preserve">Montáž přesuvek z plastu, gumový kroužek, DN 300 mm </t>
  </si>
  <si>
    <t>M+D šachta betonová prefa DN 1000 mm stavební výška nad 3,0 m (do 3,30 m)</t>
  </si>
  <si>
    <t>PVC-U 315x10,0 mm, jednovrstvé s plnostěnnou konstrukcí stěny, SN 12, L- 6,0 m</t>
  </si>
  <si>
    <t>Přesuvná objímka na potrubí PVC 315 mm</t>
  </si>
  <si>
    <t>PVC dvouhrdlá spojka D 160 mm</t>
  </si>
  <si>
    <t xml:space="preserve">Vybourání kanalizačního potrubí DN do 200 mm, KA DN 150 mm </t>
  </si>
  <si>
    <t>Vybourání kanalizačního potrubí DN do 300 mm, KA DN 300 mm</t>
  </si>
  <si>
    <t>Bourání šachty BT prefa DN 1000 mm, hl. do 1,45 m vč. poklopu</t>
  </si>
  <si>
    <t>Výřez kruhového otvoru do potrubí PVC 315 mm pro navrtávací sedlo odbočné DN 150 mm</t>
  </si>
  <si>
    <t>suť:26,31</t>
  </si>
  <si>
    <t>Z důvodu možné kolize se stávajícími uličními vpustěmi nacení uchazeč cenu za případnou výměnu 1 vpusti  jako jeden komplet - UV DN 450 mm, hl. do 1,5 m, se sifonem a mříží D 400, vč. zemních prací (vybourání stávající UV, skládkovné, dodávka a osazení nové UV)</t>
  </si>
  <si>
    <t>Č.K., sídliště Železniční- obnova kanal.a vodovodu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</si>
  <si>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</si>
  <si>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</si>
  <si>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>827.1</t>
  </si>
  <si>
    <t>Montáž pružné spojky DN 300 mm, vč. pryžového kroužku</t>
  </si>
  <si>
    <t>Zabezpečení konců a zkouška vzduch. kan. DN do 300 mm, vč. šachet</t>
  </si>
  <si>
    <t>Dokopávky pro šachty: 3*(2,0*0,6*3,1)+2*(2,0*0,6*(1,45-0,42))+4*(2,0*2,0*0,3)</t>
  </si>
  <si>
    <t>betonovým recyklátem (pod upravený terén): 66,0*0,9*1,16+3,0*0,9*0,67+5,0*0,9*0,7+10,0*0,8*0,92</t>
  </si>
  <si>
    <t>Zalití spár modifikovanou zálivkovou hmotou (pružná zálivka)</t>
  </si>
  <si>
    <t>M+D šachta betonová prefa DN 1000 mm stavební v. do 1,50 m</t>
  </si>
  <si>
    <t>Skladba šachty- BT podkladní deska tl. 100 mm, prefabrikované dno průměr 1000 mm, síla stěny 150 mm  s integrovanými vložkami pro potrubí, prefabrikované skruže DN 1000 mm, síla stěny 120 mm a kónusová skruž 1000/600 mm se stupadly a pryžovým těsněním (případně vyrovnávací kroužky pod poklop) :2</t>
  </si>
  <si>
    <t>5 str.</t>
  </si>
  <si>
    <t>SO 01 -</t>
  </si>
  <si>
    <t>REKAPITULACE  STAVEBNÍCH  DÍLŮ :  SO 1 - KANALIZACE</t>
  </si>
  <si>
    <t>Výkaz výměr:</t>
  </si>
  <si>
    <t>POLOŽKOVÝ VÝKAZ VÝMĚR -  SO 1  KANALIZACE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</si>
</sst>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49" fontId="4" fillId="0" borderId="43" xfId="46" applyNumberFormat="1" applyFont="1" applyBorder="1">
      <alignment/>
      <protection/>
    </xf>
    <xf numFmtId="49" fontId="3" fillId="0" borderId="43" xfId="46" applyNumberFormat="1" applyFont="1" applyBorder="1">
      <alignment/>
      <protection/>
    </xf>
    <xf numFmtId="49" fontId="3" fillId="0" borderId="43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3" fillId="0" borderId="42" xfId="46" applyFont="1" applyBorder="1">
      <alignment/>
      <protection/>
    </xf>
    <xf numFmtId="0" fontId="3" fillId="0" borderId="43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5" xfId="46" applyFont="1" applyBorder="1" applyAlignment="1">
      <alignment horizontal="center"/>
      <protection/>
    </xf>
    <xf numFmtId="49" fontId="4" fillId="0" borderId="45" xfId="46" applyNumberFormat="1" applyFont="1" applyBorder="1" applyAlignment="1">
      <alignment horizontal="left"/>
      <protection/>
    </xf>
    <xf numFmtId="0" fontId="4" fillId="0" borderId="46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47" xfId="46" applyFont="1" applyBorder="1" applyAlignment="1">
      <alignment horizontal="center" vertical="top"/>
      <protection/>
    </xf>
    <xf numFmtId="49" fontId="15" fillId="0" borderId="47" xfId="46" applyNumberFormat="1" applyFont="1" applyBorder="1" applyAlignment="1">
      <alignment horizontal="left" vertical="top"/>
      <protection/>
    </xf>
    <xf numFmtId="0" fontId="15" fillId="0" borderId="47" xfId="46" applyFont="1" applyBorder="1" applyAlignment="1">
      <alignment vertical="top" wrapText="1"/>
      <protection/>
    </xf>
    <xf numFmtId="49" fontId="15" fillId="0" borderId="47" xfId="46" applyNumberFormat="1" applyFont="1" applyBorder="1" applyAlignment="1">
      <alignment horizontal="center" shrinkToFit="1"/>
      <protection/>
    </xf>
    <xf numFmtId="4" fontId="15" fillId="0" borderId="47" xfId="46" applyNumberFormat="1" applyFont="1" applyBorder="1" applyAlignment="1">
      <alignment horizontal="right"/>
      <protection/>
    </xf>
    <xf numFmtId="4" fontId="15" fillId="0" borderId="47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45" xfId="46" applyFont="1" applyBorder="1" applyAlignment="1">
      <alignment horizontal="center"/>
      <protection/>
    </xf>
    <xf numFmtId="0" fontId="16" fillId="0" borderId="0" xfId="46" applyFont="1" applyAlignment="1">
      <alignment wrapText="1"/>
      <protection/>
    </xf>
    <xf numFmtId="49" fontId="5" fillId="0" borderId="45" xfId="46" applyNumberFormat="1" applyFont="1" applyBorder="1" applyAlignment="1">
      <alignment horizontal="right"/>
      <protection/>
    </xf>
    <xf numFmtId="4" fontId="17" fillId="34" borderId="48" xfId="46" applyNumberFormat="1" applyFont="1" applyFill="1" applyBorder="1" applyAlignment="1">
      <alignment horizontal="right" wrapText="1"/>
      <protection/>
    </xf>
    <xf numFmtId="0" fontId="17" fillId="34" borderId="34" xfId="46" applyFont="1" applyFill="1" applyBorder="1" applyAlignment="1">
      <alignment horizontal="left" wrapText="1"/>
      <protection/>
    </xf>
    <xf numFmtId="0" fontId="17" fillId="0" borderId="33" xfId="0" applyFont="1" applyBorder="1" applyAlignment="1">
      <alignment horizontal="right"/>
    </xf>
    <xf numFmtId="0" fontId="3" fillId="33" borderId="15" xfId="46" applyFont="1" applyFill="1" applyBorder="1" applyAlignment="1">
      <alignment horizontal="center"/>
      <protection/>
    </xf>
    <xf numFmtId="49" fontId="19" fillId="33" borderId="15" xfId="46" applyNumberFormat="1" applyFont="1" applyFill="1" applyBorder="1" applyAlignment="1">
      <alignment horizontal="left"/>
      <protection/>
    </xf>
    <xf numFmtId="0" fontId="19" fillId="33" borderId="46" xfId="46" applyFont="1" applyFill="1" applyBorder="1">
      <alignment/>
      <protection/>
    </xf>
    <xf numFmtId="0" fontId="3" fillId="33" borderId="14" xfId="46" applyFont="1" applyFill="1" applyBorder="1" applyAlignment="1">
      <alignment horizontal="center"/>
      <protection/>
    </xf>
    <xf numFmtId="4" fontId="3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 applyAlignment="1">
      <alignment horizontal="right"/>
      <protection/>
    </xf>
    <xf numFmtId="4" fontId="4" fillId="33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22" fillId="34" borderId="48" xfId="46" applyNumberFormat="1" applyFont="1" applyFill="1" applyBorder="1" applyAlignment="1">
      <alignment horizontal="right" wrapText="1"/>
      <protection/>
    </xf>
    <xf numFmtId="0" fontId="59" fillId="0" borderId="0" xfId="0" applyFont="1" applyAlignment="1">
      <alignment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49" fontId="6" fillId="35" borderId="24" xfId="0" applyNumberFormat="1" applyFont="1" applyFill="1" applyBorder="1" applyAlignment="1">
      <alignment horizontal="left"/>
    </xf>
    <xf numFmtId="49" fontId="5" fillId="35" borderId="25" xfId="0" applyNumberFormat="1" applyFont="1" applyFill="1" applyBorder="1" applyAlignment="1">
      <alignment horizontal="centerContinuous"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centerContinuous"/>
    </xf>
    <xf numFmtId="0" fontId="4" fillId="35" borderId="54" xfId="0" applyFont="1" applyFill="1" applyBorder="1" applyAlignment="1">
      <alignment horizontal="centerContinuous"/>
    </xf>
    <xf numFmtId="0" fontId="3" fillId="35" borderId="54" xfId="0" applyFont="1" applyFill="1" applyBorder="1" applyAlignment="1">
      <alignment horizontal="centerContinuous"/>
    </xf>
    <xf numFmtId="49" fontId="23" fillId="35" borderId="12" xfId="0" applyNumberFormat="1" applyFont="1" applyFill="1" applyBorder="1" applyAlignment="1">
      <alignment/>
    </xf>
    <xf numFmtId="49" fontId="24" fillId="35" borderId="13" xfId="0" applyNumberFormat="1" applyFont="1" applyFill="1" applyBorder="1" applyAlignment="1">
      <alignment/>
    </xf>
    <xf numFmtId="49" fontId="23" fillId="35" borderId="14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4" fillId="35" borderId="53" xfId="0" applyNumberFormat="1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49" fontId="5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49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3" fillId="0" borderId="66" xfId="0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4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3" fillId="0" borderId="72" xfId="0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4" fillId="35" borderId="77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52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78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166" fontId="3" fillId="0" borderId="46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166" fontId="7" fillId="33" borderId="79" xfId="0" applyNumberFormat="1" applyFont="1" applyFill="1" applyBorder="1" applyAlignment="1">
      <alignment horizontal="right" indent="2"/>
    </xf>
    <xf numFmtId="166" fontId="7" fillId="33" borderId="78" xfId="0" applyNumberFormat="1" applyFont="1" applyFill="1" applyBorder="1" applyAlignment="1">
      <alignment horizontal="right" indent="2"/>
    </xf>
    <xf numFmtId="0" fontId="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80" xfId="46" applyFont="1" applyBorder="1" applyAlignment="1">
      <alignment horizontal="center"/>
      <protection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left"/>
      <protection/>
    </xf>
    <xf numFmtId="0" fontId="3" fillId="0" borderId="43" xfId="46" applyFont="1" applyBorder="1" applyAlignment="1">
      <alignment horizontal="left"/>
      <protection/>
    </xf>
    <xf numFmtId="0" fontId="3" fillId="0" borderId="85" xfId="46" applyFont="1" applyBorder="1" applyAlignment="1">
      <alignment horizontal="left"/>
      <protection/>
    </xf>
    <xf numFmtId="3" fontId="4" fillId="35" borderId="31" xfId="0" applyNumberFormat="1" applyFont="1" applyFill="1" applyBorder="1" applyAlignment="1">
      <alignment horizontal="right"/>
    </xf>
    <xf numFmtId="3" fontId="4" fillId="35" borderId="78" xfId="0" applyNumberFormat="1" applyFont="1" applyFill="1" applyBorder="1" applyAlignment="1">
      <alignment horizontal="right"/>
    </xf>
    <xf numFmtId="49" fontId="17" fillId="34" borderId="86" xfId="46" applyNumberFormat="1" applyFont="1" applyFill="1" applyBorder="1" applyAlignment="1">
      <alignment horizontal="left" wrapText="1"/>
      <protection/>
    </xf>
    <xf numFmtId="49" fontId="18" fillId="0" borderId="87" xfId="0" applyNumberFormat="1" applyFont="1" applyBorder="1" applyAlignment="1">
      <alignment horizontal="left" wrapText="1"/>
    </xf>
    <xf numFmtId="0" fontId="17" fillId="34" borderId="86" xfId="46" applyNumberFormat="1" applyFont="1" applyFill="1" applyBorder="1" applyAlignment="1">
      <alignment horizontal="left" wrapText="1"/>
      <protection/>
    </xf>
    <xf numFmtId="0" fontId="18" fillId="0" borderId="87" xfId="0" applyNumberFormat="1" applyFont="1" applyBorder="1" applyAlignment="1">
      <alignment horizontal="left" wrapText="1"/>
    </xf>
    <xf numFmtId="49" fontId="22" fillId="34" borderId="86" xfId="46" applyNumberFormat="1" applyFont="1" applyFill="1" applyBorder="1" applyAlignment="1">
      <alignment horizontal="left" wrapText="1"/>
      <protection/>
    </xf>
    <xf numFmtId="0" fontId="11" fillId="0" borderId="0" xfId="46" applyFont="1" applyAlignment="1">
      <alignment horizontal="center"/>
      <protection/>
    </xf>
    <xf numFmtId="49" fontId="3" fillId="0" borderId="82" xfId="46" applyNumberFormat="1" applyFont="1" applyBorder="1" applyAlignment="1">
      <alignment horizontal="center"/>
      <protection/>
    </xf>
    <xf numFmtId="0" fontId="3" fillId="0" borderId="84" xfId="46" applyFont="1" applyBorder="1" applyAlignment="1">
      <alignment horizontal="center" shrinkToFit="1"/>
      <protection/>
    </xf>
    <xf numFmtId="0" fontId="3" fillId="0" borderId="43" xfId="46" applyFont="1" applyBorder="1" applyAlignment="1">
      <alignment horizontal="center" shrinkToFit="1"/>
      <protection/>
    </xf>
    <xf numFmtId="0" fontId="3" fillId="0" borderId="85" xfId="46" applyFont="1" applyBorder="1" applyAlignment="1">
      <alignment horizontal="center" shrinkToFit="1"/>
      <protection/>
    </xf>
    <xf numFmtId="0" fontId="5" fillId="0" borderId="88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7" t="s">
        <v>1</v>
      </c>
      <c r="B2" s="138"/>
      <c r="C2" s="139"/>
      <c r="D2" s="139"/>
      <c r="E2" s="140"/>
      <c r="F2" s="3" t="s">
        <v>2</v>
      </c>
      <c r="G2" s="143" t="s">
        <v>298</v>
      </c>
    </row>
    <row r="3" spans="1:7" ht="3" customHeight="1" hidden="1">
      <c r="A3" s="4"/>
      <c r="B3" s="5"/>
      <c r="C3" s="6"/>
      <c r="D3" s="6"/>
      <c r="E3" s="7"/>
      <c r="F3" s="8"/>
      <c r="G3" s="144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5"/>
    </row>
    <row r="5" spans="1:7" ht="16.5" customHeight="1">
      <c r="A5" s="164" t="s">
        <v>307</v>
      </c>
      <c r="B5" s="165"/>
      <c r="C5" s="166" t="s">
        <v>75</v>
      </c>
      <c r="D5" s="167"/>
      <c r="E5" s="168"/>
      <c r="F5" s="8" t="s">
        <v>7</v>
      </c>
      <c r="G5" s="144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6">
        <v>0</v>
      </c>
      <c r="O6" s="11"/>
    </row>
    <row r="7" spans="1:7" ht="18" customHeight="1">
      <c r="A7" s="151"/>
      <c r="B7" s="152"/>
      <c r="C7" s="141" t="s">
        <v>295</v>
      </c>
      <c r="D7" s="142"/>
      <c r="E7" s="142"/>
      <c r="F7" s="12" t="s">
        <v>11</v>
      </c>
      <c r="G7" s="146">
        <f>IF(PocetMJ=0,,ROUND((F30+F32)/PocetMJ,1))</f>
        <v>0</v>
      </c>
    </row>
    <row r="8" spans="1:9" ht="12.75">
      <c r="A8" s="13" t="s">
        <v>12</v>
      </c>
      <c r="B8" s="8"/>
      <c r="C8" s="225" t="s">
        <v>296</v>
      </c>
      <c r="D8" s="225"/>
      <c r="E8" s="226"/>
      <c r="F8" s="14" t="s">
        <v>13</v>
      </c>
      <c r="G8" s="147"/>
      <c r="H8" s="15"/>
      <c r="I8" s="16"/>
    </row>
    <row r="9" spans="1:8" ht="12.75">
      <c r="A9" s="13" t="s">
        <v>14</v>
      </c>
      <c r="B9" s="8"/>
      <c r="C9" s="225" t="str">
        <f>Projektant</f>
        <v>Jiří Sváček - Videall Projekt, Č.Krumlov</v>
      </c>
      <c r="D9" s="225"/>
      <c r="E9" s="226"/>
      <c r="F9" s="8"/>
      <c r="G9" s="148"/>
      <c r="H9" s="17"/>
    </row>
    <row r="10" spans="1:8" ht="12.75">
      <c r="A10" s="13" t="s">
        <v>15</v>
      </c>
      <c r="B10" s="8"/>
      <c r="C10" s="227" t="s">
        <v>297</v>
      </c>
      <c r="D10" s="227"/>
      <c r="E10" s="227"/>
      <c r="F10" s="18"/>
      <c r="G10" s="149"/>
      <c r="H10" s="19"/>
    </row>
    <row r="11" spans="1:57" ht="13.5" customHeight="1">
      <c r="A11" s="13" t="s">
        <v>16</v>
      </c>
      <c r="B11" s="8"/>
      <c r="C11" s="225"/>
      <c r="D11" s="225"/>
      <c r="E11" s="225"/>
      <c r="F11" s="20" t="s">
        <v>17</v>
      </c>
      <c r="G11" s="148" t="s">
        <v>74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25"/>
      <c r="D12" s="225"/>
      <c r="E12" s="225"/>
      <c r="F12" s="23" t="s">
        <v>19</v>
      </c>
      <c r="G12" s="150" t="s">
        <v>306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59" t="s">
        <v>21</v>
      </c>
      <c r="B14" s="160"/>
      <c r="C14" s="161"/>
      <c r="D14" s="162" t="s">
        <v>22</v>
      </c>
      <c r="E14" s="163"/>
      <c r="F14" s="163"/>
      <c r="G14" s="161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Rekapitulace!A19</f>
        <v>Ztížené výrobní podmínky</v>
      </c>
      <c r="E15" s="32"/>
      <c r="F15" s="33"/>
      <c r="G15" s="30">
        <f>Rekapitulace!I19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Rekapitulace!A20</f>
        <v>Oborová přirážka</v>
      </c>
      <c r="E16" s="34"/>
      <c r="F16" s="35"/>
      <c r="G16" s="30">
        <f>Rekapitulace!I20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Rekapitulace!A21</f>
        <v>Přesun stavebních kapacit</v>
      </c>
      <c r="E17" s="34"/>
      <c r="F17" s="35"/>
      <c r="G17" s="30">
        <f>Rekapitulace!I21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Rekapitulace!A22</f>
        <v>Mimostaveništní doprava</v>
      </c>
      <c r="E18" s="34"/>
      <c r="F18" s="35"/>
      <c r="G18" s="30">
        <f>Rekapitulace!I22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Rekapitulace!A23</f>
        <v>Zařízení staveniště</v>
      </c>
      <c r="E19" s="34"/>
      <c r="F19" s="35"/>
      <c r="G19" s="30">
        <f>Rekapitulace!I23</f>
        <v>0</v>
      </c>
    </row>
    <row r="20" spans="1:7" ht="15.75" customHeight="1">
      <c r="A20" s="38"/>
      <c r="B20" s="29"/>
      <c r="C20" s="30"/>
      <c r="D20" s="4" t="str">
        <f>Rekapitulace!A24</f>
        <v>Provoz investora</v>
      </c>
      <c r="E20" s="34"/>
      <c r="F20" s="35"/>
      <c r="G20" s="30">
        <f>Rekapitulace!I24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Rekapitulace!A25</f>
        <v>Kompletační činnost (IČD)</v>
      </c>
      <c r="E21" s="34"/>
      <c r="F21" s="35"/>
      <c r="G21" s="30">
        <f>Rekapitulace!I25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8" t="s">
        <v>34</v>
      </c>
      <c r="B23" s="229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202" t="s">
        <v>36</v>
      </c>
      <c r="B24" s="155"/>
      <c r="C24" s="156"/>
      <c r="D24" s="155" t="s">
        <v>37</v>
      </c>
      <c r="E24" s="155"/>
      <c r="F24" s="157" t="s">
        <v>38</v>
      </c>
      <c r="G24" s="158"/>
    </row>
    <row r="25" spans="1:7" ht="12.75">
      <c r="A25" s="39" t="s">
        <v>39</v>
      </c>
      <c r="B25" s="40"/>
      <c r="C25" s="153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54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0">
        <f>C23-F32</f>
        <v>0</v>
      </c>
      <c r="G30" s="221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0">
        <f>ROUND(PRODUCT(F30,C31/100),0)</f>
        <v>0</v>
      </c>
      <c r="G31" s="221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0">
        <v>0</v>
      </c>
      <c r="G32" s="221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0">
        <f>ROUND(PRODUCT(F32,C33/100),0)</f>
        <v>0</v>
      </c>
      <c r="G33" s="221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22">
        <f>ROUND(SUM(F30:F33),0)</f>
        <v>0</v>
      </c>
      <c r="G34" s="223"/>
    </row>
    <row r="36" spans="1:8" ht="12.75">
      <c r="A36" s="64" t="s">
        <v>48</v>
      </c>
      <c r="B36" s="64"/>
      <c r="C36" s="136"/>
      <c r="D36" s="64"/>
      <c r="E36" s="64"/>
      <c r="F36" s="64"/>
      <c r="G36" s="64"/>
      <c r="H36" t="s">
        <v>6</v>
      </c>
    </row>
    <row r="37" spans="1:8" ht="14.25" customHeight="1">
      <c r="A37" s="64"/>
      <c r="B37" s="224" t="s">
        <v>294</v>
      </c>
      <c r="C37" s="224"/>
      <c r="D37" s="224"/>
      <c r="E37" s="224"/>
      <c r="F37" s="224"/>
      <c r="G37" s="224"/>
      <c r="H37" t="s">
        <v>6</v>
      </c>
    </row>
    <row r="38" spans="1:8" ht="12.75" customHeight="1">
      <c r="A38" s="65"/>
      <c r="B38" s="224"/>
      <c r="C38" s="224"/>
      <c r="D38" s="224"/>
      <c r="E38" s="224"/>
      <c r="F38" s="224"/>
      <c r="G38" s="224"/>
      <c r="H38" t="s">
        <v>6</v>
      </c>
    </row>
    <row r="39" spans="1:8" ht="12.75">
      <c r="A39" s="65"/>
      <c r="B39" s="224"/>
      <c r="C39" s="224"/>
      <c r="D39" s="224"/>
      <c r="E39" s="224"/>
      <c r="F39" s="224"/>
      <c r="G39" s="224"/>
      <c r="H39" t="s">
        <v>6</v>
      </c>
    </row>
    <row r="40" spans="1:8" ht="12.75">
      <c r="A40" s="65"/>
      <c r="B40" s="224"/>
      <c r="C40" s="224"/>
      <c r="D40" s="224"/>
      <c r="E40" s="224"/>
      <c r="F40" s="224"/>
      <c r="G40" s="224"/>
      <c r="H40" t="s">
        <v>6</v>
      </c>
    </row>
    <row r="41" spans="1:8" ht="12.75">
      <c r="A41" s="65"/>
      <c r="B41" s="224"/>
      <c r="C41" s="224"/>
      <c r="D41" s="224"/>
      <c r="E41" s="224"/>
      <c r="F41" s="224"/>
      <c r="G41" s="224"/>
      <c r="H41" t="s">
        <v>6</v>
      </c>
    </row>
    <row r="42" spans="1:8" ht="12.75">
      <c r="A42" s="65"/>
      <c r="B42" s="224"/>
      <c r="C42" s="224"/>
      <c r="D42" s="224"/>
      <c r="E42" s="224"/>
      <c r="F42" s="224"/>
      <c r="G42" s="224"/>
      <c r="H42" t="s">
        <v>6</v>
      </c>
    </row>
    <row r="43" spans="1:8" ht="12.75">
      <c r="A43" s="65"/>
      <c r="B43" s="224"/>
      <c r="C43" s="224"/>
      <c r="D43" s="224"/>
      <c r="E43" s="224"/>
      <c r="F43" s="224"/>
      <c r="G43" s="224"/>
      <c r="H43" t="s">
        <v>6</v>
      </c>
    </row>
    <row r="44" spans="1:8" ht="12.75">
      <c r="A44" s="65"/>
      <c r="B44" s="224"/>
      <c r="C44" s="224"/>
      <c r="D44" s="224"/>
      <c r="E44" s="224"/>
      <c r="F44" s="224"/>
      <c r="G44" s="224"/>
      <c r="H44" t="s">
        <v>6</v>
      </c>
    </row>
    <row r="45" spans="1:8" ht="0.75" customHeight="1">
      <c r="A45" s="65"/>
      <c r="B45" s="224"/>
      <c r="C45" s="224"/>
      <c r="D45" s="224"/>
      <c r="E45" s="224"/>
      <c r="F45" s="224"/>
      <c r="G45" s="224"/>
      <c r="H45" t="s">
        <v>6</v>
      </c>
    </row>
    <row r="46" spans="2:7" ht="12.75">
      <c r="B46" s="219"/>
      <c r="C46" s="219"/>
      <c r="D46" s="219"/>
      <c r="E46" s="219"/>
      <c r="F46" s="219"/>
      <c r="G46" s="219"/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219"/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3" spans="2:7" ht="12.75">
      <c r="B53" s="219"/>
      <c r="C53" s="219"/>
      <c r="D53" s="219"/>
      <c r="E53" s="219"/>
      <c r="F53" s="219"/>
      <c r="G53" s="219"/>
    </row>
    <row r="54" spans="2:7" ht="12.75">
      <c r="B54" s="219"/>
      <c r="C54" s="219"/>
      <c r="D54" s="219"/>
      <c r="E54" s="219"/>
      <c r="F54" s="219"/>
      <c r="G54" s="219"/>
    </row>
    <row r="55" spans="2:7" ht="12.75">
      <c r="B55" s="219"/>
      <c r="C55" s="219"/>
      <c r="D55" s="219"/>
      <c r="E55" s="219"/>
      <c r="F55" s="219"/>
      <c r="G55" s="219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0" t="s">
        <v>49</v>
      </c>
      <c r="B1" s="231"/>
      <c r="C1" s="66" t="str">
        <f>CONCATENATE(cislostavby," ",nazevstavby)</f>
        <v> Č.K., sídliště Železniční- obnova kanal.a vodovodu</v>
      </c>
      <c r="D1" s="67"/>
      <c r="E1" s="68"/>
      <c r="F1" s="67"/>
      <c r="G1" s="249" t="s">
        <v>309</v>
      </c>
      <c r="H1" s="250"/>
      <c r="I1" s="69"/>
    </row>
    <row r="2" spans="1:9" ht="13.5" thickBot="1">
      <c r="A2" s="232" t="s">
        <v>50</v>
      </c>
      <c r="B2" s="233"/>
      <c r="C2" s="70" t="str">
        <f>CONCATENATE(cisloobjektu," ",nazevobjektu)</f>
        <v>SO 01 - Kanalizace</v>
      </c>
      <c r="D2" s="71"/>
      <c r="E2" s="72"/>
      <c r="F2" s="71"/>
      <c r="G2" s="234" t="s">
        <v>76</v>
      </c>
      <c r="H2" s="235"/>
      <c r="I2" s="236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308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9"/>
      <c r="B6" s="170" t="s">
        <v>51</v>
      </c>
      <c r="C6" s="170"/>
      <c r="D6" s="171"/>
      <c r="E6" s="172" t="s">
        <v>52</v>
      </c>
      <c r="F6" s="173" t="s">
        <v>53</v>
      </c>
      <c r="G6" s="173" t="s">
        <v>54</v>
      </c>
      <c r="H6" s="173" t="s">
        <v>55</v>
      </c>
      <c r="I6" s="174" t="s">
        <v>31</v>
      </c>
    </row>
    <row r="7" spans="1:9" s="17" customFormat="1" ht="18" customHeight="1">
      <c r="A7" s="175" t="str">
        <f>Položky!B7</f>
        <v>1</v>
      </c>
      <c r="B7" s="176" t="str">
        <f>Položky!C7</f>
        <v>Zemní práce</v>
      </c>
      <c r="C7" s="177"/>
      <c r="D7" s="178"/>
      <c r="E7" s="179">
        <f>Položky!BA62</f>
        <v>0</v>
      </c>
      <c r="F7" s="180">
        <f>Položky!BB62</f>
        <v>0</v>
      </c>
      <c r="G7" s="180">
        <f>Položky!BC62</f>
        <v>0</v>
      </c>
      <c r="H7" s="180">
        <f>Položky!BD62</f>
        <v>0</v>
      </c>
      <c r="I7" s="181">
        <f>Položky!BE62</f>
        <v>0</v>
      </c>
    </row>
    <row r="8" spans="1:9" s="17" customFormat="1" ht="18" customHeight="1">
      <c r="A8" s="182" t="str">
        <f>Položky!B63</f>
        <v>45</v>
      </c>
      <c r="B8" s="183" t="str">
        <f>Položky!C63</f>
        <v>Podkladní a vedlejší konstrukce</v>
      </c>
      <c r="C8" s="184"/>
      <c r="D8" s="185"/>
      <c r="E8" s="186">
        <f>Položky!BA67</f>
        <v>0</v>
      </c>
      <c r="F8" s="187">
        <f>Položky!BB67</f>
        <v>0</v>
      </c>
      <c r="G8" s="187">
        <f>Položky!BC67</f>
        <v>0</v>
      </c>
      <c r="H8" s="187">
        <f>Položky!BD67</f>
        <v>0</v>
      </c>
      <c r="I8" s="188">
        <f>Položky!BE67</f>
        <v>0</v>
      </c>
    </row>
    <row r="9" spans="1:9" s="17" customFormat="1" ht="18" customHeight="1">
      <c r="A9" s="182" t="str">
        <f>Položky!B68</f>
        <v>5</v>
      </c>
      <c r="B9" s="183" t="str">
        <f>Položky!C68</f>
        <v>Komunikace</v>
      </c>
      <c r="C9" s="184"/>
      <c r="D9" s="185"/>
      <c r="E9" s="186">
        <f>Položky!BA85</f>
        <v>0</v>
      </c>
      <c r="F9" s="187">
        <f>Položky!BB85</f>
        <v>0</v>
      </c>
      <c r="G9" s="187">
        <f>Položky!BC85</f>
        <v>0</v>
      </c>
      <c r="H9" s="187">
        <f>Položky!BD85</f>
        <v>0</v>
      </c>
      <c r="I9" s="188">
        <f>Položky!BE85</f>
        <v>0</v>
      </c>
    </row>
    <row r="10" spans="1:9" s="17" customFormat="1" ht="18" customHeight="1">
      <c r="A10" s="182" t="str">
        <f>Položky!B86</f>
        <v>8</v>
      </c>
      <c r="B10" s="183" t="str">
        <f>Položky!C86</f>
        <v>Trubní vedení</v>
      </c>
      <c r="C10" s="184"/>
      <c r="D10" s="185"/>
      <c r="E10" s="186">
        <f>Položky!BA120</f>
        <v>0</v>
      </c>
      <c r="F10" s="187">
        <f>Položky!BB120</f>
        <v>0</v>
      </c>
      <c r="G10" s="187">
        <f>Položky!BC120</f>
        <v>0</v>
      </c>
      <c r="H10" s="187">
        <f>Položky!BD120</f>
        <v>0</v>
      </c>
      <c r="I10" s="188">
        <f>Položky!BE120</f>
        <v>0</v>
      </c>
    </row>
    <row r="11" spans="1:9" s="17" customFormat="1" ht="18" customHeight="1">
      <c r="A11" s="182" t="str">
        <f>Položky!B121</f>
        <v>96</v>
      </c>
      <c r="B11" s="183" t="str">
        <f>Položky!C121</f>
        <v>Bourání konstrukcí</v>
      </c>
      <c r="C11" s="184"/>
      <c r="D11" s="185"/>
      <c r="E11" s="186">
        <f>Položky!BA132</f>
        <v>0</v>
      </c>
      <c r="F11" s="187">
        <f>Položky!BB132</f>
        <v>0</v>
      </c>
      <c r="G11" s="187">
        <f>Položky!BC132</f>
        <v>0</v>
      </c>
      <c r="H11" s="187">
        <f>Položky!BD132</f>
        <v>0</v>
      </c>
      <c r="I11" s="188">
        <f>Položky!BE132</f>
        <v>0</v>
      </c>
    </row>
    <row r="12" spans="1:9" s="17" customFormat="1" ht="18" customHeight="1">
      <c r="A12" s="182" t="str">
        <f>Položky!B133</f>
        <v>99</v>
      </c>
      <c r="B12" s="183" t="str">
        <f>Položky!C133</f>
        <v>Staveništní přesun hmot</v>
      </c>
      <c r="C12" s="184"/>
      <c r="D12" s="185"/>
      <c r="E12" s="186">
        <f>Položky!BA135</f>
        <v>0</v>
      </c>
      <c r="F12" s="187">
        <f>Položky!BB135</f>
        <v>0</v>
      </c>
      <c r="G12" s="187">
        <f>Položky!BC135</f>
        <v>0</v>
      </c>
      <c r="H12" s="187">
        <f>Položky!BD135</f>
        <v>0</v>
      </c>
      <c r="I12" s="188">
        <f>Položky!BE135</f>
        <v>0</v>
      </c>
    </row>
    <row r="13" spans="1:9" s="17" customFormat="1" ht="18" customHeight="1" thickBot="1">
      <c r="A13" s="189" t="str">
        <f>Položky!B136</f>
        <v>D96</v>
      </c>
      <c r="B13" s="190" t="str">
        <f>Položky!C136</f>
        <v>Přesuny suti a vybouraných hmot</v>
      </c>
      <c r="C13" s="191"/>
      <c r="D13" s="192"/>
      <c r="E13" s="193">
        <f>Položky!BA145</f>
        <v>0</v>
      </c>
      <c r="F13" s="194">
        <f>Položky!BB145</f>
        <v>0</v>
      </c>
      <c r="G13" s="194">
        <f>Položky!BC145</f>
        <v>0</v>
      </c>
      <c r="H13" s="194">
        <f>Položky!BD145</f>
        <v>0</v>
      </c>
      <c r="I13" s="195">
        <f>Položky!BE145</f>
        <v>0</v>
      </c>
    </row>
    <row r="14" spans="1:9" s="76" customFormat="1" ht="13.5" thickBot="1">
      <c r="A14" s="196"/>
      <c r="B14" s="197" t="s">
        <v>56</v>
      </c>
      <c r="C14" s="197"/>
      <c r="D14" s="198"/>
      <c r="E14" s="199">
        <f>SUM(E7:E13)</f>
        <v>0</v>
      </c>
      <c r="F14" s="200">
        <f>SUM(F7:F13)</f>
        <v>0</v>
      </c>
      <c r="G14" s="200">
        <f>SUM(G7:G13)</f>
        <v>0</v>
      </c>
      <c r="H14" s="200">
        <f>SUM(H7:H13)</f>
        <v>0</v>
      </c>
      <c r="I14" s="201">
        <f>SUM(I7:I13)</f>
        <v>0</v>
      </c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57" ht="19.5" customHeight="1">
      <c r="A16" s="74" t="s">
        <v>57</v>
      </c>
      <c r="B16" s="74"/>
      <c r="C16" s="74"/>
      <c r="D16" s="74"/>
      <c r="E16" s="74"/>
      <c r="F16" s="74"/>
      <c r="G16" s="77"/>
      <c r="H16" s="74"/>
      <c r="I16" s="74"/>
      <c r="BA16" s="21"/>
      <c r="BB16" s="21"/>
      <c r="BC16" s="21"/>
      <c r="BD16" s="21"/>
      <c r="BE16" s="21"/>
    </row>
    <row r="17" spans="1:9" ht="13.5" thickBot="1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2.75">
      <c r="A18" s="202" t="s">
        <v>58</v>
      </c>
      <c r="B18" s="155"/>
      <c r="C18" s="155"/>
      <c r="D18" s="203"/>
      <c r="E18" s="204" t="s">
        <v>59</v>
      </c>
      <c r="F18" s="205" t="s">
        <v>60</v>
      </c>
      <c r="G18" s="206" t="s">
        <v>61</v>
      </c>
      <c r="H18" s="207"/>
      <c r="I18" s="208" t="s">
        <v>59</v>
      </c>
    </row>
    <row r="19" spans="1:53" ht="12.75">
      <c r="A19" s="38" t="s">
        <v>272</v>
      </c>
      <c r="B19" s="29"/>
      <c r="C19" s="29"/>
      <c r="D19" s="78"/>
      <c r="E19" s="79">
        <v>0</v>
      </c>
      <c r="F19" s="80">
        <v>0</v>
      </c>
      <c r="G19" s="81">
        <f aca="true" t="shared" si="0" ref="G19:G26">CHOOSE(BA19+1,HSV+PSV,HSV+PSV+Mont,HSV+PSV+Dodavka+Mont,HSV,PSV,Mont,Dodavka,Mont+Dodavka,0)</f>
        <v>0</v>
      </c>
      <c r="H19" s="82"/>
      <c r="I19" s="83">
        <f aca="true" t="shared" si="1" ref="I19:I26">E19+F19*G19/100</f>
        <v>0</v>
      </c>
      <c r="BA19">
        <v>0</v>
      </c>
    </row>
    <row r="20" spans="1:53" ht="12.75">
      <c r="A20" s="38" t="s">
        <v>273</v>
      </c>
      <c r="B20" s="29"/>
      <c r="C20" s="29"/>
      <c r="D20" s="78"/>
      <c r="E20" s="79">
        <v>0</v>
      </c>
      <c r="F20" s="80">
        <v>0</v>
      </c>
      <c r="G20" s="81">
        <f t="shared" si="0"/>
        <v>0</v>
      </c>
      <c r="H20" s="82"/>
      <c r="I20" s="83">
        <f t="shared" si="1"/>
        <v>0</v>
      </c>
      <c r="BA20">
        <v>0</v>
      </c>
    </row>
    <row r="21" spans="1:53" ht="12.75">
      <c r="A21" s="38" t="s">
        <v>274</v>
      </c>
      <c r="B21" s="29"/>
      <c r="C21" s="29"/>
      <c r="D21" s="78"/>
      <c r="E21" s="79">
        <v>0</v>
      </c>
      <c r="F21" s="80">
        <v>0</v>
      </c>
      <c r="G21" s="81">
        <f t="shared" si="0"/>
        <v>0</v>
      </c>
      <c r="H21" s="82"/>
      <c r="I21" s="83">
        <f t="shared" si="1"/>
        <v>0</v>
      </c>
      <c r="BA21">
        <v>0</v>
      </c>
    </row>
    <row r="22" spans="1:53" ht="12.75">
      <c r="A22" s="38" t="s">
        <v>275</v>
      </c>
      <c r="B22" s="29"/>
      <c r="C22" s="29"/>
      <c r="D22" s="78"/>
      <c r="E22" s="79">
        <v>0</v>
      </c>
      <c r="F22" s="80">
        <v>0</v>
      </c>
      <c r="G22" s="81">
        <f t="shared" si="0"/>
        <v>0</v>
      </c>
      <c r="H22" s="82"/>
      <c r="I22" s="83">
        <f t="shared" si="1"/>
        <v>0</v>
      </c>
      <c r="BA22">
        <v>0</v>
      </c>
    </row>
    <row r="23" spans="1:53" ht="12.75">
      <c r="A23" s="38" t="s">
        <v>276</v>
      </c>
      <c r="B23" s="29"/>
      <c r="C23" s="29"/>
      <c r="D23" s="78"/>
      <c r="E23" s="79">
        <v>0</v>
      </c>
      <c r="F23" s="80">
        <v>0</v>
      </c>
      <c r="G23" s="81">
        <f t="shared" si="0"/>
        <v>0</v>
      </c>
      <c r="H23" s="82"/>
      <c r="I23" s="83">
        <f t="shared" si="1"/>
        <v>0</v>
      </c>
      <c r="BA23">
        <v>1</v>
      </c>
    </row>
    <row r="24" spans="1:53" ht="12.75">
      <c r="A24" s="38" t="s">
        <v>277</v>
      </c>
      <c r="B24" s="29"/>
      <c r="C24" s="29"/>
      <c r="D24" s="78"/>
      <c r="E24" s="79">
        <v>0</v>
      </c>
      <c r="F24" s="80">
        <v>0</v>
      </c>
      <c r="G24" s="81">
        <f t="shared" si="0"/>
        <v>0</v>
      </c>
      <c r="H24" s="82"/>
      <c r="I24" s="83">
        <f t="shared" si="1"/>
        <v>0</v>
      </c>
      <c r="BA24">
        <v>1</v>
      </c>
    </row>
    <row r="25" spans="1:53" ht="12.75">
      <c r="A25" s="38" t="s">
        <v>278</v>
      </c>
      <c r="B25" s="29"/>
      <c r="C25" s="29"/>
      <c r="D25" s="78"/>
      <c r="E25" s="79">
        <v>0</v>
      </c>
      <c r="F25" s="80">
        <v>0</v>
      </c>
      <c r="G25" s="81">
        <f t="shared" si="0"/>
        <v>0</v>
      </c>
      <c r="H25" s="82"/>
      <c r="I25" s="83">
        <f t="shared" si="1"/>
        <v>0</v>
      </c>
      <c r="BA25">
        <v>2</v>
      </c>
    </row>
    <row r="26" spans="1:53" ht="12.75">
      <c r="A26" s="38" t="s">
        <v>279</v>
      </c>
      <c r="B26" s="29"/>
      <c r="C26" s="29"/>
      <c r="D26" s="78"/>
      <c r="E26" s="79">
        <v>0</v>
      </c>
      <c r="F26" s="80">
        <v>0</v>
      </c>
      <c r="G26" s="81">
        <f t="shared" si="0"/>
        <v>0</v>
      </c>
      <c r="H26" s="82"/>
      <c r="I26" s="83">
        <f t="shared" si="1"/>
        <v>0</v>
      </c>
      <c r="BA26">
        <v>2</v>
      </c>
    </row>
    <row r="27" spans="1:9" ht="13.5" thickBot="1">
      <c r="A27" s="209"/>
      <c r="B27" s="210" t="s">
        <v>62</v>
      </c>
      <c r="C27" s="211"/>
      <c r="D27" s="212"/>
      <c r="E27" s="213"/>
      <c r="F27" s="214"/>
      <c r="G27" s="214"/>
      <c r="H27" s="237">
        <f>SUM(I19:I26)</f>
        <v>0</v>
      </c>
      <c r="I27" s="238"/>
    </row>
    <row r="29" spans="2:9" ht="12.75">
      <c r="B29" s="76"/>
      <c r="F29" s="84"/>
      <c r="G29" s="85"/>
      <c r="H29" s="85"/>
      <c r="I29" s="86"/>
    </row>
    <row r="30" spans="6:9" ht="12.75">
      <c r="F30" s="84"/>
      <c r="G30" s="85"/>
      <c r="H30" s="85"/>
      <c r="I30" s="86"/>
    </row>
    <row r="31" spans="6:9" ht="12.75">
      <c r="F31" s="84"/>
      <c r="G31" s="85"/>
      <c r="H31" s="85"/>
      <c r="I31" s="86"/>
    </row>
    <row r="32" spans="6:9" ht="12.75">
      <c r="F32" s="84"/>
      <c r="G32" s="85"/>
      <c r="H32" s="85"/>
      <c r="I32" s="86"/>
    </row>
    <row r="33" spans="6:9" ht="12.75">
      <c r="F33" s="84"/>
      <c r="G33" s="85"/>
      <c r="H33" s="85"/>
      <c r="I33" s="86"/>
    </row>
    <row r="34" spans="6:9" ht="12.75">
      <c r="F34" s="84"/>
      <c r="G34" s="85"/>
      <c r="H34" s="85"/>
      <c r="I34" s="86"/>
    </row>
    <row r="35" spans="6:9" ht="12.75">
      <c r="F35" s="84"/>
      <c r="G35" s="85"/>
      <c r="H35" s="85"/>
      <c r="I35" s="86"/>
    </row>
    <row r="36" spans="6:9" ht="12.75">
      <c r="F36" s="84"/>
      <c r="G36" s="85"/>
      <c r="H36" s="85"/>
      <c r="I36" s="86"/>
    </row>
    <row r="37" spans="6:9" ht="12.75">
      <c r="F37" s="84"/>
      <c r="G37" s="85"/>
      <c r="H37" s="85"/>
      <c r="I37" s="86"/>
    </row>
    <row r="38" spans="6:9" ht="12.75">
      <c r="F38" s="84"/>
      <c r="G38" s="85"/>
      <c r="H38" s="85"/>
      <c r="I38" s="86"/>
    </row>
    <row r="39" spans="6:9" ht="12.75">
      <c r="F39" s="84"/>
      <c r="G39" s="85"/>
      <c r="H39" s="85"/>
      <c r="I39" s="86"/>
    </row>
    <row r="40" spans="6:9" ht="12.75">
      <c r="F40" s="84"/>
      <c r="G40" s="85"/>
      <c r="H40" s="85"/>
      <c r="I40" s="86"/>
    </row>
    <row r="41" spans="6:9" ht="12.75">
      <c r="F41" s="84"/>
      <c r="G41" s="85"/>
      <c r="H41" s="85"/>
      <c r="I41" s="86"/>
    </row>
    <row r="42" spans="6:9" ht="12.75">
      <c r="F42" s="84"/>
      <c r="G42" s="85"/>
      <c r="H42" s="85"/>
      <c r="I42" s="86"/>
    </row>
    <row r="43" spans="6:9" ht="12.75">
      <c r="F43" s="84"/>
      <c r="G43" s="85"/>
      <c r="H43" s="85"/>
      <c r="I43" s="86"/>
    </row>
    <row r="44" spans="6:9" ht="12.75">
      <c r="F44" s="84"/>
      <c r="G44" s="85"/>
      <c r="H44" s="85"/>
      <c r="I44" s="86"/>
    </row>
    <row r="45" spans="6:9" ht="12.75">
      <c r="F45" s="84"/>
      <c r="G45" s="85"/>
      <c r="H45" s="85"/>
      <c r="I45" s="86"/>
    </row>
    <row r="46" spans="6:9" ht="12.75">
      <c r="F46" s="84"/>
      <c r="G46" s="85"/>
      <c r="H46" s="85"/>
      <c r="I46" s="86"/>
    </row>
    <row r="47" spans="6:9" ht="12.75">
      <c r="F47" s="84"/>
      <c r="G47" s="85"/>
      <c r="H47" s="85"/>
      <c r="I47" s="86"/>
    </row>
    <row r="48" spans="6:9" ht="12.75">
      <c r="F48" s="84"/>
      <c r="G48" s="85"/>
      <c r="H48" s="85"/>
      <c r="I48" s="86"/>
    </row>
    <row r="49" spans="6:9" ht="12.75">
      <c r="F49" s="84"/>
      <c r="G49" s="85"/>
      <c r="H49" s="85"/>
      <c r="I49" s="86"/>
    </row>
    <row r="50" spans="6:9" ht="12.75">
      <c r="F50" s="84"/>
      <c r="G50" s="85"/>
      <c r="H50" s="85"/>
      <c r="I50" s="86"/>
    </row>
    <row r="51" spans="6:9" ht="12.75">
      <c r="F51" s="84"/>
      <c r="G51" s="85"/>
      <c r="H51" s="85"/>
      <c r="I51" s="86"/>
    </row>
    <row r="52" spans="6:9" ht="12.75">
      <c r="F52" s="84"/>
      <c r="G52" s="85"/>
      <c r="H52" s="85"/>
      <c r="I52" s="86"/>
    </row>
    <row r="53" spans="6:9" ht="12.75">
      <c r="F53" s="84"/>
      <c r="G53" s="85"/>
      <c r="H53" s="85"/>
      <c r="I53" s="86"/>
    </row>
    <row r="54" spans="6:9" ht="12.75">
      <c r="F54" s="84"/>
      <c r="G54" s="85"/>
      <c r="H54" s="85"/>
      <c r="I54" s="86"/>
    </row>
    <row r="55" spans="6:9" ht="12.75">
      <c r="F55" s="84"/>
      <c r="G55" s="85"/>
      <c r="H55" s="85"/>
      <c r="I55" s="86"/>
    </row>
    <row r="56" spans="6:9" ht="12.75">
      <c r="F56" s="84"/>
      <c r="G56" s="85"/>
      <c r="H56" s="85"/>
      <c r="I56" s="86"/>
    </row>
    <row r="57" spans="6:9" ht="12.75">
      <c r="F57" s="84"/>
      <c r="G57" s="85"/>
      <c r="H57" s="85"/>
      <c r="I57" s="86"/>
    </row>
    <row r="58" spans="6:9" ht="12.75">
      <c r="F58" s="84"/>
      <c r="G58" s="85"/>
      <c r="H58" s="85"/>
      <c r="I58" s="86"/>
    </row>
    <row r="59" spans="6:9" ht="12.75">
      <c r="F59" s="84"/>
      <c r="G59" s="85"/>
      <c r="H59" s="85"/>
      <c r="I59" s="86"/>
    </row>
    <row r="60" spans="6:9" ht="12.75">
      <c r="F60" s="84"/>
      <c r="G60" s="85"/>
      <c r="H60" s="85"/>
      <c r="I60" s="86"/>
    </row>
    <row r="61" spans="6:9" ht="12.75">
      <c r="F61" s="84"/>
      <c r="G61" s="85"/>
      <c r="H61" s="85"/>
      <c r="I61" s="86"/>
    </row>
    <row r="62" spans="6:9" ht="12.75">
      <c r="F62" s="84"/>
      <c r="G62" s="85"/>
      <c r="H62" s="85"/>
      <c r="I62" s="86"/>
    </row>
    <row r="63" spans="6:9" ht="12.75">
      <c r="F63" s="84"/>
      <c r="G63" s="85"/>
      <c r="H63" s="85"/>
      <c r="I63" s="86"/>
    </row>
    <row r="64" spans="6:9" ht="12.75">
      <c r="F64" s="84"/>
      <c r="G64" s="85"/>
      <c r="H64" s="85"/>
      <c r="I64" s="86"/>
    </row>
    <row r="65" spans="6:9" ht="12.75">
      <c r="F65" s="84"/>
      <c r="G65" s="85"/>
      <c r="H65" s="85"/>
      <c r="I65" s="86"/>
    </row>
    <row r="66" spans="6:9" ht="12.75">
      <c r="F66" s="84"/>
      <c r="G66" s="85"/>
      <c r="H66" s="85"/>
      <c r="I66" s="86"/>
    </row>
    <row r="67" spans="6:9" ht="12.75">
      <c r="F67" s="84"/>
      <c r="G67" s="85"/>
      <c r="H67" s="85"/>
      <c r="I67" s="86"/>
    </row>
    <row r="68" spans="6:9" ht="12.75">
      <c r="F68" s="84"/>
      <c r="G68" s="85"/>
      <c r="H68" s="85"/>
      <c r="I68" s="86"/>
    </row>
    <row r="69" spans="6:9" ht="12.75">
      <c r="F69" s="84"/>
      <c r="G69" s="85"/>
      <c r="H69" s="85"/>
      <c r="I69" s="86"/>
    </row>
    <row r="70" spans="6:9" ht="12.75">
      <c r="F70" s="84"/>
      <c r="G70" s="85"/>
      <c r="H70" s="85"/>
      <c r="I70" s="86"/>
    </row>
    <row r="71" spans="6:9" ht="12.75">
      <c r="F71" s="84"/>
      <c r="G71" s="85"/>
      <c r="H71" s="85"/>
      <c r="I71" s="86"/>
    </row>
    <row r="72" spans="6:9" ht="12.75">
      <c r="F72" s="84"/>
      <c r="G72" s="85"/>
      <c r="H72" s="85"/>
      <c r="I72" s="86"/>
    </row>
    <row r="73" spans="6:9" ht="12.75">
      <c r="F73" s="84"/>
      <c r="G73" s="85"/>
      <c r="H73" s="85"/>
      <c r="I73" s="86"/>
    </row>
    <row r="74" spans="6:9" ht="12.75">
      <c r="F74" s="84"/>
      <c r="G74" s="85"/>
      <c r="H74" s="85"/>
      <c r="I74" s="86"/>
    </row>
    <row r="75" spans="6:9" ht="12.75">
      <c r="F75" s="84"/>
      <c r="G75" s="85"/>
      <c r="H75" s="85"/>
      <c r="I75" s="86"/>
    </row>
    <row r="76" spans="6:9" ht="12.75">
      <c r="F76" s="84"/>
      <c r="G76" s="85"/>
      <c r="H76" s="85"/>
      <c r="I76" s="86"/>
    </row>
    <row r="77" spans="6:9" ht="12.75">
      <c r="F77" s="84"/>
      <c r="G77" s="85"/>
      <c r="H77" s="85"/>
      <c r="I77" s="86"/>
    </row>
    <row r="78" spans="6:9" ht="12.75">
      <c r="F78" s="84"/>
      <c r="G78" s="85"/>
      <c r="H78" s="85"/>
      <c r="I78" s="86"/>
    </row>
  </sheetData>
  <sheetProtection/>
  <mergeCells count="5">
    <mergeCell ref="A1:B1"/>
    <mergeCell ref="A2:B2"/>
    <mergeCell ref="G2:I2"/>
    <mergeCell ref="H27:I27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8"/>
  <sheetViews>
    <sheetView showGridLines="0" showZeros="0" zoomScalePageLayoutView="0" workbookViewId="0" topLeftCell="A1">
      <selection activeCell="I1" sqref="I1"/>
    </sheetView>
  </sheetViews>
  <sheetFormatPr defaultColWidth="9.00390625" defaultRowHeight="12.75"/>
  <cols>
    <col min="1" max="1" width="4.375" style="87" customWidth="1"/>
    <col min="2" max="2" width="11.625" style="87" customWidth="1"/>
    <col min="3" max="3" width="46.125" style="87" customWidth="1"/>
    <col min="4" max="4" width="5.625" style="87" customWidth="1"/>
    <col min="5" max="5" width="8.625" style="129" customWidth="1"/>
    <col min="6" max="6" width="9.125" style="87" customWidth="1"/>
    <col min="7" max="7" width="10.875" style="87" customWidth="1"/>
    <col min="8" max="11" width="9.125" style="87" customWidth="1"/>
    <col min="12" max="12" width="75.375" style="87" customWidth="1"/>
    <col min="13" max="13" width="45.25390625" style="87" customWidth="1"/>
    <col min="14" max="16384" width="9.125" style="87" customWidth="1"/>
  </cols>
  <sheetData>
    <row r="1" spans="1:7" ht="15.75">
      <c r="A1" s="244" t="s">
        <v>310</v>
      </c>
      <c r="B1" s="244"/>
      <c r="C1" s="244"/>
      <c r="D1" s="244"/>
      <c r="E1" s="244"/>
      <c r="F1" s="244"/>
      <c r="G1" s="244"/>
    </row>
    <row r="2" spans="1:7" ht="14.25" customHeight="1" thickBot="1">
      <c r="A2" s="88"/>
      <c r="B2" s="89"/>
      <c r="C2" s="90"/>
      <c r="D2" s="90"/>
      <c r="E2" s="91"/>
      <c r="F2" s="90"/>
      <c r="G2" s="90"/>
    </row>
    <row r="3" spans="1:7" ht="13.5" thickTop="1">
      <c r="A3" s="230" t="s">
        <v>49</v>
      </c>
      <c r="B3" s="231"/>
      <c r="C3" s="66" t="str">
        <f>CONCATENATE(cislostavby," ",nazevstavby)</f>
        <v> Č.K., sídliště Železniční- obnova kanal.a vodovodu</v>
      </c>
      <c r="D3" s="92"/>
      <c r="E3" s="249" t="s">
        <v>309</v>
      </c>
      <c r="F3" s="250"/>
      <c r="G3" s="93"/>
    </row>
    <row r="4" spans="1:7" ht="13.5" thickBot="1">
      <c r="A4" s="245" t="s">
        <v>50</v>
      </c>
      <c r="B4" s="233"/>
      <c r="C4" s="70" t="str">
        <f>CONCATENATE(cisloobjektu," ",nazevobjektu)</f>
        <v>SO 01 - Kanalizace</v>
      </c>
      <c r="D4" s="94"/>
      <c r="E4" s="246" t="str">
        <f>Rekapitulace!G2</f>
        <v>Obnova kanalizace a vodovodu</v>
      </c>
      <c r="F4" s="247"/>
      <c r="G4" s="248"/>
    </row>
    <row r="5" spans="1:7" ht="13.5" thickTop="1">
      <c r="A5" s="95"/>
      <c r="B5" s="88"/>
      <c r="C5" s="88"/>
      <c r="D5" s="88"/>
      <c r="E5" s="96"/>
      <c r="F5" s="88"/>
      <c r="G5" s="97"/>
    </row>
    <row r="6" spans="1:7" ht="12.75">
      <c r="A6" s="215" t="s">
        <v>63</v>
      </c>
      <c r="B6" s="216" t="s">
        <v>64</v>
      </c>
      <c r="C6" s="216" t="s">
        <v>65</v>
      </c>
      <c r="D6" s="216" t="s">
        <v>66</v>
      </c>
      <c r="E6" s="217" t="s">
        <v>67</v>
      </c>
      <c r="F6" s="216" t="s">
        <v>68</v>
      </c>
      <c r="G6" s="218" t="s">
        <v>69</v>
      </c>
    </row>
    <row r="7" spans="1:15" ht="18" customHeight="1">
      <c r="A7" s="98" t="s">
        <v>70</v>
      </c>
      <c r="B7" s="99" t="s">
        <v>71</v>
      </c>
      <c r="C7" s="100" t="s">
        <v>72</v>
      </c>
      <c r="D7" s="101"/>
      <c r="E7" s="102"/>
      <c r="F7" s="102"/>
      <c r="G7" s="103"/>
      <c r="H7" s="104"/>
      <c r="I7" s="104"/>
      <c r="O7" s="105">
        <v>1</v>
      </c>
    </row>
    <row r="8" spans="1:104" ht="12.75">
      <c r="A8" s="106">
        <v>1</v>
      </c>
      <c r="B8" s="107" t="s">
        <v>77</v>
      </c>
      <c r="C8" s="108" t="s">
        <v>78</v>
      </c>
      <c r="D8" s="109" t="s">
        <v>79</v>
      </c>
      <c r="E8" s="110">
        <v>120</v>
      </c>
      <c r="F8" s="110"/>
      <c r="G8" s="111">
        <f>E8*F8</f>
        <v>0</v>
      </c>
      <c r="O8" s="105">
        <v>2</v>
      </c>
      <c r="AA8" s="87">
        <v>1</v>
      </c>
      <c r="AB8" s="87">
        <v>1</v>
      </c>
      <c r="AC8" s="87">
        <v>1</v>
      </c>
      <c r="AZ8" s="87">
        <v>1</v>
      </c>
      <c r="BA8" s="87">
        <f>IF(AZ8=1,G8,0)</f>
        <v>0</v>
      </c>
      <c r="BB8" s="87">
        <f>IF(AZ8=2,G8,0)</f>
        <v>0</v>
      </c>
      <c r="BC8" s="87">
        <f>IF(AZ8=3,G8,0)</f>
        <v>0</v>
      </c>
      <c r="BD8" s="87">
        <f>IF(AZ8=4,G8,0)</f>
        <v>0</v>
      </c>
      <c r="BE8" s="87">
        <f>IF(AZ8=5,G8,0)</f>
        <v>0</v>
      </c>
      <c r="CA8" s="112">
        <v>1</v>
      </c>
      <c r="CB8" s="112">
        <v>1</v>
      </c>
      <c r="CZ8" s="87">
        <v>0</v>
      </c>
    </row>
    <row r="9" spans="1:15" ht="12.75">
      <c r="A9" s="113"/>
      <c r="B9" s="115"/>
      <c r="C9" s="239" t="s">
        <v>80</v>
      </c>
      <c r="D9" s="240"/>
      <c r="E9" s="116">
        <v>120</v>
      </c>
      <c r="F9" s="117"/>
      <c r="G9" s="118"/>
      <c r="M9" s="114" t="s">
        <v>80</v>
      </c>
      <c r="O9" s="105"/>
    </row>
    <row r="10" spans="1:104" ht="12.75">
      <c r="A10" s="106">
        <v>2</v>
      </c>
      <c r="B10" s="107" t="s">
        <v>81</v>
      </c>
      <c r="C10" s="108" t="s">
        <v>82</v>
      </c>
      <c r="D10" s="109" t="s">
        <v>83</v>
      </c>
      <c r="E10" s="110">
        <v>2.9</v>
      </c>
      <c r="F10" s="110"/>
      <c r="G10" s="111">
        <f>E10*F10</f>
        <v>0</v>
      </c>
      <c r="O10" s="105">
        <v>2</v>
      </c>
      <c r="AA10" s="87">
        <v>1</v>
      </c>
      <c r="AB10" s="87">
        <v>1</v>
      </c>
      <c r="AC10" s="87">
        <v>1</v>
      </c>
      <c r="AZ10" s="87">
        <v>1</v>
      </c>
      <c r="BA10" s="87">
        <f>IF(AZ10=1,G10,0)</f>
        <v>0</v>
      </c>
      <c r="BB10" s="87">
        <f>IF(AZ10=2,G10,0)</f>
        <v>0</v>
      </c>
      <c r="BC10" s="87">
        <f>IF(AZ10=3,G10,0)</f>
        <v>0</v>
      </c>
      <c r="BD10" s="87">
        <f>IF(AZ10=4,G10,0)</f>
        <v>0</v>
      </c>
      <c r="BE10" s="87">
        <f>IF(AZ10=5,G10,0)</f>
        <v>0</v>
      </c>
      <c r="CA10" s="112">
        <v>1</v>
      </c>
      <c r="CB10" s="112">
        <v>1</v>
      </c>
      <c r="CZ10" s="87">
        <v>0.01271</v>
      </c>
    </row>
    <row r="11" spans="1:15" ht="12.75">
      <c r="A11" s="113"/>
      <c r="B11" s="115"/>
      <c r="C11" s="239" t="s">
        <v>84</v>
      </c>
      <c r="D11" s="240"/>
      <c r="E11" s="116">
        <v>0.9</v>
      </c>
      <c r="F11" s="117"/>
      <c r="G11" s="118"/>
      <c r="M11" s="114" t="s">
        <v>84</v>
      </c>
      <c r="O11" s="105"/>
    </row>
    <row r="12" spans="1:15" ht="12.75">
      <c r="A12" s="113"/>
      <c r="B12" s="115"/>
      <c r="C12" s="239" t="s">
        <v>85</v>
      </c>
      <c r="D12" s="240"/>
      <c r="E12" s="116">
        <v>2</v>
      </c>
      <c r="F12" s="117"/>
      <c r="G12" s="118"/>
      <c r="M12" s="114" t="s">
        <v>85</v>
      </c>
      <c r="O12" s="105"/>
    </row>
    <row r="13" spans="1:104" ht="12.75">
      <c r="A13" s="106">
        <v>3</v>
      </c>
      <c r="B13" s="107" t="s">
        <v>86</v>
      </c>
      <c r="C13" s="108" t="s">
        <v>87</v>
      </c>
      <c r="D13" s="109" t="s">
        <v>83</v>
      </c>
      <c r="E13" s="110">
        <v>1</v>
      </c>
      <c r="F13" s="110"/>
      <c r="G13" s="111">
        <f>E13*F13</f>
        <v>0</v>
      </c>
      <c r="O13" s="105">
        <v>2</v>
      </c>
      <c r="AA13" s="87">
        <v>1</v>
      </c>
      <c r="AB13" s="87">
        <v>0</v>
      </c>
      <c r="AC13" s="87">
        <v>0</v>
      </c>
      <c r="AZ13" s="87">
        <v>1</v>
      </c>
      <c r="BA13" s="87">
        <f>IF(AZ13=1,G13,0)</f>
        <v>0</v>
      </c>
      <c r="BB13" s="87">
        <f>IF(AZ13=2,G13,0)</f>
        <v>0</v>
      </c>
      <c r="BC13" s="87">
        <f>IF(AZ13=3,G13,0)</f>
        <v>0</v>
      </c>
      <c r="BD13" s="87">
        <f>IF(AZ13=4,G13,0)</f>
        <v>0</v>
      </c>
      <c r="BE13" s="87">
        <f>IF(AZ13=5,G13,0)</f>
        <v>0</v>
      </c>
      <c r="CA13" s="112">
        <v>1</v>
      </c>
      <c r="CB13" s="112">
        <v>0</v>
      </c>
      <c r="CZ13" s="87">
        <v>0.01271</v>
      </c>
    </row>
    <row r="14" spans="1:104" ht="12.75">
      <c r="A14" s="106">
        <v>4</v>
      </c>
      <c r="B14" s="107" t="s">
        <v>88</v>
      </c>
      <c r="C14" s="108" t="s">
        <v>89</v>
      </c>
      <c r="D14" s="109" t="s">
        <v>83</v>
      </c>
      <c r="E14" s="110">
        <v>7.2</v>
      </c>
      <c r="F14" s="110"/>
      <c r="G14" s="111">
        <f>E14*F14</f>
        <v>0</v>
      </c>
      <c r="O14" s="105">
        <v>2</v>
      </c>
      <c r="AA14" s="87">
        <v>1</v>
      </c>
      <c r="AB14" s="87">
        <v>1</v>
      </c>
      <c r="AC14" s="87">
        <v>1</v>
      </c>
      <c r="AZ14" s="87">
        <v>1</v>
      </c>
      <c r="BA14" s="87">
        <f>IF(AZ14=1,G14,0)</f>
        <v>0</v>
      </c>
      <c r="BB14" s="87">
        <f>IF(AZ14=2,G14,0)</f>
        <v>0</v>
      </c>
      <c r="BC14" s="87">
        <f>IF(AZ14=3,G14,0)</f>
        <v>0</v>
      </c>
      <c r="BD14" s="87">
        <f>IF(AZ14=4,G14,0)</f>
        <v>0</v>
      </c>
      <c r="BE14" s="87">
        <f>IF(AZ14=5,G14,0)</f>
        <v>0</v>
      </c>
      <c r="CA14" s="112">
        <v>1</v>
      </c>
      <c r="CB14" s="112">
        <v>1</v>
      </c>
      <c r="CZ14" s="87">
        <v>0.02478</v>
      </c>
    </row>
    <row r="15" spans="1:15" ht="12.75">
      <c r="A15" s="113"/>
      <c r="B15" s="115"/>
      <c r="C15" s="239" t="s">
        <v>90</v>
      </c>
      <c r="D15" s="240"/>
      <c r="E15" s="116">
        <v>7.2</v>
      </c>
      <c r="F15" s="117"/>
      <c r="G15" s="118"/>
      <c r="M15" s="114" t="s">
        <v>90</v>
      </c>
      <c r="O15" s="105"/>
    </row>
    <row r="16" spans="1:104" ht="12.75">
      <c r="A16" s="106">
        <v>5</v>
      </c>
      <c r="B16" s="107" t="s">
        <v>91</v>
      </c>
      <c r="C16" s="108" t="s">
        <v>92</v>
      </c>
      <c r="D16" s="109" t="s">
        <v>93</v>
      </c>
      <c r="E16" s="110">
        <v>24.62</v>
      </c>
      <c r="F16" s="110"/>
      <c r="G16" s="111">
        <f>E16*F16</f>
        <v>0</v>
      </c>
      <c r="O16" s="105">
        <v>2</v>
      </c>
      <c r="AA16" s="87">
        <v>1</v>
      </c>
      <c r="AB16" s="87">
        <v>1</v>
      </c>
      <c r="AC16" s="87">
        <v>1</v>
      </c>
      <c r="AZ16" s="87">
        <v>1</v>
      </c>
      <c r="BA16" s="87">
        <f>IF(AZ16=1,G16,0)</f>
        <v>0</v>
      </c>
      <c r="BB16" s="87">
        <f>IF(AZ16=2,G16,0)</f>
        <v>0</v>
      </c>
      <c r="BC16" s="87">
        <f>IF(AZ16=3,G16,0)</f>
        <v>0</v>
      </c>
      <c r="BD16" s="87">
        <f>IF(AZ16=4,G16,0)</f>
        <v>0</v>
      </c>
      <c r="BE16" s="87">
        <f>IF(AZ16=5,G16,0)</f>
        <v>0</v>
      </c>
      <c r="CA16" s="112">
        <v>1</v>
      </c>
      <c r="CB16" s="112">
        <v>1</v>
      </c>
      <c r="CZ16" s="87">
        <v>0</v>
      </c>
    </row>
    <row r="17" spans="1:15" ht="11.25" customHeight="1">
      <c r="A17" s="113"/>
      <c r="B17" s="115"/>
      <c r="C17" s="239" t="s">
        <v>94</v>
      </c>
      <c r="D17" s="240"/>
      <c r="E17" s="116">
        <v>20.16</v>
      </c>
      <c r="F17" s="117"/>
      <c r="G17" s="118"/>
      <c r="M17" s="114" t="s">
        <v>94</v>
      </c>
      <c r="O17" s="105"/>
    </row>
    <row r="18" spans="1:15" ht="11.25" customHeight="1">
      <c r="A18" s="113"/>
      <c r="B18" s="115"/>
      <c r="C18" s="239" t="s">
        <v>95</v>
      </c>
      <c r="D18" s="240"/>
      <c r="E18" s="116">
        <v>2.52</v>
      </c>
      <c r="F18" s="117"/>
      <c r="G18" s="118"/>
      <c r="M18" s="114" t="s">
        <v>95</v>
      </c>
      <c r="O18" s="105"/>
    </row>
    <row r="19" spans="1:15" ht="11.25" customHeight="1">
      <c r="A19" s="113"/>
      <c r="B19" s="115"/>
      <c r="C19" s="239" t="s">
        <v>96</v>
      </c>
      <c r="D19" s="240"/>
      <c r="E19" s="116">
        <v>1.4</v>
      </c>
      <c r="F19" s="117"/>
      <c r="G19" s="118"/>
      <c r="M19" s="114" t="s">
        <v>96</v>
      </c>
      <c r="O19" s="105"/>
    </row>
    <row r="20" spans="1:15" ht="11.25" customHeight="1">
      <c r="A20" s="113"/>
      <c r="B20" s="115"/>
      <c r="C20" s="239" t="s">
        <v>97</v>
      </c>
      <c r="D20" s="240"/>
      <c r="E20" s="116">
        <v>0.54</v>
      </c>
      <c r="F20" s="117"/>
      <c r="G20" s="118"/>
      <c r="M20" s="114" t="s">
        <v>97</v>
      </c>
      <c r="O20" s="105"/>
    </row>
    <row r="21" spans="1:104" ht="12.75">
      <c r="A21" s="106">
        <v>6</v>
      </c>
      <c r="B21" s="107" t="s">
        <v>98</v>
      </c>
      <c r="C21" s="108" t="s">
        <v>99</v>
      </c>
      <c r="D21" s="109" t="s">
        <v>93</v>
      </c>
      <c r="E21" s="110">
        <v>181.414</v>
      </c>
      <c r="F21" s="110"/>
      <c r="G21" s="111">
        <f>E21*F21</f>
        <v>0</v>
      </c>
      <c r="O21" s="105">
        <v>2</v>
      </c>
      <c r="AA21" s="87">
        <v>1</v>
      </c>
      <c r="AB21" s="87">
        <v>1</v>
      </c>
      <c r="AC21" s="87">
        <v>1</v>
      </c>
      <c r="AZ21" s="87">
        <v>1</v>
      </c>
      <c r="BA21" s="87">
        <f>IF(AZ21=1,G21,0)</f>
        <v>0</v>
      </c>
      <c r="BB21" s="87">
        <f>IF(AZ21=2,G21,0)</f>
        <v>0</v>
      </c>
      <c r="BC21" s="87">
        <f>IF(AZ21=3,G21,0)</f>
        <v>0</v>
      </c>
      <c r="BD21" s="87">
        <f>IF(AZ21=4,G21,0)</f>
        <v>0</v>
      </c>
      <c r="BE21" s="87">
        <f>IF(AZ21=5,G21,0)</f>
        <v>0</v>
      </c>
      <c r="CA21" s="112">
        <v>1</v>
      </c>
      <c r="CB21" s="112">
        <v>1</v>
      </c>
      <c r="CZ21" s="87">
        <v>0</v>
      </c>
    </row>
    <row r="22" spans="1:15" ht="11.25" customHeight="1">
      <c r="A22" s="113"/>
      <c r="B22" s="115"/>
      <c r="C22" s="239" t="s">
        <v>100</v>
      </c>
      <c r="D22" s="240"/>
      <c r="E22" s="116">
        <v>127.917</v>
      </c>
      <c r="F22" s="117"/>
      <c r="G22" s="118"/>
      <c r="M22" s="114" t="s">
        <v>100</v>
      </c>
      <c r="O22" s="105"/>
    </row>
    <row r="23" spans="1:15" ht="11.25" customHeight="1">
      <c r="A23" s="113"/>
      <c r="B23" s="115"/>
      <c r="C23" s="239" t="s">
        <v>101</v>
      </c>
      <c r="D23" s="240"/>
      <c r="E23" s="116">
        <v>13.545</v>
      </c>
      <c r="F23" s="117"/>
      <c r="G23" s="118"/>
      <c r="M23" s="114" t="s">
        <v>101</v>
      </c>
      <c r="O23" s="105"/>
    </row>
    <row r="24" spans="1:15" ht="11.25" customHeight="1">
      <c r="A24" s="113"/>
      <c r="B24" s="115"/>
      <c r="C24" s="239" t="s">
        <v>102</v>
      </c>
      <c r="D24" s="240"/>
      <c r="E24" s="116">
        <v>21.52</v>
      </c>
      <c r="F24" s="117"/>
      <c r="G24" s="118"/>
      <c r="M24" s="114" t="s">
        <v>102</v>
      </c>
      <c r="O24" s="105"/>
    </row>
    <row r="25" spans="1:15" ht="22.5">
      <c r="A25" s="113"/>
      <c r="B25" s="115"/>
      <c r="C25" s="239" t="s">
        <v>301</v>
      </c>
      <c r="D25" s="240"/>
      <c r="E25" s="116">
        <v>18.432</v>
      </c>
      <c r="F25" s="117"/>
      <c r="G25" s="118"/>
      <c r="M25" s="114" t="s">
        <v>103</v>
      </c>
      <c r="O25" s="105"/>
    </row>
    <row r="26" spans="1:104" ht="12.75">
      <c r="A26" s="106">
        <v>7</v>
      </c>
      <c r="B26" s="107" t="s">
        <v>104</v>
      </c>
      <c r="C26" s="108" t="s">
        <v>105</v>
      </c>
      <c r="D26" s="109" t="s">
        <v>93</v>
      </c>
      <c r="E26" s="110">
        <v>181.41</v>
      </c>
      <c r="F26" s="110"/>
      <c r="G26" s="111">
        <f>E26*F26</f>
        <v>0</v>
      </c>
      <c r="O26" s="105">
        <v>2</v>
      </c>
      <c r="AA26" s="87">
        <v>1</v>
      </c>
      <c r="AB26" s="87">
        <v>1</v>
      </c>
      <c r="AC26" s="87">
        <v>1</v>
      </c>
      <c r="AZ26" s="87">
        <v>1</v>
      </c>
      <c r="BA26" s="87">
        <f>IF(AZ26=1,G26,0)</f>
        <v>0</v>
      </c>
      <c r="BB26" s="87">
        <f>IF(AZ26=2,G26,0)</f>
        <v>0</v>
      </c>
      <c r="BC26" s="87">
        <f>IF(AZ26=3,G26,0)</f>
        <v>0</v>
      </c>
      <c r="BD26" s="87">
        <f>IF(AZ26=4,G26,0)</f>
        <v>0</v>
      </c>
      <c r="BE26" s="87">
        <f>IF(AZ26=5,G26,0)</f>
        <v>0</v>
      </c>
      <c r="CA26" s="112">
        <v>1</v>
      </c>
      <c r="CB26" s="112">
        <v>1</v>
      </c>
      <c r="CZ26" s="87">
        <v>0</v>
      </c>
    </row>
    <row r="27" spans="1:104" ht="12.75">
      <c r="A27" s="106">
        <v>8</v>
      </c>
      <c r="B27" s="107" t="s">
        <v>106</v>
      </c>
      <c r="C27" s="108" t="s">
        <v>107</v>
      </c>
      <c r="D27" s="109" t="s">
        <v>108</v>
      </c>
      <c r="E27" s="110">
        <v>119.16</v>
      </c>
      <c r="F27" s="110"/>
      <c r="G27" s="111">
        <f>E27*F27</f>
        <v>0</v>
      </c>
      <c r="O27" s="105">
        <v>2</v>
      </c>
      <c r="AA27" s="87">
        <v>1</v>
      </c>
      <c r="AB27" s="87">
        <v>1</v>
      </c>
      <c r="AC27" s="87">
        <v>1</v>
      </c>
      <c r="AZ27" s="87">
        <v>1</v>
      </c>
      <c r="BA27" s="87">
        <f>IF(AZ27=1,G27,0)</f>
        <v>0</v>
      </c>
      <c r="BB27" s="87">
        <f>IF(AZ27=2,G27,0)</f>
        <v>0</v>
      </c>
      <c r="BC27" s="87">
        <f>IF(AZ27=3,G27,0)</f>
        <v>0</v>
      </c>
      <c r="BD27" s="87">
        <f>IF(AZ27=4,G27,0)</f>
        <v>0</v>
      </c>
      <c r="BE27" s="87">
        <f>IF(AZ27=5,G27,0)</f>
        <v>0</v>
      </c>
      <c r="CA27" s="112">
        <v>1</v>
      </c>
      <c r="CB27" s="112">
        <v>1</v>
      </c>
      <c r="CZ27" s="87">
        <v>0.00099</v>
      </c>
    </row>
    <row r="28" spans="1:15" ht="12.75">
      <c r="A28" s="113"/>
      <c r="B28" s="115"/>
      <c r="C28" s="239" t="s">
        <v>109</v>
      </c>
      <c r="D28" s="240"/>
      <c r="E28" s="116">
        <v>119.16</v>
      </c>
      <c r="F28" s="117"/>
      <c r="G28" s="118"/>
      <c r="M28" s="114" t="s">
        <v>109</v>
      </c>
      <c r="O28" s="105"/>
    </row>
    <row r="29" spans="1:104" ht="12.75">
      <c r="A29" s="106">
        <v>9</v>
      </c>
      <c r="B29" s="107" t="s">
        <v>110</v>
      </c>
      <c r="C29" s="108" t="s">
        <v>111</v>
      </c>
      <c r="D29" s="109" t="s">
        <v>108</v>
      </c>
      <c r="E29" s="110">
        <v>27.95</v>
      </c>
      <c r="F29" s="110"/>
      <c r="G29" s="111">
        <f>E29*F29</f>
        <v>0</v>
      </c>
      <c r="O29" s="105">
        <v>2</v>
      </c>
      <c r="AA29" s="87">
        <v>1</v>
      </c>
      <c r="AB29" s="87">
        <v>1</v>
      </c>
      <c r="AC29" s="87">
        <v>1</v>
      </c>
      <c r="AZ29" s="87">
        <v>1</v>
      </c>
      <c r="BA29" s="87">
        <f>IF(AZ29=1,G29,0)</f>
        <v>0</v>
      </c>
      <c r="BB29" s="87">
        <f>IF(AZ29=2,G29,0)</f>
        <v>0</v>
      </c>
      <c r="BC29" s="87">
        <f>IF(AZ29=3,G29,0)</f>
        <v>0</v>
      </c>
      <c r="BD29" s="87">
        <f>IF(AZ29=4,G29,0)</f>
        <v>0</v>
      </c>
      <c r="BE29" s="87">
        <f>IF(AZ29=5,G29,0)</f>
        <v>0</v>
      </c>
      <c r="CA29" s="112">
        <v>1</v>
      </c>
      <c r="CB29" s="112">
        <v>1</v>
      </c>
      <c r="CZ29" s="87">
        <v>0.00086</v>
      </c>
    </row>
    <row r="30" spans="1:15" ht="12.75">
      <c r="A30" s="113"/>
      <c r="B30" s="115"/>
      <c r="C30" s="239" t="s">
        <v>112</v>
      </c>
      <c r="D30" s="240"/>
      <c r="E30" s="116">
        <v>27.95</v>
      </c>
      <c r="F30" s="117"/>
      <c r="G30" s="118"/>
      <c r="M30" s="114" t="s">
        <v>112</v>
      </c>
      <c r="O30" s="105"/>
    </row>
    <row r="31" spans="1:104" ht="12.75">
      <c r="A31" s="106">
        <v>10</v>
      </c>
      <c r="B31" s="107" t="s">
        <v>113</v>
      </c>
      <c r="C31" s="108" t="s">
        <v>114</v>
      </c>
      <c r="D31" s="109" t="s">
        <v>108</v>
      </c>
      <c r="E31" s="110">
        <v>119.16</v>
      </c>
      <c r="F31" s="110"/>
      <c r="G31" s="111">
        <f>E31*F31</f>
        <v>0</v>
      </c>
      <c r="O31" s="105">
        <v>2</v>
      </c>
      <c r="AA31" s="87">
        <v>1</v>
      </c>
      <c r="AB31" s="87">
        <v>1</v>
      </c>
      <c r="AC31" s="87">
        <v>1</v>
      </c>
      <c r="AZ31" s="87">
        <v>1</v>
      </c>
      <c r="BA31" s="87">
        <f>IF(AZ31=1,G31,0)</f>
        <v>0</v>
      </c>
      <c r="BB31" s="87">
        <f>IF(AZ31=2,G31,0)</f>
        <v>0</v>
      </c>
      <c r="BC31" s="87">
        <f>IF(AZ31=3,G31,0)</f>
        <v>0</v>
      </c>
      <c r="BD31" s="87">
        <f>IF(AZ31=4,G31,0)</f>
        <v>0</v>
      </c>
      <c r="BE31" s="87">
        <f>IF(AZ31=5,G31,0)</f>
        <v>0</v>
      </c>
      <c r="CA31" s="112">
        <v>1</v>
      </c>
      <c r="CB31" s="112">
        <v>1</v>
      </c>
      <c r="CZ31" s="87">
        <v>0</v>
      </c>
    </row>
    <row r="32" spans="1:104" ht="12.75">
      <c r="A32" s="106">
        <v>11</v>
      </c>
      <c r="B32" s="107" t="s">
        <v>115</v>
      </c>
      <c r="C32" s="108" t="s">
        <v>116</v>
      </c>
      <c r="D32" s="109" t="s">
        <v>108</v>
      </c>
      <c r="E32" s="110">
        <v>27.95</v>
      </c>
      <c r="F32" s="110"/>
      <c r="G32" s="111">
        <f>E32*F32</f>
        <v>0</v>
      </c>
      <c r="O32" s="105">
        <v>2</v>
      </c>
      <c r="AA32" s="87">
        <v>1</v>
      </c>
      <c r="AB32" s="87">
        <v>1</v>
      </c>
      <c r="AC32" s="87">
        <v>1</v>
      </c>
      <c r="AZ32" s="87">
        <v>1</v>
      </c>
      <c r="BA32" s="87">
        <f>IF(AZ32=1,G32,0)</f>
        <v>0</v>
      </c>
      <c r="BB32" s="87">
        <f>IF(AZ32=2,G32,0)</f>
        <v>0</v>
      </c>
      <c r="BC32" s="87">
        <f>IF(AZ32=3,G32,0)</f>
        <v>0</v>
      </c>
      <c r="BD32" s="87">
        <f>IF(AZ32=4,G32,0)</f>
        <v>0</v>
      </c>
      <c r="BE32" s="87">
        <f>IF(AZ32=5,G32,0)</f>
        <v>0</v>
      </c>
      <c r="CA32" s="112">
        <v>1</v>
      </c>
      <c r="CB32" s="112">
        <v>1</v>
      </c>
      <c r="CZ32" s="87">
        <v>0</v>
      </c>
    </row>
    <row r="33" spans="1:104" ht="12.75">
      <c r="A33" s="106">
        <v>12</v>
      </c>
      <c r="B33" s="107" t="s">
        <v>117</v>
      </c>
      <c r="C33" s="108" t="s">
        <v>118</v>
      </c>
      <c r="D33" s="109" t="s">
        <v>93</v>
      </c>
      <c r="E33" s="110">
        <v>54.423</v>
      </c>
      <c r="F33" s="110"/>
      <c r="G33" s="111">
        <f>E33*F33</f>
        <v>0</v>
      </c>
      <c r="O33" s="105">
        <v>2</v>
      </c>
      <c r="AA33" s="87">
        <v>1</v>
      </c>
      <c r="AB33" s="87">
        <v>0</v>
      </c>
      <c r="AC33" s="87">
        <v>0</v>
      </c>
      <c r="AZ33" s="87">
        <v>1</v>
      </c>
      <c r="BA33" s="87">
        <f>IF(AZ33=1,G33,0)</f>
        <v>0</v>
      </c>
      <c r="BB33" s="87">
        <f>IF(AZ33=2,G33,0)</f>
        <v>0</v>
      </c>
      <c r="BC33" s="87">
        <f>IF(AZ33=3,G33,0)</f>
        <v>0</v>
      </c>
      <c r="BD33" s="87">
        <f>IF(AZ33=4,G33,0)</f>
        <v>0</v>
      </c>
      <c r="BE33" s="87">
        <f>IF(AZ33=5,G33,0)</f>
        <v>0</v>
      </c>
      <c r="CA33" s="112">
        <v>1</v>
      </c>
      <c r="CB33" s="112">
        <v>0</v>
      </c>
      <c r="CZ33" s="87">
        <v>0</v>
      </c>
    </row>
    <row r="34" spans="1:15" ht="12.75">
      <c r="A34" s="113"/>
      <c r="B34" s="115"/>
      <c r="C34" s="239" t="s">
        <v>119</v>
      </c>
      <c r="D34" s="240"/>
      <c r="E34" s="116">
        <v>54.423</v>
      </c>
      <c r="F34" s="117"/>
      <c r="G34" s="118"/>
      <c r="M34" s="114" t="s">
        <v>119</v>
      </c>
      <c r="O34" s="105"/>
    </row>
    <row r="35" spans="1:104" ht="12.75">
      <c r="A35" s="106">
        <v>13</v>
      </c>
      <c r="B35" s="107" t="s">
        <v>120</v>
      </c>
      <c r="C35" s="108" t="s">
        <v>121</v>
      </c>
      <c r="D35" s="109" t="s">
        <v>93</v>
      </c>
      <c r="E35" s="110">
        <v>161.42</v>
      </c>
      <c r="F35" s="110"/>
      <c r="G35" s="111">
        <f>E35*F35</f>
        <v>0</v>
      </c>
      <c r="O35" s="105">
        <v>2</v>
      </c>
      <c r="AA35" s="87">
        <v>1</v>
      </c>
      <c r="AB35" s="87">
        <v>1</v>
      </c>
      <c r="AC35" s="87">
        <v>1</v>
      </c>
      <c r="AZ35" s="87">
        <v>1</v>
      </c>
      <c r="BA35" s="87">
        <f>IF(AZ35=1,G35,0)</f>
        <v>0</v>
      </c>
      <c r="BB35" s="87">
        <f>IF(AZ35=2,G35,0)</f>
        <v>0</v>
      </c>
      <c r="BC35" s="87">
        <f>IF(AZ35=3,G35,0)</f>
        <v>0</v>
      </c>
      <c r="BD35" s="87">
        <f>IF(AZ35=4,G35,0)</f>
        <v>0</v>
      </c>
      <c r="BE35" s="87">
        <f>IF(AZ35=5,G35,0)</f>
        <v>0</v>
      </c>
      <c r="CA35" s="112">
        <v>1</v>
      </c>
      <c r="CB35" s="112">
        <v>1</v>
      </c>
      <c r="CZ35" s="87">
        <v>0</v>
      </c>
    </row>
    <row r="36" spans="1:15" ht="12.75">
      <c r="A36" s="113"/>
      <c r="B36" s="115"/>
      <c r="C36" s="239" t="s">
        <v>122</v>
      </c>
      <c r="D36" s="240"/>
      <c r="E36" s="116">
        <v>161.42</v>
      </c>
      <c r="F36" s="117"/>
      <c r="G36" s="118"/>
      <c r="M36" s="114" t="s">
        <v>122</v>
      </c>
      <c r="O36" s="105"/>
    </row>
    <row r="37" spans="1:104" ht="12.75">
      <c r="A37" s="106">
        <v>14</v>
      </c>
      <c r="B37" s="107" t="s">
        <v>123</v>
      </c>
      <c r="C37" s="108" t="s">
        <v>124</v>
      </c>
      <c r="D37" s="109" t="s">
        <v>93</v>
      </c>
      <c r="E37" s="110">
        <v>1614.2</v>
      </c>
      <c r="F37" s="110"/>
      <c r="G37" s="111">
        <f>E37*F37</f>
        <v>0</v>
      </c>
      <c r="O37" s="105">
        <v>2</v>
      </c>
      <c r="AA37" s="87">
        <v>1</v>
      </c>
      <c r="AB37" s="87">
        <v>1</v>
      </c>
      <c r="AC37" s="87">
        <v>1</v>
      </c>
      <c r="AZ37" s="87">
        <v>1</v>
      </c>
      <c r="BA37" s="87">
        <f>IF(AZ37=1,G37,0)</f>
        <v>0</v>
      </c>
      <c r="BB37" s="87">
        <f>IF(AZ37=2,G37,0)</f>
        <v>0</v>
      </c>
      <c r="BC37" s="87">
        <f>IF(AZ37=3,G37,0)</f>
        <v>0</v>
      </c>
      <c r="BD37" s="87">
        <f>IF(AZ37=4,G37,0)</f>
        <v>0</v>
      </c>
      <c r="BE37" s="87">
        <f>IF(AZ37=5,G37,0)</f>
        <v>0</v>
      </c>
      <c r="CA37" s="112">
        <v>1</v>
      </c>
      <c r="CB37" s="112">
        <v>1</v>
      </c>
      <c r="CZ37" s="87">
        <v>0</v>
      </c>
    </row>
    <row r="38" spans="1:15" ht="12.75">
      <c r="A38" s="113"/>
      <c r="B38" s="115"/>
      <c r="C38" s="239" t="s">
        <v>125</v>
      </c>
      <c r="D38" s="240"/>
      <c r="E38" s="116">
        <v>1614.2</v>
      </c>
      <c r="F38" s="117"/>
      <c r="G38" s="118"/>
      <c r="M38" s="114" t="s">
        <v>125</v>
      </c>
      <c r="O38" s="105"/>
    </row>
    <row r="39" spans="1:104" ht="12.75">
      <c r="A39" s="106">
        <v>15</v>
      </c>
      <c r="B39" s="107" t="s">
        <v>126</v>
      </c>
      <c r="C39" s="108" t="s">
        <v>127</v>
      </c>
      <c r="D39" s="109" t="s">
        <v>93</v>
      </c>
      <c r="E39" s="110">
        <v>161.42</v>
      </c>
      <c r="F39" s="110"/>
      <c r="G39" s="111">
        <f>E39*F39</f>
        <v>0</v>
      </c>
      <c r="O39" s="105">
        <v>2</v>
      </c>
      <c r="AA39" s="87">
        <v>1</v>
      </c>
      <c r="AB39" s="87">
        <v>1</v>
      </c>
      <c r="AC39" s="87">
        <v>1</v>
      </c>
      <c r="AZ39" s="87">
        <v>1</v>
      </c>
      <c r="BA39" s="87">
        <f>IF(AZ39=1,G39,0)</f>
        <v>0</v>
      </c>
      <c r="BB39" s="87">
        <f>IF(AZ39=2,G39,0)</f>
        <v>0</v>
      </c>
      <c r="BC39" s="87">
        <f>IF(AZ39=3,G39,0)</f>
        <v>0</v>
      </c>
      <c r="BD39" s="87">
        <f>IF(AZ39=4,G39,0)</f>
        <v>0</v>
      </c>
      <c r="BE39" s="87">
        <f>IF(AZ39=5,G39,0)</f>
        <v>0</v>
      </c>
      <c r="CA39" s="112">
        <v>1</v>
      </c>
      <c r="CB39" s="112">
        <v>1</v>
      </c>
      <c r="CZ39" s="87">
        <v>0</v>
      </c>
    </row>
    <row r="40" spans="1:15" ht="12.75">
      <c r="A40" s="113"/>
      <c r="B40" s="115"/>
      <c r="C40" s="239" t="s">
        <v>128</v>
      </c>
      <c r="D40" s="240"/>
      <c r="E40" s="116">
        <v>161.42</v>
      </c>
      <c r="F40" s="117"/>
      <c r="G40" s="118"/>
      <c r="M40" s="114" t="s">
        <v>128</v>
      </c>
      <c r="O40" s="105"/>
    </row>
    <row r="41" spans="1:104" ht="12.75">
      <c r="A41" s="106">
        <v>16</v>
      </c>
      <c r="B41" s="107" t="s">
        <v>129</v>
      </c>
      <c r="C41" s="108" t="s">
        <v>130</v>
      </c>
      <c r="D41" s="109" t="s">
        <v>93</v>
      </c>
      <c r="E41" s="110">
        <v>161.42</v>
      </c>
      <c r="F41" s="110"/>
      <c r="G41" s="111">
        <f>E41*F41</f>
        <v>0</v>
      </c>
      <c r="O41" s="105">
        <v>2</v>
      </c>
      <c r="AA41" s="87">
        <v>1</v>
      </c>
      <c r="AB41" s="87">
        <v>1</v>
      </c>
      <c r="AC41" s="87">
        <v>1</v>
      </c>
      <c r="AZ41" s="87">
        <v>1</v>
      </c>
      <c r="BA41" s="87">
        <f>IF(AZ41=1,G41,0)</f>
        <v>0</v>
      </c>
      <c r="BB41" s="87">
        <f>IF(AZ41=2,G41,0)</f>
        <v>0</v>
      </c>
      <c r="BC41" s="87">
        <f>IF(AZ41=3,G41,0)</f>
        <v>0</v>
      </c>
      <c r="BD41" s="87">
        <f>IF(AZ41=4,G41,0)</f>
        <v>0</v>
      </c>
      <c r="BE41" s="87">
        <f>IF(AZ41=5,G41,0)</f>
        <v>0</v>
      </c>
      <c r="CA41" s="112">
        <v>1</v>
      </c>
      <c r="CB41" s="112">
        <v>1</v>
      </c>
      <c r="CZ41" s="87">
        <v>0</v>
      </c>
    </row>
    <row r="42" spans="1:15" ht="12.75">
      <c r="A42" s="113"/>
      <c r="B42" s="115"/>
      <c r="C42" s="239" t="s">
        <v>131</v>
      </c>
      <c r="D42" s="240"/>
      <c r="E42" s="116">
        <v>161.42</v>
      </c>
      <c r="F42" s="117"/>
      <c r="G42" s="118"/>
      <c r="M42" s="114" t="s">
        <v>131</v>
      </c>
      <c r="O42" s="105"/>
    </row>
    <row r="43" spans="1:104" ht="12.75">
      <c r="A43" s="106">
        <v>17</v>
      </c>
      <c r="B43" s="107" t="s">
        <v>132</v>
      </c>
      <c r="C43" s="108" t="s">
        <v>133</v>
      </c>
      <c r="D43" s="109" t="s">
        <v>134</v>
      </c>
      <c r="E43" s="110">
        <v>269.5714</v>
      </c>
      <c r="F43" s="110"/>
      <c r="G43" s="111">
        <f>E43*F43</f>
        <v>0</v>
      </c>
      <c r="O43" s="105">
        <v>2</v>
      </c>
      <c r="AA43" s="87">
        <v>1</v>
      </c>
      <c r="AB43" s="87">
        <v>1</v>
      </c>
      <c r="AC43" s="87">
        <v>1</v>
      </c>
      <c r="AZ43" s="87">
        <v>1</v>
      </c>
      <c r="BA43" s="87">
        <f>IF(AZ43=1,G43,0)</f>
        <v>0</v>
      </c>
      <c r="BB43" s="87">
        <f>IF(AZ43=2,G43,0)</f>
        <v>0</v>
      </c>
      <c r="BC43" s="87">
        <f>IF(AZ43=3,G43,0)</f>
        <v>0</v>
      </c>
      <c r="BD43" s="87">
        <f>IF(AZ43=4,G43,0)</f>
        <v>0</v>
      </c>
      <c r="BE43" s="87">
        <f>IF(AZ43=5,G43,0)</f>
        <v>0</v>
      </c>
      <c r="CA43" s="112">
        <v>1</v>
      </c>
      <c r="CB43" s="112">
        <v>1</v>
      </c>
      <c r="CZ43" s="87">
        <v>0</v>
      </c>
    </row>
    <row r="44" spans="1:15" ht="12.75">
      <c r="A44" s="113"/>
      <c r="B44" s="115"/>
      <c r="C44" s="239" t="s">
        <v>135</v>
      </c>
      <c r="D44" s="240"/>
      <c r="E44" s="116">
        <v>269.5714</v>
      </c>
      <c r="F44" s="117"/>
      <c r="G44" s="118"/>
      <c r="M44" s="114" t="s">
        <v>135</v>
      </c>
      <c r="O44" s="105"/>
    </row>
    <row r="45" spans="1:104" ht="12.75">
      <c r="A45" s="106">
        <v>18</v>
      </c>
      <c r="B45" s="107" t="s">
        <v>136</v>
      </c>
      <c r="C45" s="108" t="s">
        <v>137</v>
      </c>
      <c r="D45" s="109" t="s">
        <v>93</v>
      </c>
      <c r="E45" s="110">
        <v>104.092</v>
      </c>
      <c r="F45" s="110"/>
      <c r="G45" s="111">
        <f>E45*F45</f>
        <v>0</v>
      </c>
      <c r="O45" s="105">
        <v>2</v>
      </c>
      <c r="AA45" s="87">
        <v>1</v>
      </c>
      <c r="AB45" s="87">
        <v>1</v>
      </c>
      <c r="AC45" s="87">
        <v>1</v>
      </c>
      <c r="AZ45" s="87">
        <v>1</v>
      </c>
      <c r="BA45" s="87">
        <f>IF(AZ45=1,G45,0)</f>
        <v>0</v>
      </c>
      <c r="BB45" s="87">
        <f>IF(AZ45=2,G45,0)</f>
        <v>0</v>
      </c>
      <c r="BC45" s="87">
        <f>IF(AZ45=3,G45,0)</f>
        <v>0</v>
      </c>
      <c r="BD45" s="87">
        <f>IF(AZ45=4,G45,0)</f>
        <v>0</v>
      </c>
      <c r="BE45" s="87">
        <f>IF(AZ45=5,G45,0)</f>
        <v>0</v>
      </c>
      <c r="CA45" s="112">
        <v>1</v>
      </c>
      <c r="CB45" s="112">
        <v>1</v>
      </c>
      <c r="CZ45" s="87">
        <v>0</v>
      </c>
    </row>
    <row r="46" spans="1:15" ht="22.5">
      <c r="A46" s="113"/>
      <c r="B46" s="115"/>
      <c r="C46" s="239" t="s">
        <v>302</v>
      </c>
      <c r="D46" s="240"/>
      <c r="E46" s="116">
        <v>81.223</v>
      </c>
      <c r="F46" s="117"/>
      <c r="G46" s="118"/>
      <c r="M46" s="114" t="s">
        <v>138</v>
      </c>
      <c r="O46" s="105"/>
    </row>
    <row r="47" spans="1:15" ht="11.25" customHeight="1">
      <c r="A47" s="113"/>
      <c r="B47" s="115"/>
      <c r="C47" s="239" t="s">
        <v>139</v>
      </c>
      <c r="D47" s="240"/>
      <c r="E47" s="116">
        <v>2.88</v>
      </c>
      <c r="F47" s="117"/>
      <c r="G47" s="118"/>
      <c r="M47" s="114" t="s">
        <v>139</v>
      </c>
      <c r="O47" s="105"/>
    </row>
    <row r="48" spans="1:15" ht="11.25" customHeight="1">
      <c r="A48" s="113"/>
      <c r="B48" s="115"/>
      <c r="C48" s="243" t="s">
        <v>140</v>
      </c>
      <c r="D48" s="240"/>
      <c r="E48" s="135">
        <v>84.103</v>
      </c>
      <c r="F48" s="117"/>
      <c r="G48" s="118"/>
      <c r="M48" s="114" t="s">
        <v>140</v>
      </c>
      <c r="O48" s="105"/>
    </row>
    <row r="49" spans="1:15" ht="11.25" customHeight="1">
      <c r="A49" s="113"/>
      <c r="B49" s="115"/>
      <c r="C49" s="239" t="s">
        <v>141</v>
      </c>
      <c r="D49" s="240"/>
      <c r="E49" s="116">
        <v>19.989</v>
      </c>
      <c r="F49" s="117"/>
      <c r="G49" s="118"/>
      <c r="M49" s="114" t="s">
        <v>141</v>
      </c>
      <c r="O49" s="105"/>
    </row>
    <row r="50" spans="1:15" ht="11.25" customHeight="1">
      <c r="A50" s="113"/>
      <c r="B50" s="115"/>
      <c r="C50" s="243" t="s">
        <v>140</v>
      </c>
      <c r="D50" s="240"/>
      <c r="E50" s="135">
        <v>19.989</v>
      </c>
      <c r="F50" s="117"/>
      <c r="G50" s="118"/>
      <c r="M50" s="114" t="s">
        <v>140</v>
      </c>
      <c r="O50" s="105"/>
    </row>
    <row r="51" spans="1:104" ht="22.5">
      <c r="A51" s="106">
        <v>19</v>
      </c>
      <c r="B51" s="107" t="s">
        <v>142</v>
      </c>
      <c r="C51" s="108" t="s">
        <v>143</v>
      </c>
      <c r="D51" s="109" t="s">
        <v>93</v>
      </c>
      <c r="E51" s="110">
        <v>37.234</v>
      </c>
      <c r="F51" s="110"/>
      <c r="G51" s="111">
        <f>E51*F51</f>
        <v>0</v>
      </c>
      <c r="O51" s="105">
        <v>2</v>
      </c>
      <c r="AA51" s="87">
        <v>1</v>
      </c>
      <c r="AB51" s="87">
        <v>1</v>
      </c>
      <c r="AC51" s="87">
        <v>1</v>
      </c>
      <c r="AZ51" s="87">
        <v>1</v>
      </c>
      <c r="BA51" s="87">
        <f>IF(AZ51=1,G51,0)</f>
        <v>0</v>
      </c>
      <c r="BB51" s="87">
        <f>IF(AZ51=2,G51,0)</f>
        <v>0</v>
      </c>
      <c r="BC51" s="87">
        <f>IF(AZ51=3,G51,0)</f>
        <v>0</v>
      </c>
      <c r="BD51" s="87">
        <f>IF(AZ51=4,G51,0)</f>
        <v>0</v>
      </c>
      <c r="BE51" s="87">
        <f>IF(AZ51=5,G51,0)</f>
        <v>0</v>
      </c>
      <c r="CA51" s="112">
        <v>1</v>
      </c>
      <c r="CB51" s="112">
        <v>1</v>
      </c>
      <c r="CZ51" s="87">
        <v>1.7</v>
      </c>
    </row>
    <row r="52" spans="1:15" ht="12.75">
      <c r="A52" s="113"/>
      <c r="B52" s="115"/>
      <c r="C52" s="239" t="s">
        <v>144</v>
      </c>
      <c r="D52" s="240"/>
      <c r="E52" s="116">
        <v>0</v>
      </c>
      <c r="F52" s="117"/>
      <c r="G52" s="118"/>
      <c r="M52" s="114" t="s">
        <v>144</v>
      </c>
      <c r="O52" s="105"/>
    </row>
    <row r="53" spans="1:15" ht="11.25" customHeight="1">
      <c r="A53" s="113"/>
      <c r="B53" s="115"/>
      <c r="C53" s="239" t="s">
        <v>145</v>
      </c>
      <c r="D53" s="240"/>
      <c r="E53" s="116">
        <v>37.234</v>
      </c>
      <c r="F53" s="117"/>
      <c r="G53" s="118"/>
      <c r="M53" s="114" t="s">
        <v>145</v>
      </c>
      <c r="O53" s="105"/>
    </row>
    <row r="54" spans="1:104" ht="12.75">
      <c r="A54" s="106">
        <v>20</v>
      </c>
      <c r="B54" s="107" t="s">
        <v>146</v>
      </c>
      <c r="C54" s="108" t="s">
        <v>147</v>
      </c>
      <c r="D54" s="109" t="s">
        <v>108</v>
      </c>
      <c r="E54" s="110">
        <v>117.4</v>
      </c>
      <c r="F54" s="110"/>
      <c r="G54" s="111">
        <f>E54*F54</f>
        <v>0</v>
      </c>
      <c r="O54" s="105">
        <v>2</v>
      </c>
      <c r="AA54" s="87">
        <v>1</v>
      </c>
      <c r="AB54" s="87">
        <v>1</v>
      </c>
      <c r="AC54" s="87">
        <v>1</v>
      </c>
      <c r="AZ54" s="87">
        <v>1</v>
      </c>
      <c r="BA54" s="87">
        <f>IF(AZ54=1,G54,0)</f>
        <v>0</v>
      </c>
      <c r="BB54" s="87">
        <f>IF(AZ54=2,G54,0)</f>
        <v>0</v>
      </c>
      <c r="BC54" s="87">
        <f>IF(AZ54=3,G54,0)</f>
        <v>0</v>
      </c>
      <c r="BD54" s="87">
        <f>IF(AZ54=4,G54,0)</f>
        <v>0</v>
      </c>
      <c r="BE54" s="87">
        <f>IF(AZ54=5,G54,0)</f>
        <v>0</v>
      </c>
      <c r="CA54" s="112">
        <v>1</v>
      </c>
      <c r="CB54" s="112">
        <v>1</v>
      </c>
      <c r="CZ54" s="87">
        <v>0</v>
      </c>
    </row>
    <row r="55" spans="1:15" ht="12.75">
      <c r="A55" s="113"/>
      <c r="B55" s="115"/>
      <c r="C55" s="239" t="s">
        <v>148</v>
      </c>
      <c r="D55" s="240"/>
      <c r="E55" s="116">
        <v>95.4</v>
      </c>
      <c r="F55" s="117"/>
      <c r="G55" s="118"/>
      <c r="M55" s="114" t="s">
        <v>148</v>
      </c>
      <c r="O55" s="105"/>
    </row>
    <row r="56" spans="1:15" ht="12.75">
      <c r="A56" s="113"/>
      <c r="B56" s="115"/>
      <c r="C56" s="239" t="s">
        <v>149</v>
      </c>
      <c r="D56" s="240"/>
      <c r="E56" s="116">
        <v>22</v>
      </c>
      <c r="F56" s="117"/>
      <c r="G56" s="118"/>
      <c r="M56" s="114" t="s">
        <v>149</v>
      </c>
      <c r="O56" s="105"/>
    </row>
    <row r="57" spans="1:104" ht="12.75">
      <c r="A57" s="106">
        <v>21</v>
      </c>
      <c r="B57" s="107" t="s">
        <v>150</v>
      </c>
      <c r="C57" s="108" t="s">
        <v>151</v>
      </c>
      <c r="D57" s="109" t="s">
        <v>108</v>
      </c>
      <c r="E57" s="110">
        <v>117.4</v>
      </c>
      <c r="F57" s="110"/>
      <c r="G57" s="111">
        <f>E57*F57</f>
        <v>0</v>
      </c>
      <c r="O57" s="105">
        <v>2</v>
      </c>
      <c r="AA57" s="87">
        <v>1</v>
      </c>
      <c r="AB57" s="87">
        <v>1</v>
      </c>
      <c r="AC57" s="87">
        <v>1</v>
      </c>
      <c r="AZ57" s="87">
        <v>1</v>
      </c>
      <c r="BA57" s="87">
        <f>IF(AZ57=1,G57,0)</f>
        <v>0</v>
      </c>
      <c r="BB57" s="87">
        <f>IF(AZ57=2,G57,0)</f>
        <v>0</v>
      </c>
      <c r="BC57" s="87">
        <f>IF(AZ57=3,G57,0)</f>
        <v>0</v>
      </c>
      <c r="BD57" s="87">
        <f>IF(AZ57=4,G57,0)</f>
        <v>0</v>
      </c>
      <c r="BE57" s="87">
        <f>IF(AZ57=5,G57,0)</f>
        <v>0</v>
      </c>
      <c r="CA57" s="112">
        <v>1</v>
      </c>
      <c r="CB57" s="112">
        <v>1</v>
      </c>
      <c r="CZ57" s="87">
        <v>0</v>
      </c>
    </row>
    <row r="58" spans="1:104" ht="22.5">
      <c r="A58" s="106">
        <v>22</v>
      </c>
      <c r="B58" s="107" t="s">
        <v>152</v>
      </c>
      <c r="C58" s="108" t="s">
        <v>153</v>
      </c>
      <c r="D58" s="109" t="s">
        <v>108</v>
      </c>
      <c r="E58" s="110">
        <v>24</v>
      </c>
      <c r="F58" s="110"/>
      <c r="G58" s="111">
        <f>E58*F58</f>
        <v>0</v>
      </c>
      <c r="O58" s="105">
        <v>2</v>
      </c>
      <c r="AA58" s="87">
        <v>2</v>
      </c>
      <c r="AB58" s="87">
        <v>1</v>
      </c>
      <c r="AC58" s="87">
        <v>1</v>
      </c>
      <c r="AZ58" s="87">
        <v>1</v>
      </c>
      <c r="BA58" s="87">
        <f>IF(AZ58=1,G58,0)</f>
        <v>0</v>
      </c>
      <c r="BB58" s="87">
        <f>IF(AZ58=2,G58,0)</f>
        <v>0</v>
      </c>
      <c r="BC58" s="87">
        <f>IF(AZ58=3,G58,0)</f>
        <v>0</v>
      </c>
      <c r="BD58" s="87">
        <f>IF(AZ58=4,G58,0)</f>
        <v>0</v>
      </c>
      <c r="BE58" s="87">
        <f>IF(AZ58=5,G58,0)</f>
        <v>0</v>
      </c>
      <c r="CA58" s="112">
        <v>2</v>
      </c>
      <c r="CB58" s="112">
        <v>1</v>
      </c>
      <c r="CZ58" s="87">
        <v>3E-05</v>
      </c>
    </row>
    <row r="59" spans="1:15" ht="12.75">
      <c r="A59" s="113"/>
      <c r="B59" s="115"/>
      <c r="C59" s="239" t="s">
        <v>154</v>
      </c>
      <c r="D59" s="240"/>
      <c r="E59" s="116">
        <v>24</v>
      </c>
      <c r="F59" s="117"/>
      <c r="G59" s="118"/>
      <c r="M59" s="114" t="s">
        <v>154</v>
      </c>
      <c r="O59" s="105"/>
    </row>
    <row r="60" spans="1:104" ht="12.75">
      <c r="A60" s="106">
        <v>23</v>
      </c>
      <c r="B60" s="107" t="s">
        <v>155</v>
      </c>
      <c r="C60" s="108" t="s">
        <v>156</v>
      </c>
      <c r="D60" s="109" t="s">
        <v>134</v>
      </c>
      <c r="E60" s="110">
        <v>176.61</v>
      </c>
      <c r="F60" s="110"/>
      <c r="G60" s="111">
        <f>E60*F60</f>
        <v>0</v>
      </c>
      <c r="O60" s="105">
        <v>2</v>
      </c>
      <c r="AA60" s="87">
        <v>3</v>
      </c>
      <c r="AB60" s="87">
        <v>1</v>
      </c>
      <c r="AC60" s="87">
        <v>5969100</v>
      </c>
      <c r="AZ60" s="87">
        <v>1</v>
      </c>
      <c r="BA60" s="87">
        <f>IF(AZ60=1,G60,0)</f>
        <v>0</v>
      </c>
      <c r="BB60" s="87">
        <f>IF(AZ60=2,G60,0)</f>
        <v>0</v>
      </c>
      <c r="BC60" s="87">
        <f>IF(AZ60=3,G60,0)</f>
        <v>0</v>
      </c>
      <c r="BD60" s="87">
        <f>IF(AZ60=4,G60,0)</f>
        <v>0</v>
      </c>
      <c r="BE60" s="87">
        <f>IF(AZ60=5,G60,0)</f>
        <v>0</v>
      </c>
      <c r="CA60" s="112">
        <v>3</v>
      </c>
      <c r="CB60" s="112">
        <v>1</v>
      </c>
      <c r="CZ60" s="87">
        <v>1</v>
      </c>
    </row>
    <row r="61" spans="1:15" ht="12.75">
      <c r="A61" s="113"/>
      <c r="B61" s="115"/>
      <c r="C61" s="239" t="s">
        <v>157</v>
      </c>
      <c r="D61" s="240"/>
      <c r="E61" s="116">
        <v>176.61</v>
      </c>
      <c r="F61" s="117"/>
      <c r="G61" s="118"/>
      <c r="M61" s="114" t="s">
        <v>157</v>
      </c>
      <c r="O61" s="105"/>
    </row>
    <row r="62" spans="1:57" ht="12.75">
      <c r="A62" s="119"/>
      <c r="B62" s="120" t="s">
        <v>73</v>
      </c>
      <c r="C62" s="121" t="str">
        <f>CONCATENATE(B7," ",C7)</f>
        <v>1 Zemní práce</v>
      </c>
      <c r="D62" s="122"/>
      <c r="E62" s="123"/>
      <c r="F62" s="124"/>
      <c r="G62" s="125">
        <f>SUM(G7:G61)</f>
        <v>0</v>
      </c>
      <c r="O62" s="105">
        <v>4</v>
      </c>
      <c r="BA62" s="126">
        <f>SUM(BA7:BA61)</f>
        <v>0</v>
      </c>
      <c r="BB62" s="126">
        <f>SUM(BB7:BB61)</f>
        <v>0</v>
      </c>
      <c r="BC62" s="126">
        <f>SUM(BC7:BC61)</f>
        <v>0</v>
      </c>
      <c r="BD62" s="126">
        <f>SUM(BD7:BD61)</f>
        <v>0</v>
      </c>
      <c r="BE62" s="126">
        <f>SUM(BE7:BE61)</f>
        <v>0</v>
      </c>
    </row>
    <row r="63" spans="1:15" ht="18" customHeight="1">
      <c r="A63" s="98" t="s">
        <v>70</v>
      </c>
      <c r="B63" s="99" t="s">
        <v>158</v>
      </c>
      <c r="C63" s="100" t="s">
        <v>159</v>
      </c>
      <c r="D63" s="101"/>
      <c r="E63" s="102"/>
      <c r="F63" s="102"/>
      <c r="G63" s="103"/>
      <c r="H63" s="104"/>
      <c r="I63" s="104"/>
      <c r="O63" s="105">
        <v>1</v>
      </c>
    </row>
    <row r="64" spans="1:104" ht="22.5">
      <c r="A64" s="106">
        <v>24</v>
      </c>
      <c r="B64" s="107" t="s">
        <v>160</v>
      </c>
      <c r="C64" s="108" t="s">
        <v>161</v>
      </c>
      <c r="D64" s="109" t="s">
        <v>93</v>
      </c>
      <c r="E64" s="110">
        <v>9.54</v>
      </c>
      <c r="F64" s="110"/>
      <c r="G64" s="111">
        <f>E64*F64</f>
        <v>0</v>
      </c>
      <c r="O64" s="105">
        <v>2</v>
      </c>
      <c r="AA64" s="87">
        <v>1</v>
      </c>
      <c r="AB64" s="87">
        <v>1</v>
      </c>
      <c r="AC64" s="87">
        <v>1</v>
      </c>
      <c r="AZ64" s="87">
        <v>1</v>
      </c>
      <c r="BA64" s="87">
        <f>IF(AZ64=1,G64,0)</f>
        <v>0</v>
      </c>
      <c r="BB64" s="87">
        <f>IF(AZ64=2,G64,0)</f>
        <v>0</v>
      </c>
      <c r="BC64" s="87">
        <f>IF(AZ64=3,G64,0)</f>
        <v>0</v>
      </c>
      <c r="BD64" s="87">
        <f>IF(AZ64=4,G64,0)</f>
        <v>0</v>
      </c>
      <c r="BE64" s="87">
        <f>IF(AZ64=5,G64,0)</f>
        <v>0</v>
      </c>
      <c r="CA64" s="112">
        <v>1</v>
      </c>
      <c r="CB64" s="112">
        <v>1</v>
      </c>
      <c r="CZ64" s="87">
        <v>1.89077</v>
      </c>
    </row>
    <row r="65" spans="1:15" ht="11.25" customHeight="1">
      <c r="A65" s="113"/>
      <c r="B65" s="115"/>
      <c r="C65" s="239" t="s">
        <v>162</v>
      </c>
      <c r="D65" s="240"/>
      <c r="E65" s="116">
        <v>9.54</v>
      </c>
      <c r="F65" s="117"/>
      <c r="G65" s="118"/>
      <c r="M65" s="114" t="s">
        <v>162</v>
      </c>
      <c r="O65" s="105"/>
    </row>
    <row r="66" spans="1:104" ht="11.25" customHeight="1">
      <c r="A66" s="106">
        <v>25</v>
      </c>
      <c r="B66" s="107" t="s">
        <v>163</v>
      </c>
      <c r="C66" s="108" t="s">
        <v>164</v>
      </c>
      <c r="D66" s="109" t="s">
        <v>83</v>
      </c>
      <c r="E66" s="110">
        <v>90</v>
      </c>
      <c r="F66" s="110"/>
      <c r="G66" s="111">
        <f>E66*F66</f>
        <v>0</v>
      </c>
      <c r="O66" s="105">
        <v>2</v>
      </c>
      <c r="AA66" s="87">
        <v>1</v>
      </c>
      <c r="AB66" s="87">
        <v>9</v>
      </c>
      <c r="AC66" s="87">
        <v>9</v>
      </c>
      <c r="AZ66" s="87">
        <v>1</v>
      </c>
      <c r="BA66" s="87">
        <f>IF(AZ66=1,G66,0)</f>
        <v>0</v>
      </c>
      <c r="BB66" s="87">
        <f>IF(AZ66=2,G66,0)</f>
        <v>0</v>
      </c>
      <c r="BC66" s="87">
        <f>IF(AZ66=3,G66,0)</f>
        <v>0</v>
      </c>
      <c r="BD66" s="87">
        <f>IF(AZ66=4,G66,0)</f>
        <v>0</v>
      </c>
      <c r="BE66" s="87">
        <f>IF(AZ66=5,G66,0)</f>
        <v>0</v>
      </c>
      <c r="CA66" s="112">
        <v>1</v>
      </c>
      <c r="CB66" s="112">
        <v>9</v>
      </c>
      <c r="CZ66" s="87">
        <v>0.00031</v>
      </c>
    </row>
    <row r="67" spans="1:57" ht="12.75">
      <c r="A67" s="119"/>
      <c r="B67" s="120" t="s">
        <v>73</v>
      </c>
      <c r="C67" s="121" t="str">
        <f>CONCATENATE(B63," ",C63)</f>
        <v>45 Podkladní a vedlejší konstrukce</v>
      </c>
      <c r="D67" s="122"/>
      <c r="E67" s="123"/>
      <c r="F67" s="124"/>
      <c r="G67" s="125">
        <f>SUM(G63:G66)</f>
        <v>0</v>
      </c>
      <c r="O67" s="105">
        <v>4</v>
      </c>
      <c r="BA67" s="126">
        <f>SUM(BA63:BA66)</f>
        <v>0</v>
      </c>
      <c r="BB67" s="126">
        <f>SUM(BB63:BB66)</f>
        <v>0</v>
      </c>
      <c r="BC67" s="126">
        <f>SUM(BC63:BC66)</f>
        <v>0</v>
      </c>
      <c r="BD67" s="126">
        <f>SUM(BD63:BD66)</f>
        <v>0</v>
      </c>
      <c r="BE67" s="126">
        <f>SUM(BE63:BE66)</f>
        <v>0</v>
      </c>
    </row>
    <row r="68" spans="1:15" ht="12.75">
      <c r="A68" s="98" t="s">
        <v>70</v>
      </c>
      <c r="B68" s="99" t="s">
        <v>165</v>
      </c>
      <c r="C68" s="100" t="s">
        <v>166</v>
      </c>
      <c r="D68" s="101"/>
      <c r="E68" s="102"/>
      <c r="F68" s="102"/>
      <c r="G68" s="103"/>
      <c r="H68" s="104"/>
      <c r="I68" s="104"/>
      <c r="O68" s="105">
        <v>1</v>
      </c>
    </row>
    <row r="69" spans="1:104" ht="12.75">
      <c r="A69" s="106">
        <v>26</v>
      </c>
      <c r="B69" s="107" t="s">
        <v>167</v>
      </c>
      <c r="C69" s="108" t="s">
        <v>168</v>
      </c>
      <c r="D69" s="109" t="s">
        <v>108</v>
      </c>
      <c r="E69" s="110">
        <v>9</v>
      </c>
      <c r="F69" s="110"/>
      <c r="G69" s="111">
        <f>E69*F69</f>
        <v>0</v>
      </c>
      <c r="O69" s="105">
        <v>2</v>
      </c>
      <c r="AA69" s="87">
        <v>1</v>
      </c>
      <c r="AB69" s="87">
        <v>1</v>
      </c>
      <c r="AC69" s="87">
        <v>1</v>
      </c>
      <c r="AZ69" s="87">
        <v>1</v>
      </c>
      <c r="BA69" s="87">
        <f>IF(AZ69=1,G69,0)</f>
        <v>0</v>
      </c>
      <c r="BB69" s="87">
        <f>IF(AZ69=2,G69,0)</f>
        <v>0</v>
      </c>
      <c r="BC69" s="87">
        <f>IF(AZ69=3,G69,0)</f>
        <v>0</v>
      </c>
      <c r="BD69" s="87">
        <f>IF(AZ69=4,G69,0)</f>
        <v>0</v>
      </c>
      <c r="BE69" s="87">
        <f>IF(AZ69=5,G69,0)</f>
        <v>0</v>
      </c>
      <c r="CA69" s="112">
        <v>1</v>
      </c>
      <c r="CB69" s="112">
        <v>1</v>
      </c>
      <c r="CZ69" s="87">
        <v>0.33075</v>
      </c>
    </row>
    <row r="70" spans="1:15" ht="11.25" customHeight="1">
      <c r="A70" s="113"/>
      <c r="B70" s="115"/>
      <c r="C70" s="239" t="s">
        <v>280</v>
      </c>
      <c r="D70" s="240"/>
      <c r="E70" s="116">
        <v>9</v>
      </c>
      <c r="F70" s="117"/>
      <c r="G70" s="118"/>
      <c r="M70" s="114" t="s">
        <v>169</v>
      </c>
      <c r="O70" s="105"/>
    </row>
    <row r="71" spans="1:104" ht="12.75">
      <c r="A71" s="106">
        <v>27</v>
      </c>
      <c r="B71" s="107" t="s">
        <v>170</v>
      </c>
      <c r="C71" s="108" t="s">
        <v>171</v>
      </c>
      <c r="D71" s="109" t="s">
        <v>108</v>
      </c>
      <c r="E71" s="110">
        <v>9</v>
      </c>
      <c r="F71" s="110"/>
      <c r="G71" s="111">
        <f>E71*F71</f>
        <v>0</v>
      </c>
      <c r="O71" s="105">
        <v>2</v>
      </c>
      <c r="AA71" s="87">
        <v>1</v>
      </c>
      <c r="AB71" s="87">
        <v>1</v>
      </c>
      <c r="AC71" s="87">
        <v>1</v>
      </c>
      <c r="AZ71" s="87">
        <v>1</v>
      </c>
      <c r="BA71" s="87">
        <f>IF(AZ71=1,G71,0)</f>
        <v>0</v>
      </c>
      <c r="BB71" s="87">
        <f>IF(AZ71=2,G71,0)</f>
        <v>0</v>
      </c>
      <c r="BC71" s="87">
        <f>IF(AZ71=3,G71,0)</f>
        <v>0</v>
      </c>
      <c r="BD71" s="87">
        <f>IF(AZ71=4,G71,0)</f>
        <v>0</v>
      </c>
      <c r="BE71" s="87">
        <f>IF(AZ71=5,G71,0)</f>
        <v>0</v>
      </c>
      <c r="CA71" s="112">
        <v>1</v>
      </c>
      <c r="CB71" s="112">
        <v>1</v>
      </c>
      <c r="CZ71" s="87">
        <v>0.33075</v>
      </c>
    </row>
    <row r="72" spans="1:15" ht="11.25" customHeight="1">
      <c r="A72" s="113"/>
      <c r="B72" s="115"/>
      <c r="C72" s="239" t="s">
        <v>280</v>
      </c>
      <c r="D72" s="240"/>
      <c r="E72" s="116">
        <v>9</v>
      </c>
      <c r="F72" s="117"/>
      <c r="G72" s="118"/>
      <c r="M72" s="114" t="s">
        <v>169</v>
      </c>
      <c r="O72" s="105"/>
    </row>
    <row r="73" spans="1:104" ht="12.75">
      <c r="A73" s="106">
        <v>28</v>
      </c>
      <c r="B73" s="107" t="s">
        <v>172</v>
      </c>
      <c r="C73" s="108" t="s">
        <v>173</v>
      </c>
      <c r="D73" s="109" t="s">
        <v>108</v>
      </c>
      <c r="E73" s="110">
        <v>9</v>
      </c>
      <c r="F73" s="110"/>
      <c r="G73" s="111">
        <f>E73*F73</f>
        <v>0</v>
      </c>
      <c r="O73" s="105">
        <v>2</v>
      </c>
      <c r="AA73" s="87">
        <v>1</v>
      </c>
      <c r="AB73" s="87">
        <v>1</v>
      </c>
      <c r="AC73" s="87">
        <v>1</v>
      </c>
      <c r="AZ73" s="87">
        <v>1</v>
      </c>
      <c r="BA73" s="87">
        <f>IF(AZ73=1,G73,0)</f>
        <v>0</v>
      </c>
      <c r="BB73" s="87">
        <f>IF(AZ73=2,G73,0)</f>
        <v>0</v>
      </c>
      <c r="BC73" s="87">
        <f>IF(AZ73=3,G73,0)</f>
        <v>0</v>
      </c>
      <c r="BD73" s="87">
        <f>IF(AZ73=4,G73,0)</f>
        <v>0</v>
      </c>
      <c r="BE73" s="87">
        <f>IF(AZ73=5,G73,0)</f>
        <v>0</v>
      </c>
      <c r="CA73" s="112">
        <v>1</v>
      </c>
      <c r="CB73" s="112">
        <v>1</v>
      </c>
      <c r="CZ73" s="87">
        <v>0.00561</v>
      </c>
    </row>
    <row r="74" spans="1:15" ht="11.25" customHeight="1">
      <c r="A74" s="113"/>
      <c r="B74" s="115"/>
      <c r="C74" s="239" t="s">
        <v>280</v>
      </c>
      <c r="D74" s="240"/>
      <c r="E74" s="116">
        <v>9</v>
      </c>
      <c r="F74" s="117"/>
      <c r="G74" s="118"/>
      <c r="M74" s="114" t="s">
        <v>169</v>
      </c>
      <c r="O74" s="105"/>
    </row>
    <row r="75" spans="1:104" ht="12.75">
      <c r="A75" s="106">
        <v>29</v>
      </c>
      <c r="B75" s="107" t="s">
        <v>174</v>
      </c>
      <c r="C75" s="108" t="s">
        <v>175</v>
      </c>
      <c r="D75" s="109" t="s">
        <v>108</v>
      </c>
      <c r="E75" s="110">
        <v>9</v>
      </c>
      <c r="F75" s="110"/>
      <c r="G75" s="111">
        <f>E75*F75</f>
        <v>0</v>
      </c>
      <c r="O75" s="105">
        <v>2</v>
      </c>
      <c r="AA75" s="87">
        <v>1</v>
      </c>
      <c r="AB75" s="87">
        <v>1</v>
      </c>
      <c r="AC75" s="87">
        <v>1</v>
      </c>
      <c r="AZ75" s="87">
        <v>1</v>
      </c>
      <c r="BA75" s="87">
        <f>IF(AZ75=1,G75,0)</f>
        <v>0</v>
      </c>
      <c r="BB75" s="87">
        <f>IF(AZ75=2,G75,0)</f>
        <v>0</v>
      </c>
      <c r="BC75" s="87">
        <f>IF(AZ75=3,G75,0)</f>
        <v>0</v>
      </c>
      <c r="BD75" s="87">
        <f>IF(AZ75=4,G75,0)</f>
        <v>0</v>
      </c>
      <c r="BE75" s="87">
        <f>IF(AZ75=5,G75,0)</f>
        <v>0</v>
      </c>
      <c r="CA75" s="112">
        <v>1</v>
      </c>
      <c r="CB75" s="112">
        <v>1</v>
      </c>
      <c r="CZ75" s="87">
        <v>0.00061</v>
      </c>
    </row>
    <row r="76" spans="1:15" ht="11.25" customHeight="1">
      <c r="A76" s="113"/>
      <c r="B76" s="115"/>
      <c r="C76" s="239" t="s">
        <v>280</v>
      </c>
      <c r="D76" s="240"/>
      <c r="E76" s="116">
        <v>9</v>
      </c>
      <c r="F76" s="117"/>
      <c r="G76" s="118"/>
      <c r="M76" s="114" t="s">
        <v>169</v>
      </c>
      <c r="O76" s="105"/>
    </row>
    <row r="77" spans="1:104" ht="12.75">
      <c r="A77" s="106">
        <v>30</v>
      </c>
      <c r="B77" s="107" t="s">
        <v>176</v>
      </c>
      <c r="C77" s="108" t="s">
        <v>177</v>
      </c>
      <c r="D77" s="109" t="s">
        <v>108</v>
      </c>
      <c r="E77" s="110">
        <v>9</v>
      </c>
      <c r="F77" s="110"/>
      <c r="G77" s="111">
        <f>E77*F77</f>
        <v>0</v>
      </c>
      <c r="O77" s="105">
        <v>2</v>
      </c>
      <c r="AA77" s="87">
        <v>1</v>
      </c>
      <c r="AB77" s="87">
        <v>1</v>
      </c>
      <c r="AC77" s="87">
        <v>1</v>
      </c>
      <c r="AZ77" s="87">
        <v>1</v>
      </c>
      <c r="BA77" s="87">
        <f>IF(AZ77=1,G77,0)</f>
        <v>0</v>
      </c>
      <c r="BB77" s="87">
        <f>IF(AZ77=2,G77,0)</f>
        <v>0</v>
      </c>
      <c r="BC77" s="87">
        <f>IF(AZ77=3,G77,0)</f>
        <v>0</v>
      </c>
      <c r="BD77" s="87">
        <f>IF(AZ77=4,G77,0)</f>
        <v>0</v>
      </c>
      <c r="BE77" s="87">
        <f>IF(AZ77=5,G77,0)</f>
        <v>0</v>
      </c>
      <c r="CA77" s="112">
        <v>1</v>
      </c>
      <c r="CB77" s="112">
        <v>1</v>
      </c>
      <c r="CZ77" s="87">
        <v>0.12966</v>
      </c>
    </row>
    <row r="78" spans="1:15" ht="11.25" customHeight="1">
      <c r="A78" s="113"/>
      <c r="B78" s="115"/>
      <c r="C78" s="239" t="s">
        <v>280</v>
      </c>
      <c r="D78" s="240"/>
      <c r="E78" s="116">
        <v>9</v>
      </c>
      <c r="F78" s="117"/>
      <c r="G78" s="118"/>
      <c r="M78" s="114" t="s">
        <v>169</v>
      </c>
      <c r="O78" s="105"/>
    </row>
    <row r="79" spans="1:104" ht="12.75">
      <c r="A79" s="106">
        <v>31</v>
      </c>
      <c r="B79" s="107" t="s">
        <v>178</v>
      </c>
      <c r="C79" s="108" t="s">
        <v>179</v>
      </c>
      <c r="D79" s="109" t="s">
        <v>108</v>
      </c>
      <c r="E79" s="110">
        <v>9</v>
      </c>
      <c r="F79" s="110"/>
      <c r="G79" s="111">
        <f>E79*F79</f>
        <v>0</v>
      </c>
      <c r="O79" s="105">
        <v>2</v>
      </c>
      <c r="AA79" s="87">
        <v>1</v>
      </c>
      <c r="AB79" s="87">
        <v>0</v>
      </c>
      <c r="AC79" s="87">
        <v>0</v>
      </c>
      <c r="AZ79" s="87">
        <v>1</v>
      </c>
      <c r="BA79" s="87">
        <f>IF(AZ79=1,G79,0)</f>
        <v>0</v>
      </c>
      <c r="BB79" s="87">
        <f>IF(AZ79=2,G79,0)</f>
        <v>0</v>
      </c>
      <c r="BC79" s="87">
        <f>IF(AZ79=3,G79,0)</f>
        <v>0</v>
      </c>
      <c r="BD79" s="87">
        <f>IF(AZ79=4,G79,0)</f>
        <v>0</v>
      </c>
      <c r="BE79" s="87">
        <f>IF(AZ79=5,G79,0)</f>
        <v>0</v>
      </c>
      <c r="CA79" s="112">
        <v>1</v>
      </c>
      <c r="CB79" s="112">
        <v>0</v>
      </c>
      <c r="CZ79" s="87">
        <v>0.18152</v>
      </c>
    </row>
    <row r="80" spans="1:15" ht="11.25" customHeight="1">
      <c r="A80" s="113"/>
      <c r="B80" s="115"/>
      <c r="C80" s="239" t="s">
        <v>280</v>
      </c>
      <c r="D80" s="240"/>
      <c r="E80" s="116">
        <v>9</v>
      </c>
      <c r="F80" s="117"/>
      <c r="G80" s="118"/>
      <c r="M80" s="114" t="s">
        <v>169</v>
      </c>
      <c r="O80" s="105"/>
    </row>
    <row r="81" spans="1:104" ht="12.75">
      <c r="A81" s="106">
        <v>32</v>
      </c>
      <c r="B81" s="107" t="s">
        <v>180</v>
      </c>
      <c r="C81" s="108" t="s">
        <v>303</v>
      </c>
      <c r="D81" s="109" t="s">
        <v>83</v>
      </c>
      <c r="E81" s="110">
        <v>7</v>
      </c>
      <c r="F81" s="110"/>
      <c r="G81" s="111">
        <f>E81*F81</f>
        <v>0</v>
      </c>
      <c r="O81" s="105">
        <v>2</v>
      </c>
      <c r="AA81" s="87">
        <v>1</v>
      </c>
      <c r="AB81" s="87">
        <v>1</v>
      </c>
      <c r="AC81" s="87">
        <v>1</v>
      </c>
      <c r="AZ81" s="87">
        <v>1</v>
      </c>
      <c r="BA81" s="87">
        <f>IF(AZ81=1,G81,0)</f>
        <v>0</v>
      </c>
      <c r="BB81" s="87">
        <f>IF(AZ81=2,G81,0)</f>
        <v>0</v>
      </c>
      <c r="BC81" s="87">
        <f>IF(AZ81=3,G81,0)</f>
        <v>0</v>
      </c>
      <c r="BD81" s="87">
        <f>IF(AZ81=4,G81,0)</f>
        <v>0</v>
      </c>
      <c r="BE81" s="87">
        <f>IF(AZ81=5,G81,0)</f>
        <v>0</v>
      </c>
      <c r="CA81" s="112">
        <v>1</v>
      </c>
      <c r="CB81" s="112">
        <v>1</v>
      </c>
      <c r="CZ81" s="87">
        <v>0.012</v>
      </c>
    </row>
    <row r="82" spans="1:104" ht="12.75">
      <c r="A82" s="106">
        <v>33</v>
      </c>
      <c r="B82" s="107" t="s">
        <v>181</v>
      </c>
      <c r="C82" s="108" t="s">
        <v>182</v>
      </c>
      <c r="D82" s="109" t="s">
        <v>83</v>
      </c>
      <c r="E82" s="110">
        <v>7</v>
      </c>
      <c r="F82" s="110"/>
      <c r="G82" s="111">
        <f>E82*F82</f>
        <v>0</v>
      </c>
      <c r="O82" s="105">
        <v>2</v>
      </c>
      <c r="AA82" s="87">
        <v>1</v>
      </c>
      <c r="AB82" s="87">
        <v>1</v>
      </c>
      <c r="AC82" s="87">
        <v>1</v>
      </c>
      <c r="AZ82" s="87">
        <v>1</v>
      </c>
      <c r="BA82" s="87">
        <f>IF(AZ82=1,G82,0)</f>
        <v>0</v>
      </c>
      <c r="BB82" s="87">
        <f>IF(AZ82=2,G82,0)</f>
        <v>0</v>
      </c>
      <c r="BC82" s="87">
        <f>IF(AZ82=3,G82,0)</f>
        <v>0</v>
      </c>
      <c r="BD82" s="87">
        <f>IF(AZ82=4,G82,0)</f>
        <v>0</v>
      </c>
      <c r="BE82" s="87">
        <f>IF(AZ82=5,G82,0)</f>
        <v>0</v>
      </c>
      <c r="CA82" s="112">
        <v>1</v>
      </c>
      <c r="CB82" s="112">
        <v>1</v>
      </c>
      <c r="CZ82" s="87">
        <v>0.14874</v>
      </c>
    </row>
    <row r="83" spans="1:15" ht="11.25" customHeight="1">
      <c r="A83" s="113"/>
      <c r="B83" s="115"/>
      <c r="C83" s="239" t="s">
        <v>183</v>
      </c>
      <c r="D83" s="240"/>
      <c r="E83" s="116">
        <v>7</v>
      </c>
      <c r="F83" s="117"/>
      <c r="G83" s="118"/>
      <c r="M83" s="114" t="s">
        <v>183</v>
      </c>
      <c r="O83" s="105"/>
    </row>
    <row r="84" spans="1:104" ht="12.75">
      <c r="A84" s="106">
        <v>34</v>
      </c>
      <c r="B84" s="107" t="s">
        <v>184</v>
      </c>
      <c r="C84" s="108" t="s">
        <v>185</v>
      </c>
      <c r="D84" s="109" t="s">
        <v>83</v>
      </c>
      <c r="E84" s="110">
        <v>7</v>
      </c>
      <c r="F84" s="110"/>
      <c r="G84" s="111">
        <f>E84*F84</f>
        <v>0</v>
      </c>
      <c r="O84" s="105">
        <v>2</v>
      </c>
      <c r="AA84" s="87">
        <v>1</v>
      </c>
      <c r="AB84" s="87">
        <v>1</v>
      </c>
      <c r="AC84" s="87">
        <v>1</v>
      </c>
      <c r="AZ84" s="87">
        <v>1</v>
      </c>
      <c r="BA84" s="87">
        <f>IF(AZ84=1,G84,0)</f>
        <v>0</v>
      </c>
      <c r="BB84" s="87">
        <f>IF(AZ84=2,G84,0)</f>
        <v>0</v>
      </c>
      <c r="BC84" s="87">
        <f>IF(AZ84=3,G84,0)</f>
        <v>0</v>
      </c>
      <c r="BD84" s="87">
        <f>IF(AZ84=4,G84,0)</f>
        <v>0</v>
      </c>
      <c r="BE84" s="87">
        <f>IF(AZ84=5,G84,0)</f>
        <v>0</v>
      </c>
      <c r="CA84" s="112">
        <v>1</v>
      </c>
      <c r="CB84" s="112">
        <v>1</v>
      </c>
      <c r="CZ84" s="87">
        <v>0</v>
      </c>
    </row>
    <row r="85" spans="1:57" ht="12.75">
      <c r="A85" s="119"/>
      <c r="B85" s="120" t="s">
        <v>73</v>
      </c>
      <c r="C85" s="121" t="str">
        <f>CONCATENATE(B68," ",C68)</f>
        <v>5 Komunikace</v>
      </c>
      <c r="D85" s="122"/>
      <c r="E85" s="123"/>
      <c r="F85" s="124"/>
      <c r="G85" s="125">
        <f>SUM(G68:G84)</f>
        <v>0</v>
      </c>
      <c r="O85" s="105">
        <v>4</v>
      </c>
      <c r="BA85" s="126">
        <f>SUM(BA68:BA84)</f>
        <v>0</v>
      </c>
      <c r="BB85" s="126">
        <f>SUM(BB68:BB84)</f>
        <v>0</v>
      </c>
      <c r="BC85" s="126">
        <f>SUM(BC68:BC84)</f>
        <v>0</v>
      </c>
      <c r="BD85" s="126">
        <f>SUM(BD68:BD84)</f>
        <v>0</v>
      </c>
      <c r="BE85" s="126">
        <f>SUM(BE68:BE84)</f>
        <v>0</v>
      </c>
    </row>
    <row r="86" spans="1:15" ht="18" customHeight="1">
      <c r="A86" s="98" t="s">
        <v>70</v>
      </c>
      <c r="B86" s="99" t="s">
        <v>186</v>
      </c>
      <c r="C86" s="100" t="s">
        <v>187</v>
      </c>
      <c r="D86" s="101"/>
      <c r="E86" s="102"/>
      <c r="F86" s="102"/>
      <c r="G86" s="103"/>
      <c r="H86" s="104"/>
      <c r="I86" s="104"/>
      <c r="O86" s="105">
        <v>1</v>
      </c>
    </row>
    <row r="87" spans="1:104" ht="12.75">
      <c r="A87" s="106">
        <v>35</v>
      </c>
      <c r="B87" s="107" t="s">
        <v>188</v>
      </c>
      <c r="C87" s="108" t="s">
        <v>281</v>
      </c>
      <c r="D87" s="109" t="s">
        <v>83</v>
      </c>
      <c r="E87" s="110">
        <v>24</v>
      </c>
      <c r="F87" s="110"/>
      <c r="G87" s="111">
        <f>E87*F87</f>
        <v>0</v>
      </c>
      <c r="O87" s="105">
        <v>2</v>
      </c>
      <c r="AA87" s="87">
        <v>1</v>
      </c>
      <c r="AB87" s="87">
        <v>1</v>
      </c>
      <c r="AC87" s="87">
        <v>1</v>
      </c>
      <c r="AZ87" s="87">
        <v>1</v>
      </c>
      <c r="BA87" s="87">
        <f>IF(AZ87=1,G87,0)</f>
        <v>0</v>
      </c>
      <c r="BB87" s="87">
        <f>IF(AZ87=2,G87,0)</f>
        <v>0</v>
      </c>
      <c r="BC87" s="87">
        <f>IF(AZ87=3,G87,0)</f>
        <v>0</v>
      </c>
      <c r="BD87" s="87">
        <f>IF(AZ87=4,G87,0)</f>
        <v>0</v>
      </c>
      <c r="BE87" s="87">
        <f>IF(AZ87=5,G87,0)</f>
        <v>0</v>
      </c>
      <c r="CA87" s="112">
        <v>1</v>
      </c>
      <c r="CB87" s="112">
        <v>1</v>
      </c>
      <c r="CZ87" s="87">
        <v>0</v>
      </c>
    </row>
    <row r="88" spans="1:15" ht="11.25" customHeight="1">
      <c r="A88" s="113"/>
      <c r="B88" s="115"/>
      <c r="C88" s="239" t="s">
        <v>189</v>
      </c>
      <c r="D88" s="240"/>
      <c r="E88" s="116">
        <v>24</v>
      </c>
      <c r="F88" s="117"/>
      <c r="G88" s="118"/>
      <c r="M88" s="114" t="s">
        <v>189</v>
      </c>
      <c r="O88" s="105"/>
    </row>
    <row r="89" spans="1:104" ht="12.75">
      <c r="A89" s="106">
        <v>36</v>
      </c>
      <c r="B89" s="107" t="s">
        <v>190</v>
      </c>
      <c r="C89" s="108" t="s">
        <v>191</v>
      </c>
      <c r="D89" s="109" t="s">
        <v>83</v>
      </c>
      <c r="E89" s="110">
        <v>96</v>
      </c>
      <c r="F89" s="110"/>
      <c r="G89" s="111">
        <f>E89*F89</f>
        <v>0</v>
      </c>
      <c r="O89" s="105">
        <v>2</v>
      </c>
      <c r="AA89" s="87">
        <v>1</v>
      </c>
      <c r="AB89" s="87">
        <v>1</v>
      </c>
      <c r="AC89" s="87">
        <v>1</v>
      </c>
      <c r="AZ89" s="87">
        <v>1</v>
      </c>
      <c r="BA89" s="87">
        <f>IF(AZ89=1,G89,0)</f>
        <v>0</v>
      </c>
      <c r="BB89" s="87">
        <f>IF(AZ89=2,G89,0)</f>
        <v>0</v>
      </c>
      <c r="BC89" s="87">
        <f>IF(AZ89=3,G89,0)</f>
        <v>0</v>
      </c>
      <c r="BD89" s="87">
        <f>IF(AZ89=4,G89,0)</f>
        <v>0</v>
      </c>
      <c r="BE89" s="87">
        <f>IF(AZ89=5,G89,0)</f>
        <v>0</v>
      </c>
      <c r="CA89" s="112">
        <v>1</v>
      </c>
      <c r="CB89" s="112">
        <v>1</v>
      </c>
      <c r="CZ89" s="87">
        <v>0.00016</v>
      </c>
    </row>
    <row r="90" spans="1:15" ht="11.25" customHeight="1">
      <c r="A90" s="113"/>
      <c r="B90" s="115"/>
      <c r="C90" s="239" t="s">
        <v>192</v>
      </c>
      <c r="D90" s="240"/>
      <c r="E90" s="116">
        <v>96</v>
      </c>
      <c r="F90" s="117"/>
      <c r="G90" s="118"/>
      <c r="M90" s="114" t="s">
        <v>192</v>
      </c>
      <c r="O90" s="105"/>
    </row>
    <row r="91" spans="1:104" ht="12.75">
      <c r="A91" s="106">
        <v>37</v>
      </c>
      <c r="B91" s="107" t="s">
        <v>193</v>
      </c>
      <c r="C91" s="108" t="s">
        <v>282</v>
      </c>
      <c r="D91" s="109" t="s">
        <v>194</v>
      </c>
      <c r="E91" s="110">
        <v>19</v>
      </c>
      <c r="F91" s="110"/>
      <c r="G91" s="111">
        <f>E91*F91</f>
        <v>0</v>
      </c>
      <c r="O91" s="105">
        <v>2</v>
      </c>
      <c r="AA91" s="87">
        <v>1</v>
      </c>
      <c r="AB91" s="87">
        <v>1</v>
      </c>
      <c r="AC91" s="87">
        <v>1</v>
      </c>
      <c r="AZ91" s="87">
        <v>1</v>
      </c>
      <c r="BA91" s="87">
        <f>IF(AZ91=1,G91,0)</f>
        <v>0</v>
      </c>
      <c r="BB91" s="87">
        <f>IF(AZ91=2,G91,0)</f>
        <v>0</v>
      </c>
      <c r="BC91" s="87">
        <f>IF(AZ91=3,G91,0)</f>
        <v>0</v>
      </c>
      <c r="BD91" s="87">
        <f>IF(AZ91=4,G91,0)</f>
        <v>0</v>
      </c>
      <c r="BE91" s="87">
        <f>IF(AZ91=5,G91,0)</f>
        <v>0</v>
      </c>
      <c r="CA91" s="112">
        <v>1</v>
      </c>
      <c r="CB91" s="112">
        <v>1</v>
      </c>
      <c r="CZ91" s="87">
        <v>2E-05</v>
      </c>
    </row>
    <row r="92" spans="1:15" ht="11.25" customHeight="1">
      <c r="A92" s="113"/>
      <c r="B92" s="115"/>
      <c r="C92" s="239" t="s">
        <v>195</v>
      </c>
      <c r="D92" s="240"/>
      <c r="E92" s="116">
        <v>11</v>
      </c>
      <c r="F92" s="117"/>
      <c r="G92" s="118"/>
      <c r="M92" s="114" t="s">
        <v>195</v>
      </c>
      <c r="O92" s="105"/>
    </row>
    <row r="93" spans="1:15" ht="11.25" customHeight="1">
      <c r="A93" s="113"/>
      <c r="B93" s="115"/>
      <c r="C93" s="239" t="s">
        <v>196</v>
      </c>
      <c r="D93" s="240"/>
      <c r="E93" s="116">
        <v>5</v>
      </c>
      <c r="F93" s="117"/>
      <c r="G93" s="118"/>
      <c r="M93" s="114" t="s">
        <v>196</v>
      </c>
      <c r="O93" s="105"/>
    </row>
    <row r="94" spans="1:15" ht="11.25" customHeight="1">
      <c r="A94" s="113"/>
      <c r="B94" s="115"/>
      <c r="C94" s="239" t="s">
        <v>197</v>
      </c>
      <c r="D94" s="240"/>
      <c r="E94" s="116">
        <v>3</v>
      </c>
      <c r="F94" s="117"/>
      <c r="G94" s="118"/>
      <c r="M94" s="114" t="s">
        <v>197</v>
      </c>
      <c r="O94" s="105"/>
    </row>
    <row r="95" spans="1:104" ht="22.5">
      <c r="A95" s="106">
        <v>38</v>
      </c>
      <c r="B95" s="107" t="s">
        <v>198</v>
      </c>
      <c r="C95" s="108" t="s">
        <v>283</v>
      </c>
      <c r="D95" s="109" t="s">
        <v>194</v>
      </c>
      <c r="E95" s="110">
        <v>8</v>
      </c>
      <c r="F95" s="110"/>
      <c r="G95" s="111">
        <f aca="true" t="shared" si="0" ref="G95:G100">E95*F95</f>
        <v>0</v>
      </c>
      <c r="O95" s="105">
        <v>2</v>
      </c>
      <c r="AA95" s="87">
        <v>1</v>
      </c>
      <c r="AB95" s="87">
        <v>0</v>
      </c>
      <c r="AC95" s="87">
        <v>0</v>
      </c>
      <c r="AZ95" s="87">
        <v>1</v>
      </c>
      <c r="BA95" s="87">
        <f aca="true" t="shared" si="1" ref="BA95:BA100">IF(AZ95=1,G95,0)</f>
        <v>0</v>
      </c>
      <c r="BB95" s="87">
        <f aca="true" t="shared" si="2" ref="BB95:BB100">IF(AZ95=2,G95,0)</f>
        <v>0</v>
      </c>
      <c r="BC95" s="87">
        <f aca="true" t="shared" si="3" ref="BC95:BC100">IF(AZ95=3,G95,0)</f>
        <v>0</v>
      </c>
      <c r="BD95" s="87">
        <f aca="true" t="shared" si="4" ref="BD95:BD100">IF(AZ95=4,G95,0)</f>
        <v>0</v>
      </c>
      <c r="BE95" s="87">
        <f aca="true" t="shared" si="5" ref="BE95:BE100">IF(AZ95=5,G95,0)</f>
        <v>0</v>
      </c>
      <c r="CA95" s="112">
        <v>1</v>
      </c>
      <c r="CB95" s="112">
        <v>0</v>
      </c>
      <c r="CZ95" s="87">
        <v>0</v>
      </c>
    </row>
    <row r="96" spans="1:104" ht="12.75">
      <c r="A96" s="106">
        <v>39</v>
      </c>
      <c r="B96" s="107" t="s">
        <v>199</v>
      </c>
      <c r="C96" s="108" t="s">
        <v>284</v>
      </c>
      <c r="D96" s="109" t="s">
        <v>194</v>
      </c>
      <c r="E96" s="110">
        <v>1</v>
      </c>
      <c r="F96" s="110"/>
      <c r="G96" s="111">
        <f t="shared" si="0"/>
        <v>0</v>
      </c>
      <c r="O96" s="105">
        <v>2</v>
      </c>
      <c r="AA96" s="87">
        <v>1</v>
      </c>
      <c r="AB96" s="87">
        <v>1</v>
      </c>
      <c r="AC96" s="87">
        <v>1</v>
      </c>
      <c r="AZ96" s="87">
        <v>1</v>
      </c>
      <c r="BA96" s="87">
        <f t="shared" si="1"/>
        <v>0</v>
      </c>
      <c r="BB96" s="87">
        <f t="shared" si="2"/>
        <v>0</v>
      </c>
      <c r="BC96" s="87">
        <f t="shared" si="3"/>
        <v>0</v>
      </c>
      <c r="BD96" s="87">
        <f t="shared" si="4"/>
        <v>0</v>
      </c>
      <c r="BE96" s="87">
        <f t="shared" si="5"/>
        <v>0</v>
      </c>
      <c r="CA96" s="112">
        <v>1</v>
      </c>
      <c r="CB96" s="112">
        <v>1</v>
      </c>
      <c r="CZ96" s="87">
        <v>7E-05</v>
      </c>
    </row>
    <row r="97" spans="1:104" ht="12.75">
      <c r="A97" s="106">
        <v>40</v>
      </c>
      <c r="B97" s="107" t="s">
        <v>200</v>
      </c>
      <c r="C97" s="108" t="s">
        <v>299</v>
      </c>
      <c r="D97" s="109" t="s">
        <v>194</v>
      </c>
      <c r="E97" s="110">
        <v>12</v>
      </c>
      <c r="F97" s="110"/>
      <c r="G97" s="111">
        <f t="shared" si="0"/>
        <v>0</v>
      </c>
      <c r="O97" s="105">
        <v>2</v>
      </c>
      <c r="AA97" s="87">
        <v>1</v>
      </c>
      <c r="AB97" s="87">
        <v>1</v>
      </c>
      <c r="AC97" s="87">
        <v>1</v>
      </c>
      <c r="AZ97" s="87">
        <v>1</v>
      </c>
      <c r="BA97" s="87">
        <f t="shared" si="1"/>
        <v>0</v>
      </c>
      <c r="BB97" s="87">
        <f t="shared" si="2"/>
        <v>0</v>
      </c>
      <c r="BC97" s="87">
        <f t="shared" si="3"/>
        <v>0</v>
      </c>
      <c r="BD97" s="87">
        <f t="shared" si="4"/>
        <v>0</v>
      </c>
      <c r="BE97" s="87">
        <f t="shared" si="5"/>
        <v>0</v>
      </c>
      <c r="CA97" s="112">
        <v>1</v>
      </c>
      <c r="CB97" s="112">
        <v>1</v>
      </c>
      <c r="CZ97" s="87">
        <v>1E-05</v>
      </c>
    </row>
    <row r="98" spans="1:104" ht="22.5">
      <c r="A98" s="106">
        <v>41</v>
      </c>
      <c r="B98" s="107" t="s">
        <v>201</v>
      </c>
      <c r="C98" s="108" t="s">
        <v>300</v>
      </c>
      <c r="D98" s="109" t="s">
        <v>202</v>
      </c>
      <c r="E98" s="110">
        <v>5</v>
      </c>
      <c r="F98" s="110"/>
      <c r="G98" s="111">
        <f t="shared" si="0"/>
        <v>0</v>
      </c>
      <c r="O98" s="105">
        <v>2</v>
      </c>
      <c r="AA98" s="87">
        <v>1</v>
      </c>
      <c r="AB98" s="87">
        <v>1</v>
      </c>
      <c r="AC98" s="87">
        <v>1</v>
      </c>
      <c r="AZ98" s="87">
        <v>1</v>
      </c>
      <c r="BA98" s="87">
        <f t="shared" si="1"/>
        <v>0</v>
      </c>
      <c r="BB98" s="87">
        <f t="shared" si="2"/>
        <v>0</v>
      </c>
      <c r="BC98" s="87">
        <f t="shared" si="3"/>
        <v>0</v>
      </c>
      <c r="BD98" s="87">
        <f t="shared" si="4"/>
        <v>0</v>
      </c>
      <c r="BE98" s="87">
        <f t="shared" si="5"/>
        <v>0</v>
      </c>
      <c r="CA98" s="112">
        <v>1</v>
      </c>
      <c r="CB98" s="112">
        <v>1</v>
      </c>
      <c r="CZ98" s="87">
        <v>0.00013</v>
      </c>
    </row>
    <row r="99" spans="1:104" ht="12.75">
      <c r="A99" s="106">
        <v>42</v>
      </c>
      <c r="B99" s="107" t="s">
        <v>203</v>
      </c>
      <c r="C99" s="108" t="s">
        <v>204</v>
      </c>
      <c r="D99" s="109" t="s">
        <v>83</v>
      </c>
      <c r="E99" s="110">
        <v>90</v>
      </c>
      <c r="F99" s="110"/>
      <c r="G99" s="111">
        <f t="shared" si="0"/>
        <v>0</v>
      </c>
      <c r="O99" s="105">
        <v>2</v>
      </c>
      <c r="AA99" s="87">
        <v>1</v>
      </c>
      <c r="AB99" s="87">
        <v>1</v>
      </c>
      <c r="AC99" s="87">
        <v>1</v>
      </c>
      <c r="AZ99" s="87">
        <v>1</v>
      </c>
      <c r="BA99" s="87">
        <f t="shared" si="1"/>
        <v>0</v>
      </c>
      <c r="BB99" s="87">
        <f t="shared" si="2"/>
        <v>0</v>
      </c>
      <c r="BC99" s="87">
        <f t="shared" si="3"/>
        <v>0</v>
      </c>
      <c r="BD99" s="87">
        <f t="shared" si="4"/>
        <v>0</v>
      </c>
      <c r="BE99" s="87">
        <f t="shared" si="5"/>
        <v>0</v>
      </c>
      <c r="CA99" s="112">
        <v>1</v>
      </c>
      <c r="CB99" s="112">
        <v>1</v>
      </c>
      <c r="CZ99" s="87">
        <v>0</v>
      </c>
    </row>
    <row r="100" spans="1:104" ht="12.75">
      <c r="A100" s="106">
        <v>43</v>
      </c>
      <c r="B100" s="107" t="s">
        <v>205</v>
      </c>
      <c r="C100" s="108" t="s">
        <v>304</v>
      </c>
      <c r="D100" s="109" t="s">
        <v>194</v>
      </c>
      <c r="E100" s="110">
        <v>2</v>
      </c>
      <c r="F100" s="110"/>
      <c r="G100" s="111">
        <f t="shared" si="0"/>
        <v>0</v>
      </c>
      <c r="O100" s="105">
        <v>2</v>
      </c>
      <c r="AA100" s="87">
        <v>1</v>
      </c>
      <c r="AB100" s="87">
        <v>0</v>
      </c>
      <c r="AC100" s="87">
        <v>0</v>
      </c>
      <c r="AZ100" s="87">
        <v>1</v>
      </c>
      <c r="BA100" s="87">
        <f t="shared" si="1"/>
        <v>0</v>
      </c>
      <c r="BB100" s="87">
        <f t="shared" si="2"/>
        <v>0</v>
      </c>
      <c r="BC100" s="87">
        <f t="shared" si="3"/>
        <v>0</v>
      </c>
      <c r="BD100" s="87">
        <f t="shared" si="4"/>
        <v>0</v>
      </c>
      <c r="BE100" s="87">
        <f t="shared" si="5"/>
        <v>0</v>
      </c>
      <c r="CA100" s="112">
        <v>1</v>
      </c>
      <c r="CB100" s="112">
        <v>0</v>
      </c>
      <c r="CZ100" s="87">
        <v>4.26</v>
      </c>
    </row>
    <row r="101" spans="1:15" ht="11.25" customHeight="1">
      <c r="A101" s="113"/>
      <c r="B101" s="115"/>
      <c r="C101" s="239" t="s">
        <v>206</v>
      </c>
      <c r="D101" s="240"/>
      <c r="E101" s="116">
        <v>0</v>
      </c>
      <c r="F101" s="117"/>
      <c r="G101" s="118"/>
      <c r="M101" s="114" t="s">
        <v>206</v>
      </c>
      <c r="O101" s="105"/>
    </row>
    <row r="102" spans="1:15" ht="58.5" customHeight="1">
      <c r="A102" s="113"/>
      <c r="B102" s="115"/>
      <c r="C102" s="241" t="s">
        <v>305</v>
      </c>
      <c r="D102" s="242"/>
      <c r="E102" s="116">
        <v>2</v>
      </c>
      <c r="F102" s="117"/>
      <c r="G102" s="118"/>
      <c r="M102" s="114" t="s">
        <v>207</v>
      </c>
      <c r="O102" s="105"/>
    </row>
    <row r="103" spans="1:104" ht="22.5">
      <c r="A103" s="106">
        <v>44</v>
      </c>
      <c r="B103" s="107" t="s">
        <v>208</v>
      </c>
      <c r="C103" s="108" t="s">
        <v>285</v>
      </c>
      <c r="D103" s="109" t="s">
        <v>194</v>
      </c>
      <c r="E103" s="110">
        <v>2</v>
      </c>
      <c r="F103" s="110"/>
      <c r="G103" s="111">
        <f>E103*F103</f>
        <v>0</v>
      </c>
      <c r="O103" s="105">
        <v>2</v>
      </c>
      <c r="AA103" s="87">
        <v>1</v>
      </c>
      <c r="AB103" s="87">
        <v>0</v>
      </c>
      <c r="AC103" s="87">
        <v>0</v>
      </c>
      <c r="AZ103" s="87">
        <v>1</v>
      </c>
      <c r="BA103" s="87">
        <f>IF(AZ103=1,G103,0)</f>
        <v>0</v>
      </c>
      <c r="BB103" s="87">
        <f>IF(AZ103=2,G103,0)</f>
        <v>0</v>
      </c>
      <c r="BC103" s="87">
        <f>IF(AZ103=3,G103,0)</f>
        <v>0</v>
      </c>
      <c r="BD103" s="87">
        <f>IF(AZ103=4,G103,0)</f>
        <v>0</v>
      </c>
      <c r="BE103" s="87">
        <f>IF(AZ103=5,G103,0)</f>
        <v>0</v>
      </c>
      <c r="CA103" s="112">
        <v>1</v>
      </c>
      <c r="CB103" s="112">
        <v>0</v>
      </c>
      <c r="CZ103" s="87">
        <v>5.8</v>
      </c>
    </row>
    <row r="104" spans="1:15" ht="11.25" customHeight="1">
      <c r="A104" s="113"/>
      <c r="B104" s="115"/>
      <c r="C104" s="239" t="s">
        <v>209</v>
      </c>
      <c r="D104" s="240"/>
      <c r="E104" s="116">
        <v>0</v>
      </c>
      <c r="F104" s="117"/>
      <c r="G104" s="118"/>
      <c r="M104" s="114" t="s">
        <v>209</v>
      </c>
      <c r="O104" s="105"/>
    </row>
    <row r="105" spans="1:15" ht="58.5" customHeight="1">
      <c r="A105" s="113"/>
      <c r="B105" s="115"/>
      <c r="C105" s="241" t="s">
        <v>305</v>
      </c>
      <c r="D105" s="242"/>
      <c r="E105" s="116">
        <v>2</v>
      </c>
      <c r="F105" s="117"/>
      <c r="G105" s="118"/>
      <c r="M105" s="114" t="s">
        <v>207</v>
      </c>
      <c r="O105" s="105"/>
    </row>
    <row r="106" spans="1:104" ht="12.75">
      <c r="A106" s="106">
        <v>45</v>
      </c>
      <c r="B106" s="107" t="s">
        <v>210</v>
      </c>
      <c r="C106" s="108" t="s">
        <v>211</v>
      </c>
      <c r="D106" s="109" t="s">
        <v>194</v>
      </c>
      <c r="E106" s="110">
        <v>4</v>
      </c>
      <c r="F106" s="110"/>
      <c r="G106" s="111">
        <f aca="true" t="shared" si="6" ref="G106:G119">E106*F106</f>
        <v>0</v>
      </c>
      <c r="O106" s="105">
        <v>2</v>
      </c>
      <c r="AA106" s="87">
        <v>1</v>
      </c>
      <c r="AB106" s="87">
        <v>1</v>
      </c>
      <c r="AC106" s="87">
        <v>1</v>
      </c>
      <c r="AZ106" s="87">
        <v>1</v>
      </c>
      <c r="BA106" s="87">
        <f aca="true" t="shared" si="7" ref="BA106:BA119">IF(AZ106=1,G106,0)</f>
        <v>0</v>
      </c>
      <c r="BB106" s="87">
        <f aca="true" t="shared" si="8" ref="BB106:BB119">IF(AZ106=2,G106,0)</f>
        <v>0</v>
      </c>
      <c r="BC106" s="87">
        <f aca="true" t="shared" si="9" ref="BC106:BC119">IF(AZ106=3,G106,0)</f>
        <v>0</v>
      </c>
      <c r="BD106" s="87">
        <f aca="true" t="shared" si="10" ref="BD106:BD119">IF(AZ106=4,G106,0)</f>
        <v>0</v>
      </c>
      <c r="BE106" s="87">
        <f aca="true" t="shared" si="11" ref="BE106:BE119">IF(AZ106=5,G106,0)</f>
        <v>0</v>
      </c>
      <c r="CA106" s="112">
        <v>1</v>
      </c>
      <c r="CB106" s="112">
        <v>1</v>
      </c>
      <c r="CZ106" s="87">
        <v>0.00702</v>
      </c>
    </row>
    <row r="107" spans="1:104" ht="12.75">
      <c r="A107" s="106">
        <v>46</v>
      </c>
      <c r="B107" s="107" t="s">
        <v>212</v>
      </c>
      <c r="C107" s="108" t="s">
        <v>213</v>
      </c>
      <c r="D107" s="109" t="s">
        <v>194</v>
      </c>
      <c r="E107" s="110">
        <v>2</v>
      </c>
      <c r="F107" s="110"/>
      <c r="G107" s="111">
        <f t="shared" si="6"/>
        <v>0</v>
      </c>
      <c r="O107" s="105">
        <v>2</v>
      </c>
      <c r="AA107" s="87">
        <v>3</v>
      </c>
      <c r="AB107" s="87">
        <v>1</v>
      </c>
      <c r="AC107" s="87">
        <v>28611200</v>
      </c>
      <c r="AZ107" s="87">
        <v>1</v>
      </c>
      <c r="BA107" s="87">
        <f t="shared" si="7"/>
        <v>0</v>
      </c>
      <c r="BB107" s="87">
        <f t="shared" si="8"/>
        <v>0</v>
      </c>
      <c r="BC107" s="87">
        <f t="shared" si="9"/>
        <v>0</v>
      </c>
      <c r="BD107" s="87">
        <f t="shared" si="10"/>
        <v>0</v>
      </c>
      <c r="BE107" s="87">
        <f t="shared" si="11"/>
        <v>0</v>
      </c>
      <c r="CA107" s="112">
        <v>3</v>
      </c>
      <c r="CB107" s="112">
        <v>1</v>
      </c>
      <c r="CZ107" s="87">
        <v>0.019</v>
      </c>
    </row>
    <row r="108" spans="1:104" ht="12.75">
      <c r="A108" s="106">
        <v>47</v>
      </c>
      <c r="B108" s="107" t="s">
        <v>214</v>
      </c>
      <c r="C108" s="108" t="s">
        <v>215</v>
      </c>
      <c r="D108" s="109" t="s">
        <v>194</v>
      </c>
      <c r="E108" s="110">
        <v>3</v>
      </c>
      <c r="F108" s="110"/>
      <c r="G108" s="111">
        <f t="shared" si="6"/>
        <v>0</v>
      </c>
      <c r="O108" s="105">
        <v>2</v>
      </c>
      <c r="AA108" s="87">
        <v>3</v>
      </c>
      <c r="AB108" s="87">
        <v>1</v>
      </c>
      <c r="AC108" s="87">
        <v>28611201</v>
      </c>
      <c r="AZ108" s="87">
        <v>1</v>
      </c>
      <c r="BA108" s="87">
        <f t="shared" si="7"/>
        <v>0</v>
      </c>
      <c r="BB108" s="87">
        <f t="shared" si="8"/>
        <v>0</v>
      </c>
      <c r="BC108" s="87">
        <f t="shared" si="9"/>
        <v>0</v>
      </c>
      <c r="BD108" s="87">
        <f t="shared" si="10"/>
        <v>0</v>
      </c>
      <c r="BE108" s="87">
        <f t="shared" si="11"/>
        <v>0</v>
      </c>
      <c r="CA108" s="112">
        <v>3</v>
      </c>
      <c r="CB108" s="112">
        <v>1</v>
      </c>
      <c r="CZ108" s="87">
        <v>0.0095</v>
      </c>
    </row>
    <row r="109" spans="1:104" ht="12.75">
      <c r="A109" s="106">
        <v>48</v>
      </c>
      <c r="B109" s="107" t="s">
        <v>216</v>
      </c>
      <c r="C109" s="108" t="s">
        <v>217</v>
      </c>
      <c r="D109" s="109" t="s">
        <v>194</v>
      </c>
      <c r="E109" s="110">
        <v>3</v>
      </c>
      <c r="F109" s="110"/>
      <c r="G109" s="111">
        <f t="shared" si="6"/>
        <v>0</v>
      </c>
      <c r="O109" s="105">
        <v>2</v>
      </c>
      <c r="AA109" s="87">
        <v>3</v>
      </c>
      <c r="AB109" s="87">
        <v>1</v>
      </c>
      <c r="AC109" s="87">
        <v>28611202</v>
      </c>
      <c r="AZ109" s="87">
        <v>1</v>
      </c>
      <c r="BA109" s="87">
        <f t="shared" si="7"/>
        <v>0</v>
      </c>
      <c r="BB109" s="87">
        <f t="shared" si="8"/>
        <v>0</v>
      </c>
      <c r="BC109" s="87">
        <f t="shared" si="9"/>
        <v>0</v>
      </c>
      <c r="BD109" s="87">
        <f t="shared" si="10"/>
        <v>0</v>
      </c>
      <c r="BE109" s="87">
        <f t="shared" si="11"/>
        <v>0</v>
      </c>
      <c r="CA109" s="112">
        <v>3</v>
      </c>
      <c r="CB109" s="112">
        <v>1</v>
      </c>
      <c r="CZ109" s="87">
        <v>0.0035</v>
      </c>
    </row>
    <row r="110" spans="1:104" ht="22.5">
      <c r="A110" s="106">
        <v>49</v>
      </c>
      <c r="B110" s="107" t="s">
        <v>218</v>
      </c>
      <c r="C110" s="108" t="s">
        <v>286</v>
      </c>
      <c r="D110" s="109" t="s">
        <v>194</v>
      </c>
      <c r="E110" s="110">
        <v>16</v>
      </c>
      <c r="F110" s="110"/>
      <c r="G110" s="111">
        <f t="shared" si="6"/>
        <v>0</v>
      </c>
      <c r="O110" s="105">
        <v>2</v>
      </c>
      <c r="AA110" s="87">
        <v>3</v>
      </c>
      <c r="AB110" s="87">
        <v>1</v>
      </c>
      <c r="AC110" s="87">
        <v>28614903</v>
      </c>
      <c r="AZ110" s="87">
        <v>1</v>
      </c>
      <c r="BA110" s="87">
        <f t="shared" si="7"/>
        <v>0</v>
      </c>
      <c r="BB110" s="87">
        <f t="shared" si="8"/>
        <v>0</v>
      </c>
      <c r="BC110" s="87">
        <f t="shared" si="9"/>
        <v>0</v>
      </c>
      <c r="BD110" s="87">
        <f t="shared" si="10"/>
        <v>0</v>
      </c>
      <c r="BE110" s="87">
        <f t="shared" si="11"/>
        <v>0</v>
      </c>
      <c r="CA110" s="112">
        <v>3</v>
      </c>
      <c r="CB110" s="112">
        <v>1</v>
      </c>
      <c r="CZ110" s="87">
        <v>0.08144</v>
      </c>
    </row>
    <row r="111" spans="1:104" ht="12.75">
      <c r="A111" s="106">
        <v>50</v>
      </c>
      <c r="B111" s="107" t="s">
        <v>219</v>
      </c>
      <c r="C111" s="108" t="s">
        <v>287</v>
      </c>
      <c r="D111" s="109" t="s">
        <v>194</v>
      </c>
      <c r="E111" s="110">
        <v>1</v>
      </c>
      <c r="F111" s="110"/>
      <c r="G111" s="111">
        <f t="shared" si="6"/>
        <v>0</v>
      </c>
      <c r="O111" s="105">
        <v>2</v>
      </c>
      <c r="AA111" s="87">
        <v>3</v>
      </c>
      <c r="AB111" s="87">
        <v>1</v>
      </c>
      <c r="AC111" s="87">
        <v>28650010</v>
      </c>
      <c r="AZ111" s="87">
        <v>1</v>
      </c>
      <c r="BA111" s="87">
        <f t="shared" si="7"/>
        <v>0</v>
      </c>
      <c r="BB111" s="87">
        <f t="shared" si="8"/>
        <v>0</v>
      </c>
      <c r="BC111" s="87">
        <f t="shared" si="9"/>
        <v>0</v>
      </c>
      <c r="BD111" s="87">
        <f t="shared" si="10"/>
        <v>0</v>
      </c>
      <c r="BE111" s="87">
        <f t="shared" si="11"/>
        <v>0</v>
      </c>
      <c r="CA111" s="112">
        <v>3</v>
      </c>
      <c r="CB111" s="112">
        <v>1</v>
      </c>
      <c r="CZ111" s="87">
        <v>0.0021</v>
      </c>
    </row>
    <row r="112" spans="1:104" ht="12.75">
      <c r="A112" s="106">
        <v>51</v>
      </c>
      <c r="B112" s="107" t="s">
        <v>220</v>
      </c>
      <c r="C112" s="108" t="s">
        <v>221</v>
      </c>
      <c r="D112" s="109" t="s">
        <v>194</v>
      </c>
      <c r="E112" s="110">
        <v>12</v>
      </c>
      <c r="F112" s="110"/>
      <c r="G112" s="111">
        <f t="shared" si="6"/>
        <v>0</v>
      </c>
      <c r="O112" s="105">
        <v>2</v>
      </c>
      <c r="AA112" s="87">
        <v>3</v>
      </c>
      <c r="AB112" s="87">
        <v>1</v>
      </c>
      <c r="AC112" s="87">
        <v>28650011</v>
      </c>
      <c r="AZ112" s="87">
        <v>1</v>
      </c>
      <c r="BA112" s="87">
        <f t="shared" si="7"/>
        <v>0</v>
      </c>
      <c r="BB112" s="87">
        <f t="shared" si="8"/>
        <v>0</v>
      </c>
      <c r="BC112" s="87">
        <f t="shared" si="9"/>
        <v>0</v>
      </c>
      <c r="BD112" s="87">
        <f t="shared" si="10"/>
        <v>0</v>
      </c>
      <c r="BE112" s="87">
        <f t="shared" si="11"/>
        <v>0</v>
      </c>
      <c r="CA112" s="112">
        <v>3</v>
      </c>
      <c r="CB112" s="112">
        <v>1</v>
      </c>
      <c r="CZ112" s="87">
        <v>0.008</v>
      </c>
    </row>
    <row r="113" spans="1:104" ht="12.75">
      <c r="A113" s="106">
        <v>52</v>
      </c>
      <c r="B113" s="107" t="s">
        <v>222</v>
      </c>
      <c r="C113" s="108" t="s">
        <v>223</v>
      </c>
      <c r="D113" s="109" t="s">
        <v>194</v>
      </c>
      <c r="E113" s="110">
        <v>2</v>
      </c>
      <c r="F113" s="110"/>
      <c r="G113" s="111">
        <f t="shared" si="6"/>
        <v>0</v>
      </c>
      <c r="O113" s="105">
        <v>2</v>
      </c>
      <c r="AA113" s="87">
        <v>3</v>
      </c>
      <c r="AB113" s="87">
        <v>1</v>
      </c>
      <c r="AC113" s="87">
        <v>28650012</v>
      </c>
      <c r="AZ113" s="87">
        <v>1</v>
      </c>
      <c r="BA113" s="87">
        <f t="shared" si="7"/>
        <v>0</v>
      </c>
      <c r="BB113" s="87">
        <f t="shared" si="8"/>
        <v>0</v>
      </c>
      <c r="BC113" s="87">
        <f t="shared" si="9"/>
        <v>0</v>
      </c>
      <c r="BD113" s="87">
        <f t="shared" si="10"/>
        <v>0</v>
      </c>
      <c r="BE113" s="87">
        <f t="shared" si="11"/>
        <v>0</v>
      </c>
      <c r="CA113" s="112">
        <v>3</v>
      </c>
      <c r="CB113" s="112">
        <v>1</v>
      </c>
      <c r="CZ113" s="87">
        <v>0.008</v>
      </c>
    </row>
    <row r="114" spans="1:104" ht="22.5">
      <c r="A114" s="106">
        <v>53</v>
      </c>
      <c r="B114" s="107" t="s">
        <v>224</v>
      </c>
      <c r="C114" s="108" t="s">
        <v>225</v>
      </c>
      <c r="D114" s="109" t="s">
        <v>194</v>
      </c>
      <c r="E114" s="110">
        <v>8</v>
      </c>
      <c r="F114" s="110"/>
      <c r="G114" s="111">
        <f t="shared" si="6"/>
        <v>0</v>
      </c>
      <c r="O114" s="105">
        <v>2</v>
      </c>
      <c r="AA114" s="87">
        <v>3</v>
      </c>
      <c r="AB114" s="87">
        <v>1</v>
      </c>
      <c r="AC114" s="87">
        <v>28650013</v>
      </c>
      <c r="AZ114" s="87">
        <v>1</v>
      </c>
      <c r="BA114" s="87">
        <f t="shared" si="7"/>
        <v>0</v>
      </c>
      <c r="BB114" s="87">
        <f t="shared" si="8"/>
        <v>0</v>
      </c>
      <c r="BC114" s="87">
        <f t="shared" si="9"/>
        <v>0</v>
      </c>
      <c r="BD114" s="87">
        <f t="shared" si="10"/>
        <v>0</v>
      </c>
      <c r="BE114" s="87">
        <f t="shared" si="11"/>
        <v>0</v>
      </c>
      <c r="CA114" s="112">
        <v>3</v>
      </c>
      <c r="CB114" s="112">
        <v>1</v>
      </c>
      <c r="CZ114" s="87">
        <v>0.005</v>
      </c>
    </row>
    <row r="115" spans="1:104" ht="12.75">
      <c r="A115" s="106">
        <v>54</v>
      </c>
      <c r="B115" s="107" t="s">
        <v>226</v>
      </c>
      <c r="C115" s="108" t="s">
        <v>288</v>
      </c>
      <c r="D115" s="109" t="s">
        <v>194</v>
      </c>
      <c r="E115" s="110">
        <v>5</v>
      </c>
      <c r="F115" s="110"/>
      <c r="G115" s="111">
        <f t="shared" si="6"/>
        <v>0</v>
      </c>
      <c r="O115" s="105">
        <v>2</v>
      </c>
      <c r="AA115" s="87">
        <v>3</v>
      </c>
      <c r="AB115" s="87">
        <v>1</v>
      </c>
      <c r="AC115" s="87">
        <v>28650014</v>
      </c>
      <c r="AZ115" s="87">
        <v>1</v>
      </c>
      <c r="BA115" s="87">
        <f t="shared" si="7"/>
        <v>0</v>
      </c>
      <c r="BB115" s="87">
        <f t="shared" si="8"/>
        <v>0</v>
      </c>
      <c r="BC115" s="87">
        <f t="shared" si="9"/>
        <v>0</v>
      </c>
      <c r="BD115" s="87">
        <f t="shared" si="10"/>
        <v>0</v>
      </c>
      <c r="BE115" s="87">
        <f t="shared" si="11"/>
        <v>0</v>
      </c>
      <c r="CA115" s="112">
        <v>3</v>
      </c>
      <c r="CB115" s="112">
        <v>1</v>
      </c>
      <c r="CZ115" s="87">
        <v>0.0021</v>
      </c>
    </row>
    <row r="116" spans="1:104" ht="12.75">
      <c r="A116" s="106">
        <v>55</v>
      </c>
      <c r="B116" s="107" t="s">
        <v>227</v>
      </c>
      <c r="C116" s="108" t="s">
        <v>228</v>
      </c>
      <c r="D116" s="109" t="s">
        <v>194</v>
      </c>
      <c r="E116" s="110">
        <v>11</v>
      </c>
      <c r="F116" s="110"/>
      <c r="G116" s="111">
        <f t="shared" si="6"/>
        <v>0</v>
      </c>
      <c r="O116" s="105">
        <v>2</v>
      </c>
      <c r="AA116" s="87">
        <v>3</v>
      </c>
      <c r="AB116" s="87">
        <v>1</v>
      </c>
      <c r="AC116" s="87">
        <v>28650015</v>
      </c>
      <c r="AZ116" s="87">
        <v>1</v>
      </c>
      <c r="BA116" s="87">
        <f t="shared" si="7"/>
        <v>0</v>
      </c>
      <c r="BB116" s="87">
        <f t="shared" si="8"/>
        <v>0</v>
      </c>
      <c r="BC116" s="87">
        <f t="shared" si="9"/>
        <v>0</v>
      </c>
      <c r="BD116" s="87">
        <f t="shared" si="10"/>
        <v>0</v>
      </c>
      <c r="BE116" s="87">
        <f t="shared" si="11"/>
        <v>0</v>
      </c>
      <c r="CA116" s="112">
        <v>3</v>
      </c>
      <c r="CB116" s="112">
        <v>1</v>
      </c>
      <c r="CZ116" s="87">
        <v>0.0021</v>
      </c>
    </row>
    <row r="117" spans="1:104" ht="12.75">
      <c r="A117" s="106">
        <v>56</v>
      </c>
      <c r="B117" s="107" t="s">
        <v>229</v>
      </c>
      <c r="C117" s="108" t="s">
        <v>230</v>
      </c>
      <c r="D117" s="109" t="s">
        <v>194</v>
      </c>
      <c r="E117" s="110">
        <v>3</v>
      </c>
      <c r="F117" s="110"/>
      <c r="G117" s="111">
        <f t="shared" si="6"/>
        <v>0</v>
      </c>
      <c r="O117" s="105">
        <v>2</v>
      </c>
      <c r="AA117" s="87">
        <v>3</v>
      </c>
      <c r="AB117" s="87">
        <v>1</v>
      </c>
      <c r="AC117" s="87">
        <v>28650016</v>
      </c>
      <c r="AZ117" s="87">
        <v>1</v>
      </c>
      <c r="BA117" s="87">
        <f t="shared" si="7"/>
        <v>0</v>
      </c>
      <c r="BB117" s="87">
        <f t="shared" si="8"/>
        <v>0</v>
      </c>
      <c r="BC117" s="87">
        <f t="shared" si="9"/>
        <v>0</v>
      </c>
      <c r="BD117" s="87">
        <f t="shared" si="10"/>
        <v>0</v>
      </c>
      <c r="BE117" s="87">
        <f t="shared" si="11"/>
        <v>0</v>
      </c>
      <c r="CA117" s="112">
        <v>3</v>
      </c>
      <c r="CB117" s="112">
        <v>1</v>
      </c>
      <c r="CZ117" s="87">
        <v>0.0021</v>
      </c>
    </row>
    <row r="118" spans="1:104" ht="12.75">
      <c r="A118" s="106">
        <v>57</v>
      </c>
      <c r="B118" s="107" t="s">
        <v>231</v>
      </c>
      <c r="C118" s="108" t="s">
        <v>232</v>
      </c>
      <c r="D118" s="109" t="s">
        <v>194</v>
      </c>
      <c r="E118" s="110">
        <v>3</v>
      </c>
      <c r="F118" s="110"/>
      <c r="G118" s="111">
        <f t="shared" si="6"/>
        <v>0</v>
      </c>
      <c r="O118" s="105">
        <v>2</v>
      </c>
      <c r="AA118" s="87">
        <v>3</v>
      </c>
      <c r="AB118" s="87">
        <v>1</v>
      </c>
      <c r="AC118" s="87">
        <v>55243300</v>
      </c>
      <c r="AZ118" s="87">
        <v>1</v>
      </c>
      <c r="BA118" s="87">
        <f t="shared" si="7"/>
        <v>0</v>
      </c>
      <c r="BB118" s="87">
        <f t="shared" si="8"/>
        <v>0</v>
      </c>
      <c r="BC118" s="87">
        <f t="shared" si="9"/>
        <v>0</v>
      </c>
      <c r="BD118" s="87">
        <f t="shared" si="10"/>
        <v>0</v>
      </c>
      <c r="BE118" s="87">
        <f t="shared" si="11"/>
        <v>0</v>
      </c>
      <c r="CA118" s="112">
        <v>3</v>
      </c>
      <c r="CB118" s="112">
        <v>1</v>
      </c>
      <c r="CZ118" s="87">
        <v>0.124</v>
      </c>
    </row>
    <row r="119" spans="1:104" ht="12.75">
      <c r="A119" s="106">
        <v>58</v>
      </c>
      <c r="B119" s="107" t="s">
        <v>233</v>
      </c>
      <c r="C119" s="108" t="s">
        <v>234</v>
      </c>
      <c r="D119" s="109" t="s">
        <v>194</v>
      </c>
      <c r="E119" s="110">
        <v>1</v>
      </c>
      <c r="F119" s="110"/>
      <c r="G119" s="111">
        <f t="shared" si="6"/>
        <v>0</v>
      </c>
      <c r="O119" s="105">
        <v>2</v>
      </c>
      <c r="AA119" s="87">
        <v>3</v>
      </c>
      <c r="AB119" s="87">
        <v>1</v>
      </c>
      <c r="AC119" s="87">
        <v>55243301</v>
      </c>
      <c r="AZ119" s="87">
        <v>1</v>
      </c>
      <c r="BA119" s="87">
        <f t="shared" si="7"/>
        <v>0</v>
      </c>
      <c r="BB119" s="87">
        <f t="shared" si="8"/>
        <v>0</v>
      </c>
      <c r="BC119" s="87">
        <f t="shared" si="9"/>
        <v>0</v>
      </c>
      <c r="BD119" s="87">
        <f t="shared" si="10"/>
        <v>0</v>
      </c>
      <c r="BE119" s="87">
        <f t="shared" si="11"/>
        <v>0</v>
      </c>
      <c r="CA119" s="112">
        <v>3</v>
      </c>
      <c r="CB119" s="112">
        <v>1</v>
      </c>
      <c r="CZ119" s="87">
        <v>0.124</v>
      </c>
    </row>
    <row r="120" spans="1:57" ht="12.75">
      <c r="A120" s="119"/>
      <c r="B120" s="120" t="s">
        <v>73</v>
      </c>
      <c r="C120" s="121" t="str">
        <f>CONCATENATE(B86," ",C86)</f>
        <v>8 Trubní vedení</v>
      </c>
      <c r="D120" s="122"/>
      <c r="E120" s="123"/>
      <c r="F120" s="124"/>
      <c r="G120" s="125">
        <f>SUM(G86:G119)</f>
        <v>0</v>
      </c>
      <c r="O120" s="105">
        <v>4</v>
      </c>
      <c r="BA120" s="126">
        <f>SUM(BA86:BA119)</f>
        <v>0</v>
      </c>
      <c r="BB120" s="126">
        <f>SUM(BB86:BB119)</f>
        <v>0</v>
      </c>
      <c r="BC120" s="126">
        <f>SUM(BC86:BC119)</f>
        <v>0</v>
      </c>
      <c r="BD120" s="126">
        <f>SUM(BD86:BD119)</f>
        <v>0</v>
      </c>
      <c r="BE120" s="126">
        <f>SUM(BE86:BE119)</f>
        <v>0</v>
      </c>
    </row>
    <row r="121" spans="1:15" ht="18" customHeight="1">
      <c r="A121" s="98" t="s">
        <v>70</v>
      </c>
      <c r="B121" s="99" t="s">
        <v>235</v>
      </c>
      <c r="C121" s="100" t="s">
        <v>236</v>
      </c>
      <c r="D121" s="101"/>
      <c r="E121" s="102"/>
      <c r="F121" s="102"/>
      <c r="G121" s="103"/>
      <c r="H121" s="104"/>
      <c r="I121" s="104"/>
      <c r="O121" s="105">
        <v>1</v>
      </c>
    </row>
    <row r="122" spans="1:104" ht="12.75">
      <c r="A122" s="106">
        <v>59</v>
      </c>
      <c r="B122" s="107" t="s">
        <v>237</v>
      </c>
      <c r="C122" s="108" t="s">
        <v>238</v>
      </c>
      <c r="D122" s="109" t="s">
        <v>108</v>
      </c>
      <c r="E122" s="110">
        <v>9.5</v>
      </c>
      <c r="F122" s="110"/>
      <c r="G122" s="111">
        <f aca="true" t="shared" si="12" ref="G122:G131">E122*F122</f>
        <v>0</v>
      </c>
      <c r="O122" s="105">
        <v>2</v>
      </c>
      <c r="AA122" s="87">
        <v>1</v>
      </c>
      <c r="AB122" s="87">
        <v>1</v>
      </c>
      <c r="AC122" s="87">
        <v>1</v>
      </c>
      <c r="AZ122" s="87">
        <v>1</v>
      </c>
      <c r="BA122" s="87">
        <f aca="true" t="shared" si="13" ref="BA122:BA131">IF(AZ122=1,G122,0)</f>
        <v>0</v>
      </c>
      <c r="BB122" s="87">
        <f aca="true" t="shared" si="14" ref="BB122:BB131">IF(AZ122=2,G122,0)</f>
        <v>0</v>
      </c>
      <c r="BC122" s="87">
        <f aca="true" t="shared" si="15" ref="BC122:BC131">IF(AZ122=3,G122,0)</f>
        <v>0</v>
      </c>
      <c r="BD122" s="87">
        <f aca="true" t="shared" si="16" ref="BD122:BD131">IF(AZ122=4,G122,0)</f>
        <v>0</v>
      </c>
      <c r="BE122" s="87">
        <f aca="true" t="shared" si="17" ref="BE122:BE131">IF(AZ122=5,G122,0)</f>
        <v>0</v>
      </c>
      <c r="CA122" s="112">
        <v>1</v>
      </c>
      <c r="CB122" s="112">
        <v>1</v>
      </c>
      <c r="CZ122" s="87">
        <v>0</v>
      </c>
    </row>
    <row r="123" spans="1:104" ht="12.75">
      <c r="A123" s="106">
        <v>60</v>
      </c>
      <c r="B123" s="107" t="s">
        <v>239</v>
      </c>
      <c r="C123" s="108" t="s">
        <v>240</v>
      </c>
      <c r="D123" s="109" t="s">
        <v>108</v>
      </c>
      <c r="E123" s="110">
        <v>9.5</v>
      </c>
      <c r="F123" s="110"/>
      <c r="G123" s="111">
        <f t="shared" si="12"/>
        <v>0</v>
      </c>
      <c r="O123" s="105">
        <v>2</v>
      </c>
      <c r="AA123" s="87">
        <v>1</v>
      </c>
      <c r="AB123" s="87">
        <v>1</v>
      </c>
      <c r="AC123" s="87">
        <v>1</v>
      </c>
      <c r="AZ123" s="87">
        <v>1</v>
      </c>
      <c r="BA123" s="87">
        <f t="shared" si="13"/>
        <v>0</v>
      </c>
      <c r="BB123" s="87">
        <f t="shared" si="14"/>
        <v>0</v>
      </c>
      <c r="BC123" s="87">
        <f t="shared" si="15"/>
        <v>0</v>
      </c>
      <c r="BD123" s="87">
        <f t="shared" si="16"/>
        <v>0</v>
      </c>
      <c r="BE123" s="87">
        <f t="shared" si="17"/>
        <v>0</v>
      </c>
      <c r="CA123" s="112">
        <v>1</v>
      </c>
      <c r="CB123" s="112">
        <v>1</v>
      </c>
      <c r="CZ123" s="87">
        <v>0</v>
      </c>
    </row>
    <row r="124" spans="1:104" ht="12.75">
      <c r="A124" s="106">
        <v>61</v>
      </c>
      <c r="B124" s="107" t="s">
        <v>241</v>
      </c>
      <c r="C124" s="108" t="s">
        <v>242</v>
      </c>
      <c r="D124" s="109" t="s">
        <v>83</v>
      </c>
      <c r="E124" s="110">
        <v>7</v>
      </c>
      <c r="F124" s="110"/>
      <c r="G124" s="111">
        <f t="shared" si="12"/>
        <v>0</v>
      </c>
      <c r="O124" s="105">
        <v>2</v>
      </c>
      <c r="AA124" s="87">
        <v>1</v>
      </c>
      <c r="AB124" s="87">
        <v>1</v>
      </c>
      <c r="AC124" s="87">
        <v>1</v>
      </c>
      <c r="AZ124" s="87">
        <v>1</v>
      </c>
      <c r="BA124" s="87">
        <f t="shared" si="13"/>
        <v>0</v>
      </c>
      <c r="BB124" s="87">
        <f t="shared" si="14"/>
        <v>0</v>
      </c>
      <c r="BC124" s="87">
        <f t="shared" si="15"/>
        <v>0</v>
      </c>
      <c r="BD124" s="87">
        <f t="shared" si="16"/>
        <v>0</v>
      </c>
      <c r="BE124" s="87">
        <f t="shared" si="17"/>
        <v>0</v>
      </c>
      <c r="CA124" s="112">
        <v>1</v>
      </c>
      <c r="CB124" s="112">
        <v>1</v>
      </c>
      <c r="CZ124" s="87">
        <v>0</v>
      </c>
    </row>
    <row r="125" spans="1:104" ht="12.75">
      <c r="A125" s="106">
        <v>62</v>
      </c>
      <c r="B125" s="107" t="s">
        <v>243</v>
      </c>
      <c r="C125" s="108" t="s">
        <v>244</v>
      </c>
      <c r="D125" s="109" t="s">
        <v>83</v>
      </c>
      <c r="E125" s="110">
        <v>4.5</v>
      </c>
      <c r="F125" s="110"/>
      <c r="G125" s="111">
        <f t="shared" si="12"/>
        <v>0</v>
      </c>
      <c r="O125" s="105">
        <v>2</v>
      </c>
      <c r="AA125" s="87">
        <v>1</v>
      </c>
      <c r="AB125" s="87">
        <v>1</v>
      </c>
      <c r="AC125" s="87">
        <v>1</v>
      </c>
      <c r="AZ125" s="87">
        <v>1</v>
      </c>
      <c r="BA125" s="87">
        <f t="shared" si="13"/>
        <v>0</v>
      </c>
      <c r="BB125" s="87">
        <f t="shared" si="14"/>
        <v>0</v>
      </c>
      <c r="BC125" s="87">
        <f t="shared" si="15"/>
        <v>0</v>
      </c>
      <c r="BD125" s="87">
        <f t="shared" si="16"/>
        <v>0</v>
      </c>
      <c r="BE125" s="87">
        <f t="shared" si="17"/>
        <v>0</v>
      </c>
      <c r="CA125" s="112">
        <v>1</v>
      </c>
      <c r="CB125" s="112">
        <v>1</v>
      </c>
      <c r="CZ125" s="87">
        <v>0</v>
      </c>
    </row>
    <row r="126" spans="1:104" ht="12.75">
      <c r="A126" s="106">
        <v>63</v>
      </c>
      <c r="B126" s="107" t="s">
        <v>245</v>
      </c>
      <c r="C126" s="108" t="s">
        <v>289</v>
      </c>
      <c r="D126" s="109" t="s">
        <v>83</v>
      </c>
      <c r="E126" s="110">
        <v>18</v>
      </c>
      <c r="F126" s="110"/>
      <c r="G126" s="111">
        <f t="shared" si="12"/>
        <v>0</v>
      </c>
      <c r="O126" s="105">
        <v>2</v>
      </c>
      <c r="AA126" s="87">
        <v>1</v>
      </c>
      <c r="AB126" s="87">
        <v>1</v>
      </c>
      <c r="AC126" s="87">
        <v>1</v>
      </c>
      <c r="AZ126" s="87">
        <v>1</v>
      </c>
      <c r="BA126" s="87">
        <f t="shared" si="13"/>
        <v>0</v>
      </c>
      <c r="BB126" s="87">
        <f t="shared" si="14"/>
        <v>0</v>
      </c>
      <c r="BC126" s="87">
        <f t="shared" si="15"/>
        <v>0</v>
      </c>
      <c r="BD126" s="87">
        <f t="shared" si="16"/>
        <v>0</v>
      </c>
      <c r="BE126" s="87">
        <f t="shared" si="17"/>
        <v>0</v>
      </c>
      <c r="CA126" s="112">
        <v>1</v>
      </c>
      <c r="CB126" s="112">
        <v>1</v>
      </c>
      <c r="CZ126" s="87">
        <v>0.00059</v>
      </c>
    </row>
    <row r="127" spans="1:104" ht="12.75">
      <c r="A127" s="106">
        <v>64</v>
      </c>
      <c r="B127" s="107" t="s">
        <v>246</v>
      </c>
      <c r="C127" s="108" t="s">
        <v>290</v>
      </c>
      <c r="D127" s="109" t="s">
        <v>83</v>
      </c>
      <c r="E127" s="110">
        <v>74</v>
      </c>
      <c r="F127" s="110"/>
      <c r="G127" s="111">
        <f t="shared" si="12"/>
        <v>0</v>
      </c>
      <c r="O127" s="105">
        <v>2</v>
      </c>
      <c r="AA127" s="87">
        <v>1</v>
      </c>
      <c r="AB127" s="87">
        <v>1</v>
      </c>
      <c r="AC127" s="87">
        <v>1</v>
      </c>
      <c r="AZ127" s="87">
        <v>1</v>
      </c>
      <c r="BA127" s="87">
        <f t="shared" si="13"/>
        <v>0</v>
      </c>
      <c r="BB127" s="87">
        <f t="shared" si="14"/>
        <v>0</v>
      </c>
      <c r="BC127" s="87">
        <f t="shared" si="15"/>
        <v>0</v>
      </c>
      <c r="BD127" s="87">
        <f t="shared" si="16"/>
        <v>0</v>
      </c>
      <c r="BE127" s="87">
        <f t="shared" si="17"/>
        <v>0</v>
      </c>
      <c r="CA127" s="112">
        <v>1</v>
      </c>
      <c r="CB127" s="112">
        <v>1</v>
      </c>
      <c r="CZ127" s="87">
        <v>0.06932</v>
      </c>
    </row>
    <row r="128" spans="1:104" ht="12.75">
      <c r="A128" s="106">
        <v>65</v>
      </c>
      <c r="B128" s="107" t="s">
        <v>247</v>
      </c>
      <c r="C128" s="108" t="s">
        <v>248</v>
      </c>
      <c r="D128" s="109" t="s">
        <v>194</v>
      </c>
      <c r="E128" s="110">
        <v>3</v>
      </c>
      <c r="F128" s="110"/>
      <c r="G128" s="111">
        <f t="shared" si="12"/>
        <v>0</v>
      </c>
      <c r="O128" s="105">
        <v>2</v>
      </c>
      <c r="AA128" s="87">
        <v>1</v>
      </c>
      <c r="AB128" s="87">
        <v>1</v>
      </c>
      <c r="AC128" s="87">
        <v>1</v>
      </c>
      <c r="AZ128" s="87">
        <v>1</v>
      </c>
      <c r="BA128" s="87">
        <f t="shared" si="13"/>
        <v>0</v>
      </c>
      <c r="BB128" s="87">
        <f t="shared" si="14"/>
        <v>0</v>
      </c>
      <c r="BC128" s="87">
        <f t="shared" si="15"/>
        <v>0</v>
      </c>
      <c r="BD128" s="87">
        <f t="shared" si="16"/>
        <v>0</v>
      </c>
      <c r="BE128" s="87">
        <f t="shared" si="17"/>
        <v>0</v>
      </c>
      <c r="CA128" s="112">
        <v>1</v>
      </c>
      <c r="CB128" s="112">
        <v>1</v>
      </c>
      <c r="CZ128" s="87">
        <v>0</v>
      </c>
    </row>
    <row r="129" spans="1:104" ht="12.75">
      <c r="A129" s="106">
        <v>66</v>
      </c>
      <c r="B129" s="107" t="s">
        <v>249</v>
      </c>
      <c r="C129" s="108" t="s">
        <v>250</v>
      </c>
      <c r="D129" s="109" t="s">
        <v>194</v>
      </c>
      <c r="E129" s="110">
        <v>3</v>
      </c>
      <c r="F129" s="110"/>
      <c r="G129" s="111">
        <f t="shared" si="12"/>
        <v>0</v>
      </c>
      <c r="O129" s="105">
        <v>2</v>
      </c>
      <c r="AA129" s="87">
        <v>1</v>
      </c>
      <c r="AB129" s="87">
        <v>1</v>
      </c>
      <c r="AC129" s="87">
        <v>1</v>
      </c>
      <c r="AZ129" s="87">
        <v>1</v>
      </c>
      <c r="BA129" s="87">
        <f t="shared" si="13"/>
        <v>0</v>
      </c>
      <c r="BB129" s="87">
        <f t="shared" si="14"/>
        <v>0</v>
      </c>
      <c r="BC129" s="87">
        <f t="shared" si="15"/>
        <v>0</v>
      </c>
      <c r="BD129" s="87">
        <f t="shared" si="16"/>
        <v>0</v>
      </c>
      <c r="BE129" s="87">
        <f t="shared" si="17"/>
        <v>0</v>
      </c>
      <c r="CA129" s="112">
        <v>1</v>
      </c>
      <c r="CB129" s="112">
        <v>1</v>
      </c>
      <c r="CZ129" s="87">
        <v>0</v>
      </c>
    </row>
    <row r="130" spans="1:104" ht="12.75">
      <c r="A130" s="106">
        <v>67</v>
      </c>
      <c r="B130" s="107" t="s">
        <v>251</v>
      </c>
      <c r="C130" s="108" t="s">
        <v>291</v>
      </c>
      <c r="D130" s="109" t="s">
        <v>194</v>
      </c>
      <c r="E130" s="110">
        <v>2</v>
      </c>
      <c r="F130" s="110"/>
      <c r="G130" s="111">
        <f t="shared" si="12"/>
        <v>0</v>
      </c>
      <c r="O130" s="105">
        <v>2</v>
      </c>
      <c r="AA130" s="87">
        <v>1</v>
      </c>
      <c r="AB130" s="87">
        <v>0</v>
      </c>
      <c r="AC130" s="87">
        <v>0</v>
      </c>
      <c r="AZ130" s="87">
        <v>1</v>
      </c>
      <c r="BA130" s="87">
        <f t="shared" si="13"/>
        <v>0</v>
      </c>
      <c r="BB130" s="87">
        <f t="shared" si="14"/>
        <v>0</v>
      </c>
      <c r="BC130" s="87">
        <f t="shared" si="15"/>
        <v>0</v>
      </c>
      <c r="BD130" s="87">
        <f t="shared" si="16"/>
        <v>0</v>
      </c>
      <c r="BE130" s="87">
        <f t="shared" si="17"/>
        <v>0</v>
      </c>
      <c r="CA130" s="112">
        <v>1</v>
      </c>
      <c r="CB130" s="112">
        <v>0</v>
      </c>
      <c r="CZ130" s="87">
        <v>0</v>
      </c>
    </row>
    <row r="131" spans="1:104" ht="22.5">
      <c r="A131" s="106">
        <v>68</v>
      </c>
      <c r="B131" s="107" t="s">
        <v>252</v>
      </c>
      <c r="C131" s="108" t="s">
        <v>292</v>
      </c>
      <c r="D131" s="109" t="s">
        <v>194</v>
      </c>
      <c r="E131" s="110">
        <v>8</v>
      </c>
      <c r="F131" s="110"/>
      <c r="G131" s="111">
        <f t="shared" si="12"/>
        <v>0</v>
      </c>
      <c r="O131" s="105">
        <v>2</v>
      </c>
      <c r="AA131" s="87">
        <v>1</v>
      </c>
      <c r="AB131" s="87">
        <v>1</v>
      </c>
      <c r="AC131" s="87">
        <v>1</v>
      </c>
      <c r="AZ131" s="87">
        <v>1</v>
      </c>
      <c r="BA131" s="87">
        <f t="shared" si="13"/>
        <v>0</v>
      </c>
      <c r="BB131" s="87">
        <f t="shared" si="14"/>
        <v>0</v>
      </c>
      <c r="BC131" s="87">
        <f t="shared" si="15"/>
        <v>0</v>
      </c>
      <c r="BD131" s="87">
        <f t="shared" si="16"/>
        <v>0</v>
      </c>
      <c r="BE131" s="87">
        <f t="shared" si="17"/>
        <v>0</v>
      </c>
      <c r="CA131" s="112">
        <v>1</v>
      </c>
      <c r="CB131" s="112">
        <v>1</v>
      </c>
      <c r="CZ131" s="87">
        <v>0</v>
      </c>
    </row>
    <row r="132" spans="1:57" ht="12.75">
      <c r="A132" s="119"/>
      <c r="B132" s="120" t="s">
        <v>73</v>
      </c>
      <c r="C132" s="121" t="str">
        <f>CONCATENATE(B121," ",C121)</f>
        <v>96 Bourání konstrukcí</v>
      </c>
      <c r="D132" s="122"/>
      <c r="E132" s="123"/>
      <c r="F132" s="124"/>
      <c r="G132" s="125">
        <f>SUM(G121:G131)</f>
        <v>0</v>
      </c>
      <c r="O132" s="105">
        <v>4</v>
      </c>
      <c r="BA132" s="126">
        <f>SUM(BA121:BA131)</f>
        <v>0</v>
      </c>
      <c r="BB132" s="126">
        <f>SUM(BB121:BB131)</f>
        <v>0</v>
      </c>
      <c r="BC132" s="126">
        <f>SUM(BC121:BC131)</f>
        <v>0</v>
      </c>
      <c r="BD132" s="126">
        <f>SUM(BD121:BD131)</f>
        <v>0</v>
      </c>
      <c r="BE132" s="126">
        <f>SUM(BE121:BE131)</f>
        <v>0</v>
      </c>
    </row>
    <row r="133" spans="1:15" ht="18" customHeight="1">
      <c r="A133" s="98" t="s">
        <v>70</v>
      </c>
      <c r="B133" s="99" t="s">
        <v>253</v>
      </c>
      <c r="C133" s="100" t="s">
        <v>254</v>
      </c>
      <c r="D133" s="101"/>
      <c r="E133" s="102"/>
      <c r="F133" s="102"/>
      <c r="G133" s="103"/>
      <c r="H133" s="104"/>
      <c r="I133" s="104"/>
      <c r="O133" s="105">
        <v>1</v>
      </c>
    </row>
    <row r="134" spans="1:104" ht="12.75">
      <c r="A134" s="106">
        <v>69</v>
      </c>
      <c r="B134" s="107" t="s">
        <v>255</v>
      </c>
      <c r="C134" s="108" t="s">
        <v>256</v>
      </c>
      <c r="D134" s="109" t="s">
        <v>134</v>
      </c>
      <c r="E134" s="110">
        <v>295.6539162</v>
      </c>
      <c r="F134" s="110"/>
      <c r="G134" s="111">
        <f>E134*F134</f>
        <v>0</v>
      </c>
      <c r="O134" s="105">
        <v>2</v>
      </c>
      <c r="AA134" s="87">
        <v>7</v>
      </c>
      <c r="AB134" s="87">
        <v>1</v>
      </c>
      <c r="AC134" s="87">
        <v>2</v>
      </c>
      <c r="AZ134" s="87">
        <v>1</v>
      </c>
      <c r="BA134" s="87">
        <f>IF(AZ134=1,G134,0)</f>
        <v>0</v>
      </c>
      <c r="BB134" s="87">
        <f>IF(AZ134=2,G134,0)</f>
        <v>0</v>
      </c>
      <c r="BC134" s="87">
        <f>IF(AZ134=3,G134,0)</f>
        <v>0</v>
      </c>
      <c r="BD134" s="87">
        <f>IF(AZ134=4,G134,0)</f>
        <v>0</v>
      </c>
      <c r="BE134" s="87">
        <f>IF(AZ134=5,G134,0)</f>
        <v>0</v>
      </c>
      <c r="CA134" s="112">
        <v>7</v>
      </c>
      <c r="CB134" s="112">
        <v>1</v>
      </c>
      <c r="CZ134" s="87">
        <v>0</v>
      </c>
    </row>
    <row r="135" spans="1:57" ht="12.75">
      <c r="A135" s="119"/>
      <c r="B135" s="120" t="s">
        <v>73</v>
      </c>
      <c r="C135" s="121" t="str">
        <f>CONCATENATE(B133," ",C133)</f>
        <v>99 Staveništní přesun hmot</v>
      </c>
      <c r="D135" s="122"/>
      <c r="E135" s="123"/>
      <c r="F135" s="124"/>
      <c r="G135" s="125">
        <f>SUM(G133:G134)</f>
        <v>0</v>
      </c>
      <c r="O135" s="105">
        <v>4</v>
      </c>
      <c r="BA135" s="126">
        <f>SUM(BA133:BA134)</f>
        <v>0</v>
      </c>
      <c r="BB135" s="126">
        <f>SUM(BB133:BB134)</f>
        <v>0</v>
      </c>
      <c r="BC135" s="126">
        <f>SUM(BC133:BC134)</f>
        <v>0</v>
      </c>
      <c r="BD135" s="126">
        <f>SUM(BD133:BD134)</f>
        <v>0</v>
      </c>
      <c r="BE135" s="126">
        <f>SUM(BE133:BE134)</f>
        <v>0</v>
      </c>
    </row>
    <row r="136" spans="1:15" ht="18" customHeight="1">
      <c r="A136" s="98" t="s">
        <v>70</v>
      </c>
      <c r="B136" s="99" t="s">
        <v>257</v>
      </c>
      <c r="C136" s="100" t="s">
        <v>258</v>
      </c>
      <c r="D136" s="101"/>
      <c r="E136" s="102"/>
      <c r="F136" s="102"/>
      <c r="G136" s="103"/>
      <c r="H136" s="104"/>
      <c r="I136" s="104"/>
      <c r="O136" s="105">
        <v>1</v>
      </c>
    </row>
    <row r="137" spans="1:104" ht="12.75">
      <c r="A137" s="106">
        <v>70</v>
      </c>
      <c r="B137" s="107" t="s">
        <v>259</v>
      </c>
      <c r="C137" s="108" t="s">
        <v>260</v>
      </c>
      <c r="D137" s="109" t="s">
        <v>134</v>
      </c>
      <c r="E137" s="110">
        <v>2.03</v>
      </c>
      <c r="F137" s="110"/>
      <c r="G137" s="111">
        <f>E137*F137</f>
        <v>0</v>
      </c>
      <c r="O137" s="105">
        <v>2</v>
      </c>
      <c r="AA137" s="87">
        <v>1</v>
      </c>
      <c r="AB137" s="87">
        <v>3</v>
      </c>
      <c r="AC137" s="87">
        <v>3</v>
      </c>
      <c r="AZ137" s="87">
        <v>1</v>
      </c>
      <c r="BA137" s="87">
        <f>IF(AZ137=1,G137,0)</f>
        <v>0</v>
      </c>
      <c r="BB137" s="87">
        <f>IF(AZ137=2,G137,0)</f>
        <v>0</v>
      </c>
      <c r="BC137" s="87">
        <f>IF(AZ137=3,G137,0)</f>
        <v>0</v>
      </c>
      <c r="BD137" s="87">
        <f>IF(AZ137=4,G137,0)</f>
        <v>0</v>
      </c>
      <c r="BE137" s="87">
        <f>IF(AZ137=5,G137,0)</f>
        <v>0</v>
      </c>
      <c r="CA137" s="112">
        <v>1</v>
      </c>
      <c r="CB137" s="112">
        <v>3</v>
      </c>
      <c r="CZ137" s="87">
        <v>0</v>
      </c>
    </row>
    <row r="138" spans="1:15" ht="12.75">
      <c r="A138" s="113"/>
      <c r="B138" s="115"/>
      <c r="C138" s="239" t="s">
        <v>261</v>
      </c>
      <c r="D138" s="240"/>
      <c r="E138" s="116">
        <v>2.03</v>
      </c>
      <c r="F138" s="117"/>
      <c r="G138" s="118"/>
      <c r="M138" s="114" t="s">
        <v>261</v>
      </c>
      <c r="O138" s="105"/>
    </row>
    <row r="139" spans="1:104" ht="12.75">
      <c r="A139" s="106">
        <v>71</v>
      </c>
      <c r="B139" s="107" t="s">
        <v>262</v>
      </c>
      <c r="C139" s="108" t="s">
        <v>263</v>
      </c>
      <c r="D139" s="109" t="s">
        <v>134</v>
      </c>
      <c r="E139" s="110">
        <v>27.325</v>
      </c>
      <c r="F139" s="110"/>
      <c r="G139" s="111">
        <f>E139*F139</f>
        <v>0</v>
      </c>
      <c r="O139" s="105">
        <v>2</v>
      </c>
      <c r="AA139" s="87">
        <v>1</v>
      </c>
      <c r="AB139" s="87">
        <v>10</v>
      </c>
      <c r="AC139" s="87">
        <v>10</v>
      </c>
      <c r="AZ139" s="87">
        <v>1</v>
      </c>
      <c r="BA139" s="87">
        <f>IF(AZ139=1,G139,0)</f>
        <v>0</v>
      </c>
      <c r="BB139" s="87">
        <f>IF(AZ139=2,G139,0)</f>
        <v>0</v>
      </c>
      <c r="BC139" s="87">
        <f>IF(AZ139=3,G139,0)</f>
        <v>0</v>
      </c>
      <c r="BD139" s="87">
        <f>IF(AZ139=4,G139,0)</f>
        <v>0</v>
      </c>
      <c r="BE139" s="87">
        <f>IF(AZ139=5,G139,0)</f>
        <v>0</v>
      </c>
      <c r="CA139" s="112">
        <v>1</v>
      </c>
      <c r="CB139" s="112">
        <v>10</v>
      </c>
      <c r="CZ139" s="87">
        <v>0</v>
      </c>
    </row>
    <row r="140" spans="1:15" ht="12.75">
      <c r="A140" s="113"/>
      <c r="B140" s="115"/>
      <c r="C140" s="239" t="s">
        <v>293</v>
      </c>
      <c r="D140" s="240"/>
      <c r="E140" s="116">
        <v>26.31</v>
      </c>
      <c r="F140" s="117"/>
      <c r="G140" s="118"/>
      <c r="M140" s="114" t="s">
        <v>264</v>
      </c>
      <c r="O140" s="105"/>
    </row>
    <row r="141" spans="1:15" ht="12.75">
      <c r="A141" s="113"/>
      <c r="B141" s="115"/>
      <c r="C141" s="239" t="s">
        <v>265</v>
      </c>
      <c r="D141" s="240"/>
      <c r="E141" s="116">
        <v>1.015</v>
      </c>
      <c r="F141" s="117"/>
      <c r="G141" s="118"/>
      <c r="M141" s="114" t="s">
        <v>265</v>
      </c>
      <c r="O141" s="105"/>
    </row>
    <row r="142" spans="1:104" ht="12.75">
      <c r="A142" s="106">
        <v>72</v>
      </c>
      <c r="B142" s="107" t="s">
        <v>266</v>
      </c>
      <c r="C142" s="108" t="s">
        <v>267</v>
      </c>
      <c r="D142" s="109" t="s">
        <v>134</v>
      </c>
      <c r="E142" s="110">
        <v>26.309</v>
      </c>
      <c r="F142" s="110"/>
      <c r="G142" s="111">
        <f>E142*F142</f>
        <v>0</v>
      </c>
      <c r="O142" s="105">
        <v>2</v>
      </c>
      <c r="AA142" s="87">
        <v>8</v>
      </c>
      <c r="AB142" s="87">
        <v>0</v>
      </c>
      <c r="AC142" s="87">
        <v>3</v>
      </c>
      <c r="AZ142" s="87">
        <v>1</v>
      </c>
      <c r="BA142" s="87">
        <f>IF(AZ142=1,G142,0)</f>
        <v>0</v>
      </c>
      <c r="BB142" s="87">
        <f>IF(AZ142=2,G142,0)</f>
        <v>0</v>
      </c>
      <c r="BC142" s="87">
        <f>IF(AZ142=3,G142,0)</f>
        <v>0</v>
      </c>
      <c r="BD142" s="87">
        <f>IF(AZ142=4,G142,0)</f>
        <v>0</v>
      </c>
      <c r="BE142" s="87">
        <f>IF(AZ142=5,G142,0)</f>
        <v>0</v>
      </c>
      <c r="CA142" s="112">
        <v>8</v>
      </c>
      <c r="CB142" s="112">
        <v>0</v>
      </c>
      <c r="CZ142" s="87">
        <v>0</v>
      </c>
    </row>
    <row r="143" spans="1:104" ht="12.75">
      <c r="A143" s="106">
        <v>73</v>
      </c>
      <c r="B143" s="107" t="s">
        <v>268</v>
      </c>
      <c r="C143" s="108" t="s">
        <v>269</v>
      </c>
      <c r="D143" s="109" t="s">
        <v>134</v>
      </c>
      <c r="E143" s="110">
        <v>236.781</v>
      </c>
      <c r="F143" s="110"/>
      <c r="G143" s="111">
        <f>E143*F143</f>
        <v>0</v>
      </c>
      <c r="O143" s="105">
        <v>2</v>
      </c>
      <c r="AA143" s="87">
        <v>8</v>
      </c>
      <c r="AB143" s="87">
        <v>0</v>
      </c>
      <c r="AC143" s="87">
        <v>3</v>
      </c>
      <c r="AZ143" s="87">
        <v>1</v>
      </c>
      <c r="BA143" s="87">
        <f>IF(AZ143=1,G143,0)</f>
        <v>0</v>
      </c>
      <c r="BB143" s="87">
        <f>IF(AZ143=2,G143,0)</f>
        <v>0</v>
      </c>
      <c r="BC143" s="87">
        <f>IF(AZ143=3,G143,0)</f>
        <v>0</v>
      </c>
      <c r="BD143" s="87">
        <f>IF(AZ143=4,G143,0)</f>
        <v>0</v>
      </c>
      <c r="BE143" s="87">
        <f>IF(AZ143=5,G143,0)</f>
        <v>0</v>
      </c>
      <c r="CA143" s="112">
        <v>8</v>
      </c>
      <c r="CB143" s="112">
        <v>0</v>
      </c>
      <c r="CZ143" s="87">
        <v>0</v>
      </c>
    </row>
    <row r="144" spans="1:104" ht="12.75">
      <c r="A144" s="106">
        <v>74</v>
      </c>
      <c r="B144" s="107" t="s">
        <v>270</v>
      </c>
      <c r="C144" s="108" t="s">
        <v>271</v>
      </c>
      <c r="D144" s="109" t="s">
        <v>134</v>
      </c>
      <c r="E144" s="110">
        <v>26.309</v>
      </c>
      <c r="F144" s="110"/>
      <c r="G144" s="111">
        <f>E144*F144</f>
        <v>0</v>
      </c>
      <c r="O144" s="105">
        <v>2</v>
      </c>
      <c r="AA144" s="87">
        <v>8</v>
      </c>
      <c r="AB144" s="87">
        <v>0</v>
      </c>
      <c r="AC144" s="87">
        <v>3</v>
      </c>
      <c r="AZ144" s="87">
        <v>1</v>
      </c>
      <c r="BA144" s="87">
        <f>IF(AZ144=1,G144,0)</f>
        <v>0</v>
      </c>
      <c r="BB144" s="87">
        <f>IF(AZ144=2,G144,0)</f>
        <v>0</v>
      </c>
      <c r="BC144" s="87">
        <f>IF(AZ144=3,G144,0)</f>
        <v>0</v>
      </c>
      <c r="BD144" s="87">
        <f>IF(AZ144=4,G144,0)</f>
        <v>0</v>
      </c>
      <c r="BE144" s="87">
        <f>IF(AZ144=5,G144,0)</f>
        <v>0</v>
      </c>
      <c r="CA144" s="112">
        <v>8</v>
      </c>
      <c r="CB144" s="112">
        <v>0</v>
      </c>
      <c r="CZ144" s="87">
        <v>0</v>
      </c>
    </row>
    <row r="145" spans="1:57" ht="12.75">
      <c r="A145" s="119"/>
      <c r="B145" s="120" t="s">
        <v>73</v>
      </c>
      <c r="C145" s="121" t="str">
        <f>CONCATENATE(B136," ",C136)</f>
        <v>D96 Přesuny suti a vybouraných hmot</v>
      </c>
      <c r="D145" s="122"/>
      <c r="E145" s="123"/>
      <c r="F145" s="124"/>
      <c r="G145" s="125">
        <f>SUM(G136:G144)</f>
        <v>0</v>
      </c>
      <c r="O145" s="105">
        <v>4</v>
      </c>
      <c r="BA145" s="126">
        <f>SUM(BA136:BA144)</f>
        <v>0</v>
      </c>
      <c r="BB145" s="126">
        <f>SUM(BB136:BB144)</f>
        <v>0</v>
      </c>
      <c r="BC145" s="126">
        <f>SUM(BC136:BC144)</f>
        <v>0</v>
      </c>
      <c r="BD145" s="126">
        <f>SUM(BD136:BD144)</f>
        <v>0</v>
      </c>
      <c r="BE145" s="126">
        <f>SUM(BE136:BE144)</f>
        <v>0</v>
      </c>
    </row>
    <row r="146" ht="12.75">
      <c r="E146" s="87"/>
    </row>
    <row r="147" ht="12.75">
      <c r="E147" s="87"/>
    </row>
    <row r="148" ht="12.75">
      <c r="E148" s="87"/>
    </row>
    <row r="149" ht="12.75">
      <c r="E149" s="87"/>
    </row>
    <row r="150" ht="12.75">
      <c r="E150" s="87"/>
    </row>
    <row r="151" ht="12.75">
      <c r="E151" s="87"/>
    </row>
    <row r="152" ht="12.75">
      <c r="E152" s="87"/>
    </row>
    <row r="153" ht="12.75">
      <c r="E153" s="87"/>
    </row>
    <row r="154" ht="12.75">
      <c r="E154" s="87"/>
    </row>
    <row r="155" ht="12.75">
      <c r="E155" s="87"/>
    </row>
    <row r="156" ht="12.75">
      <c r="E156" s="87"/>
    </row>
    <row r="157" ht="12.75">
      <c r="E157" s="87"/>
    </row>
    <row r="158" ht="12.75">
      <c r="E158" s="87"/>
    </row>
    <row r="159" ht="12.75">
      <c r="E159" s="87"/>
    </row>
    <row r="160" ht="12.75">
      <c r="E160" s="87"/>
    </row>
    <row r="161" ht="12.75">
      <c r="E161" s="87"/>
    </row>
    <row r="162" ht="12.75">
      <c r="E162" s="87"/>
    </row>
    <row r="163" ht="12.75">
      <c r="E163" s="87"/>
    </row>
    <row r="164" ht="12.75">
      <c r="E164" s="87"/>
    </row>
    <row r="165" ht="12.75">
      <c r="E165" s="87"/>
    </row>
    <row r="166" ht="12.75">
      <c r="E166" s="87"/>
    </row>
    <row r="167" ht="12.75">
      <c r="E167" s="87"/>
    </row>
    <row r="168" ht="12.75">
      <c r="E168" s="8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ht="12.75">
      <c r="E173" s="87"/>
    </row>
    <row r="174" ht="12.75">
      <c r="E174" s="87"/>
    </row>
    <row r="175" ht="12.75">
      <c r="E175" s="87"/>
    </row>
    <row r="176" ht="12.75">
      <c r="E176" s="87"/>
    </row>
    <row r="177" ht="12.75">
      <c r="E177" s="87"/>
    </row>
    <row r="178" ht="12.75">
      <c r="E178" s="87"/>
    </row>
    <row r="179" ht="12.75">
      <c r="E179" s="87"/>
    </row>
    <row r="180" ht="12.75">
      <c r="E180" s="87"/>
    </row>
    <row r="181" ht="12.75">
      <c r="E181" s="87"/>
    </row>
    <row r="182" ht="12.75">
      <c r="E182" s="87"/>
    </row>
    <row r="183" ht="12.75">
      <c r="E183" s="87"/>
    </row>
    <row r="184" ht="12.75">
      <c r="E184" s="87"/>
    </row>
    <row r="185" ht="12.75">
      <c r="E185" s="87"/>
    </row>
    <row r="186" ht="12.75">
      <c r="E186" s="87"/>
    </row>
    <row r="187" ht="12.75">
      <c r="E187" s="87"/>
    </row>
    <row r="188" ht="12.75">
      <c r="E188" s="87"/>
    </row>
    <row r="189" ht="12.75">
      <c r="E189" s="87"/>
    </row>
    <row r="190" ht="12.75">
      <c r="E190" s="87"/>
    </row>
    <row r="191" ht="12.75">
      <c r="E191" s="87"/>
    </row>
    <row r="192" ht="12.75">
      <c r="E192" s="87"/>
    </row>
    <row r="193" ht="12.75">
      <c r="E193" s="87"/>
    </row>
    <row r="194" ht="12.75">
      <c r="E194" s="87"/>
    </row>
    <row r="195" ht="12.75">
      <c r="E195" s="87"/>
    </row>
    <row r="196" ht="12.75">
      <c r="E196" s="87"/>
    </row>
    <row r="197" ht="12.75">
      <c r="E197" s="87"/>
    </row>
    <row r="198" ht="12.75">
      <c r="E198" s="87"/>
    </row>
    <row r="199" ht="12.75">
      <c r="E199" s="87"/>
    </row>
    <row r="200" ht="12.75">
      <c r="E200" s="87"/>
    </row>
    <row r="201" ht="12.75">
      <c r="E201" s="87"/>
    </row>
    <row r="202" ht="12.75">
      <c r="E202" s="87"/>
    </row>
    <row r="203" ht="12.75">
      <c r="E203" s="87"/>
    </row>
    <row r="204" spans="1:2" ht="12.75">
      <c r="A204" s="128"/>
      <c r="B204" s="128"/>
    </row>
    <row r="205" spans="1:7" ht="12.75">
      <c r="A205" s="127"/>
      <c r="B205" s="127"/>
      <c r="C205" s="130"/>
      <c r="D205" s="130"/>
      <c r="E205" s="131"/>
      <c r="F205" s="130"/>
      <c r="G205" s="132"/>
    </row>
    <row r="206" spans="1:7" ht="12.75">
      <c r="A206" s="133"/>
      <c r="B206" s="133"/>
      <c r="C206" s="127"/>
      <c r="D206" s="127"/>
      <c r="E206" s="134"/>
      <c r="F206" s="127"/>
      <c r="G206" s="127"/>
    </row>
    <row r="207" spans="1:7" ht="12.75">
      <c r="A207" s="127"/>
      <c r="B207" s="127"/>
      <c r="C207" s="127"/>
      <c r="D207" s="127"/>
      <c r="E207" s="134"/>
      <c r="F207" s="127"/>
      <c r="G207" s="127"/>
    </row>
    <row r="208" spans="1:7" ht="12.75">
      <c r="A208" s="127"/>
      <c r="B208" s="127"/>
      <c r="C208" s="127"/>
      <c r="D208" s="127"/>
      <c r="E208" s="134"/>
      <c r="F208" s="127"/>
      <c r="G208" s="127"/>
    </row>
    <row r="209" spans="1:7" ht="12.75">
      <c r="A209" s="127"/>
      <c r="B209" s="127"/>
      <c r="C209" s="127"/>
      <c r="D209" s="127"/>
      <c r="E209" s="134"/>
      <c r="F209" s="127"/>
      <c r="G209" s="127"/>
    </row>
    <row r="210" spans="1:7" ht="12.75">
      <c r="A210" s="127"/>
      <c r="B210" s="127"/>
      <c r="C210" s="127"/>
      <c r="D210" s="127"/>
      <c r="E210" s="134"/>
      <c r="F210" s="127"/>
      <c r="G210" s="127"/>
    </row>
    <row r="211" spans="1:7" ht="12.75">
      <c r="A211" s="127"/>
      <c r="B211" s="127"/>
      <c r="C211" s="127"/>
      <c r="D211" s="127"/>
      <c r="E211" s="134"/>
      <c r="F211" s="127"/>
      <c r="G211" s="127"/>
    </row>
    <row r="212" spans="1:7" ht="12.75">
      <c r="A212" s="127"/>
      <c r="B212" s="127"/>
      <c r="C212" s="127"/>
      <c r="D212" s="127"/>
      <c r="E212" s="134"/>
      <c r="F212" s="127"/>
      <c r="G212" s="127"/>
    </row>
    <row r="213" spans="1:7" ht="12.75">
      <c r="A213" s="127"/>
      <c r="B213" s="127"/>
      <c r="C213" s="127"/>
      <c r="D213" s="127"/>
      <c r="E213" s="134"/>
      <c r="F213" s="127"/>
      <c r="G213" s="127"/>
    </row>
    <row r="214" spans="1:7" ht="12.75">
      <c r="A214" s="127"/>
      <c r="B214" s="127"/>
      <c r="C214" s="127"/>
      <c r="D214" s="127"/>
      <c r="E214" s="134"/>
      <c r="F214" s="127"/>
      <c r="G214" s="127"/>
    </row>
    <row r="215" spans="1:7" ht="12.75">
      <c r="A215" s="127"/>
      <c r="B215" s="127"/>
      <c r="C215" s="127"/>
      <c r="D215" s="127"/>
      <c r="E215" s="134"/>
      <c r="F215" s="127"/>
      <c r="G215" s="127"/>
    </row>
    <row r="216" spans="1:7" ht="12.75">
      <c r="A216" s="127"/>
      <c r="B216" s="127"/>
      <c r="C216" s="127"/>
      <c r="D216" s="127"/>
      <c r="E216" s="134"/>
      <c r="F216" s="127"/>
      <c r="G216" s="127"/>
    </row>
    <row r="217" spans="1:7" ht="12.75">
      <c r="A217" s="127"/>
      <c r="B217" s="127"/>
      <c r="C217" s="127"/>
      <c r="D217" s="127"/>
      <c r="E217" s="134"/>
      <c r="F217" s="127"/>
      <c r="G217" s="127"/>
    </row>
    <row r="218" spans="1:7" ht="12.75">
      <c r="A218" s="127"/>
      <c r="B218" s="127"/>
      <c r="C218" s="127"/>
      <c r="D218" s="127"/>
      <c r="E218" s="134"/>
      <c r="F218" s="127"/>
      <c r="G218" s="127"/>
    </row>
  </sheetData>
  <sheetProtection/>
  <mergeCells count="56">
    <mergeCell ref="C12:D12"/>
    <mergeCell ref="C15:D15"/>
    <mergeCell ref="A1:G1"/>
    <mergeCell ref="A3:B3"/>
    <mergeCell ref="A4:B4"/>
    <mergeCell ref="E4:G4"/>
    <mergeCell ref="C9:D9"/>
    <mergeCell ref="C11:D11"/>
    <mergeCell ref="E3:F3"/>
    <mergeCell ref="C17:D17"/>
    <mergeCell ref="C18:D18"/>
    <mergeCell ref="C19:D19"/>
    <mergeCell ref="C20:D20"/>
    <mergeCell ref="C22:D22"/>
    <mergeCell ref="C23:D23"/>
    <mergeCell ref="C24:D24"/>
    <mergeCell ref="C25:D25"/>
    <mergeCell ref="C28:D28"/>
    <mergeCell ref="C30:D30"/>
    <mergeCell ref="C34:D34"/>
    <mergeCell ref="C36:D36"/>
    <mergeCell ref="C38:D38"/>
    <mergeCell ref="C40:D40"/>
    <mergeCell ref="C42:D42"/>
    <mergeCell ref="C44:D44"/>
    <mergeCell ref="C46:D46"/>
    <mergeCell ref="C47:D47"/>
    <mergeCell ref="C56:D56"/>
    <mergeCell ref="C59:D59"/>
    <mergeCell ref="C61:D61"/>
    <mergeCell ref="C65:D65"/>
    <mergeCell ref="C48:D48"/>
    <mergeCell ref="C49:D49"/>
    <mergeCell ref="C50:D50"/>
    <mergeCell ref="C52:D52"/>
    <mergeCell ref="C53:D53"/>
    <mergeCell ref="C55:D55"/>
    <mergeCell ref="C102:D102"/>
    <mergeCell ref="C104:D104"/>
    <mergeCell ref="C70:D70"/>
    <mergeCell ref="C72:D72"/>
    <mergeCell ref="C74:D74"/>
    <mergeCell ref="C76:D76"/>
    <mergeCell ref="C78:D78"/>
    <mergeCell ref="C80:D80"/>
    <mergeCell ref="C83:D83"/>
    <mergeCell ref="C138:D138"/>
    <mergeCell ref="C140:D140"/>
    <mergeCell ref="C141:D141"/>
    <mergeCell ref="C105:D105"/>
    <mergeCell ref="C88:D88"/>
    <mergeCell ref="C90:D90"/>
    <mergeCell ref="C92:D92"/>
    <mergeCell ref="C93:D93"/>
    <mergeCell ref="C94:D94"/>
    <mergeCell ref="C101:D101"/>
  </mergeCells>
  <printOptions/>
  <pageMargins left="0.53" right="0.26" top="0.27" bottom="0.69" header="0.1968503937007874" footer="0.3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2021-11-15T15:31:48Z</cp:lastPrinted>
  <dcterms:created xsi:type="dcterms:W3CDTF">2021-11-11T19:04:12Z</dcterms:created>
  <dcterms:modified xsi:type="dcterms:W3CDTF">2021-11-16T08:45:34Z</dcterms:modified>
  <cp:category/>
  <cp:version/>
  <cp:contentType/>
  <cp:contentStatus/>
</cp:coreProperties>
</file>