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/>
  <bookViews>
    <workbookView xWindow="65416" yWindow="65416" windowWidth="29040" windowHeight="17640" activeTab="2"/>
  </bookViews>
  <sheets>
    <sheet name="Rekapitulace stavby" sheetId="1" r:id="rId1"/>
    <sheet name="4010a - Hlavní objekt" sheetId="2" r:id="rId2"/>
    <sheet name="4010b - Vedlejší rozpočto..." sheetId="3" r:id="rId3"/>
  </sheets>
  <definedNames>
    <definedName name="_xlnm._FilterDatabase" localSheetId="1" hidden="1">'4010a - Hlavní objekt'!$C$124:$K$295</definedName>
    <definedName name="_xlnm._FilterDatabase" localSheetId="2" hidden="1">'4010b - Vedlejší rozpočto...'!$C$116:$K$133</definedName>
    <definedName name="_xlnm.Print_Area" localSheetId="1">'4010a - Hlavní objekt'!$C$4:$J$76,'4010a - Hlavní objekt'!$C$82:$J$106,'4010a - Hlavní objekt'!$C$112:$J$295</definedName>
    <definedName name="_xlnm.Print_Area" localSheetId="2">'4010b - Vedlejší rozpočto...'!$C$4:$J$76,'4010b - Vedlejší rozpočto...'!$C$82:$J$98,'4010b - Vedlejší rozpočto...'!$C$104:$J$133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'4010a - Hlavní objekt'!$124:$124</definedName>
    <definedName name="_xlnm.Print_Titles" localSheetId="2">'4010b - Vedlejší rozpočto...'!$116:$116</definedName>
  </definedNames>
  <calcPr calcId="191029"/>
  <extLst/>
</workbook>
</file>

<file path=xl/sharedStrings.xml><?xml version="1.0" encoding="utf-8"?>
<sst xmlns="http://schemas.openxmlformats.org/spreadsheetml/2006/main" count="2517" uniqueCount="628">
  <si>
    <t>Export Komplet</t>
  </si>
  <si>
    <t/>
  </si>
  <si>
    <t>2.0</t>
  </si>
  <si>
    <t>False</t>
  </si>
  <si>
    <t>{bc7ca703-e030-444f-84c3-d6c42e964214}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</si>
  <si>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</si>
  <si>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</si>
  <si>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</si>
  <si>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</si>
  <si>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</si>
  <si>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</si>
  <si>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</si>
  <si>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</si>
  <si>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</si>
  <si>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ST4010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</si>
  <si>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</si>
  <si>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</si>
  <si>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Č. Krumlov, ul. Nádražní - přeložka vodovodu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</si>
  <si>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</si>
  <si>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</si>
  <si>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</si>
  <si>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</si>
  <si>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</si>
  <si>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</si>
  <si>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</si>
  <si>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</si>
  <si>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</si>
  <si>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</si>
  <si>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</si>
  <si>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</si>
  <si>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</si>
  <si>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</si>
  <si>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</si>
  <si>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</si>
  <si>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</si>
  <si>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</si>
  <si>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</si>
  <si>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</si>
  <si>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</si>
  <si>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</si>
  <si>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</si>
  <si>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</si>
  <si>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</si>
  <si>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</si>
  <si>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</si>
  <si>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</si>
  <si>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</si>
  <si>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</si>
  <si>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</si>
  <si>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</si>
  <si>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</si>
  <si>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</si>
  <si>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</si>
  <si>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</si>
  <si>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</si>
  <si>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</si>
  <si>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</si>
  <si>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</si>
  <si>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</si>
  <si>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</si>
  <si>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</si>
  <si>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</si>
  <si>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</si>
  <si>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</si>
  <si>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</si>
  <si>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</si>
  <si>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</si>
  <si>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</si>
  <si>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</si>
  <si>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</si>
  <si>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</si>
  <si>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</si>
  <si>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</si>
  <si>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</si>
  <si>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</si>
  <si>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</si>
  <si>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4010a</t>
  </si>
  <si>
    <t>Hlavní objekt</t>
  </si>
  <si>
    <t>STA</t>
  </si>
  <si>
    <t>1</t>
  </si>
  <si>
    <t>{7c468af4-a2a6-4c3f-b440-44cd65c2d23e}</t>
  </si>
  <si>
    <t>2</t>
  </si>
  <si>
    <t>4010b</t>
  </si>
  <si>
    <t>Vedlejší rozpočtové náklady</t>
  </si>
  <si>
    <t>{ecf6c03d-60a2-4665-9472-1753eb8dcd63}</t>
  </si>
  <si>
    <t>KRYCÍ LIST SOUPISU PRACÍ</t>
  </si>
  <si>
    <t>Objekt:</t>
  </si>
  <si>
    <t>4010a - Hlavní objekt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</si>
  <si>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</si>
  <si>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</si>
  <si>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</si>
  <si>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</si>
  <si>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</si>
  <si>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</si>
  <si>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</si>
  <si>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</si>
  <si>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</si>
  <si>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</si>
  <si>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</si>
  <si>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</si>
  <si>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</si>
  <si>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</si>
  <si>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</si>
  <si>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</si>
  <si>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</si>
  <si>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</si>
  <si>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</si>
  <si>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</si>
  <si>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</si>
  <si>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</si>
  <si>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</si>
  <si>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</si>
  <si>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</si>
  <si>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</si>
  <si>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</si>
  <si>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</si>
  <si>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</si>
  <si>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</si>
  <si>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</si>
  <si>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</si>
  <si>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113107186</t>
  </si>
  <si>
    <t>Odstranění krytu živičného tl do 400 mm strojně pl přes 50 do 200 m2</t>
  </si>
  <si>
    <t>m2</t>
  </si>
  <si>
    <t>4</t>
  </si>
  <si>
    <t>275171797</t>
  </si>
  <si>
    <t>119001421</t>
  </si>
  <si>
    <t>Dočasné zajištění kabelů a kabelových tratí ze 3 volně ložených kabelů</t>
  </si>
  <si>
    <t>m</t>
  </si>
  <si>
    <t>-706480056</t>
  </si>
  <si>
    <t>VV</t>
  </si>
  <si>
    <t>6  "zajištění kabelů ve výkopu pro Řady 1 a 2</t>
  </si>
  <si>
    <t>2  "zajištění kabelů ve výkopu pro Řad 3</t>
  </si>
  <si>
    <t>18  "zajištění potrubí jiných sítí ve výkopu pro Řady 1 a 2</t>
  </si>
  <si>
    <t>3  "zajištění potrubí jiných sítí ve výkopu pro Řad 3</t>
  </si>
  <si>
    <t>Součet</t>
  </si>
  <si>
    <t>3</t>
  </si>
  <si>
    <t>121151103</t>
  </si>
  <si>
    <t>Sejmutí ornice plochy do 100 m2 tl vrstvy do 200 mm strojně</t>
  </si>
  <si>
    <t>-135147037</t>
  </si>
  <si>
    <t>122211101</t>
  </si>
  <si>
    <t>Odkopávky a prokopávky</t>
  </si>
  <si>
    <t>m3</t>
  </si>
  <si>
    <t>1842403954</t>
  </si>
  <si>
    <t>P</t>
  </si>
  <si>
    <t>Poznámka k položce:
Podkopání parovodního kanálu v místě křížení,</t>
  </si>
  <si>
    <t>5</t>
  </si>
  <si>
    <t>132212222</t>
  </si>
  <si>
    <t>Hloubení zapažených rýh šířky do 2000 mm v nesoudržných horninách třídy těžitelnosti I skupiny 3 ručně</t>
  </si>
  <si>
    <t>-1210287442</t>
  </si>
  <si>
    <t>118*0,6  "ruční výkop pro Řady 1, 2 a 3 - v místě křížení stávajících kabelů a potrubí jiných sítí z 60%</t>
  </si>
  <si>
    <t>6</t>
  </si>
  <si>
    <t>132254203</t>
  </si>
  <si>
    <t>Hloubení zapažených rýh š do 2000 mm v hornině třídy těžitelnosti I skupiny 3 objem do 100 m3 strojně</t>
  </si>
  <si>
    <t>-829096333</t>
  </si>
  <si>
    <t>131,126*0,6  "strojní výkop pro Řad 1 z 60%</t>
  </si>
  <si>
    <t>106,21*0,6  "strojní výkop pro Řad 2 z 60%</t>
  </si>
  <si>
    <t>16,4*0,6  "strojní výkop pro Řad 3 z 60%</t>
  </si>
  <si>
    <t>11,914*0,6  "strojní výkop pro přípojky z 60%</t>
  </si>
  <si>
    <t>25,5 *0,6  "strojní výkop pro suchovod z 60%</t>
  </si>
  <si>
    <t>-70,8  "ruční výkop</t>
  </si>
  <si>
    <t>7</t>
  </si>
  <si>
    <t>132312222</t>
  </si>
  <si>
    <t>Hloubení zapažených rýh šířky do 2000 mm v nesoudržných horninách třídy těžitelnosti II skupiny 4 ručně</t>
  </si>
  <si>
    <t>-5589225</t>
  </si>
  <si>
    <t>118*0,40  "ruční výkop pro Řady 1,2 a 3- v místě křížení stávajících kabelů a potrubí jiných sítí ze 40%</t>
  </si>
  <si>
    <t>8</t>
  </si>
  <si>
    <t>132354203</t>
  </si>
  <si>
    <t>Hloubení zapažených rýh š do 2000 mm v hornině třídy těžitelnosti II skupiny 4 objem do 100 m3 strojně</t>
  </si>
  <si>
    <t>-1947492435</t>
  </si>
  <si>
    <t>131,126*0,4  "strojní výkop pro Řad 1 ze 40%</t>
  </si>
  <si>
    <t>106,21*0,4  "strojní výkop pro Řad 2 ze 40%</t>
  </si>
  <si>
    <t>16,4*0,4  "strojní výkop pro Řad 3 ze 40%</t>
  </si>
  <si>
    <t>11,914*0,4  "strojní výkop pro přípojky ze 40%</t>
  </si>
  <si>
    <t>25,5*0,4  "strojní výkop pro suchovod ze 40%</t>
  </si>
  <si>
    <t>-47,20</t>
  </si>
  <si>
    <t>9</t>
  </si>
  <si>
    <t>151101101</t>
  </si>
  <si>
    <t>Zřízení příložného pažení a rozepření stěn rýh hl do 2 m</t>
  </si>
  <si>
    <t>1253944821</t>
  </si>
  <si>
    <t>2*(85,0*2,0)</t>
  </si>
  <si>
    <t>2*(13,0*1,70)</t>
  </si>
  <si>
    <t>2*(2,6*0,95)</t>
  </si>
  <si>
    <t>10</t>
  </si>
  <si>
    <t>151101111</t>
  </si>
  <si>
    <t>Odstranění příložného pažení a rozepření stěn rýh hl do 2 m</t>
  </si>
  <si>
    <t>1722731912</t>
  </si>
  <si>
    <t>11</t>
  </si>
  <si>
    <t>162751117</t>
  </si>
  <si>
    <t>Vodorovné přemístění přes 9 000 do 10000 m výkopku/sypaniny z horniny třídy těžitelnosti I skupiny 1 až 3</t>
  </si>
  <si>
    <t>1169314973</t>
  </si>
  <si>
    <t>237,339*0,6  "těžitelnost 3 60%</t>
  </si>
  <si>
    <t>12</t>
  </si>
  <si>
    <t>162751119</t>
  </si>
  <si>
    <t>Příplatek k vodorovnému přemístění výkopku/sypaniny z horniny třídy těžitelnosti I skupiny 1 až 3 ZKD 1000 m přes 10000 m</t>
  </si>
  <si>
    <t>1609427298</t>
  </si>
  <si>
    <t>142,43*10  "příplatek k vodorovnému přemístění za každý další započatý km přes 10 km na vzdálenost 20 km</t>
  </si>
  <si>
    <t>13</t>
  </si>
  <si>
    <t>162751137</t>
  </si>
  <si>
    <t>Vodorovné přemístění přes 9 000 do 10000 m výkopku/sypaniny z horniny třídy těžitelnosti II skupiny 4 a 5</t>
  </si>
  <si>
    <t>-587810788</t>
  </si>
  <si>
    <t>237,339*0,4  "těžitelnost 4 40%</t>
  </si>
  <si>
    <t>14</t>
  </si>
  <si>
    <t>162751139</t>
  </si>
  <si>
    <t>Příplatek k vodorovnému přemístění výkopku/sypaniny z horniny třídy těžitelnosti II skupiny 4 a 5 ZKD 1000 m přes 10000 m</t>
  </si>
  <si>
    <t>764357461</t>
  </si>
  <si>
    <t>94,936*10  "příplatek k vodorovnému přemístění za každý další započatý km přes 10 km na vzdálenost 20 km</t>
  </si>
  <si>
    <t>171201231</t>
  </si>
  <si>
    <t xml:space="preserve">Poplatek za uložení zeminy a kamení na skládce (skládkovné) </t>
  </si>
  <si>
    <t>t</t>
  </si>
  <si>
    <t>2048536606</t>
  </si>
  <si>
    <t>16</t>
  </si>
  <si>
    <t>171251201</t>
  </si>
  <si>
    <t>Uložení sypaniny na skládky nebo meziskládky</t>
  </si>
  <si>
    <t>-1285554414</t>
  </si>
  <si>
    <t>17</t>
  </si>
  <si>
    <t>174151101</t>
  </si>
  <si>
    <t>Zásyp jam, šachet rýh nebo kolem objektů sypaninou se zhutněním</t>
  </si>
  <si>
    <t>-848345639</t>
  </si>
  <si>
    <t>Poznámka k položce:
Zásyp vytěženou zeminou, včetně hutnění.</t>
  </si>
  <si>
    <t>16,7*1,90*1,30  "Řady 1 a 2</t>
  </si>
  <si>
    <t>9,0*0,80*1,11  "Řad 3</t>
  </si>
  <si>
    <t>6,8*0,70*0,96  "P-1</t>
  </si>
  <si>
    <t>18</t>
  </si>
  <si>
    <t>175151101</t>
  </si>
  <si>
    <t>Obsypání potrubí strojně sypaninou bez prohození, uloženou do 3 m</t>
  </si>
  <si>
    <t>135721217</t>
  </si>
  <si>
    <t>(85,0*1,90*0,50)-16,35  "Řady 1 a 2</t>
  </si>
  <si>
    <t>(13,0*0,80*0,39)-0,08  "Řad 3</t>
  </si>
  <si>
    <t>(13,0*0,70*0,34)-0,016  "P-1</t>
  </si>
  <si>
    <t>19</t>
  </si>
  <si>
    <t>M</t>
  </si>
  <si>
    <t>58337303</t>
  </si>
  <si>
    <t>štěrkopísek frakce 0/8</t>
  </si>
  <si>
    <t>2010312430</t>
  </si>
  <si>
    <t>71,454*2 'Přepočtené koeficientem množství</t>
  </si>
  <si>
    <t>20</t>
  </si>
  <si>
    <t>181351003</t>
  </si>
  <si>
    <t>Rozprostření ornice tl vrstvy do 200 mm pl do 100 m2 v rovině nebo ve svahu do 1:5 strojně</t>
  </si>
  <si>
    <t>-648699106</t>
  </si>
  <si>
    <t>181411131</t>
  </si>
  <si>
    <t>Založení parkového trávníku výsevem pl do 1000 m2 v rovině a ve svahu do 1:5</t>
  </si>
  <si>
    <t>-1584268488</t>
  </si>
  <si>
    <t>22</t>
  </si>
  <si>
    <t>00572410</t>
  </si>
  <si>
    <t>osivo směs travní parková</t>
  </si>
  <si>
    <t>kg</t>
  </si>
  <si>
    <t>-1817189744</t>
  </si>
  <si>
    <t>15*0,02 'Přepočtené koeficientem množství</t>
  </si>
  <si>
    <t>Zakládání</t>
  </si>
  <si>
    <t>23</t>
  </si>
  <si>
    <t>275313711</t>
  </si>
  <si>
    <t>Betonové bloky z betonu tř. C 20/25</t>
  </si>
  <si>
    <t>988825717</t>
  </si>
  <si>
    <t>Poznámka k položce:
Betonové zabezpečovací bloky - 6 kusů x cca 0,25 m3 = 1,5 m3</t>
  </si>
  <si>
    <t>Vodorovné konstrukce</t>
  </si>
  <si>
    <t>24</t>
  </si>
  <si>
    <t>451573111</t>
  </si>
  <si>
    <t>Lože pod potrubí otevřený výkop ze štěrkopísku 0-8 mm, tl. 0,1 m</t>
  </si>
  <si>
    <t>-870573820</t>
  </si>
  <si>
    <t>85,0*1,9*0,1 "Řady 1 a 2</t>
  </si>
  <si>
    <t>13,0*0,80*0,1  "Řad 3</t>
  </si>
  <si>
    <t>13,0*0,70*0,1  "P-1</t>
  </si>
  <si>
    <t>25</t>
  </si>
  <si>
    <t>451597977</t>
  </si>
  <si>
    <t xml:space="preserve">Zásyp výkopu z betonového recyklátu </t>
  </si>
  <si>
    <t>-277150265</t>
  </si>
  <si>
    <t>153,3*1,90*0,83  "Řady 1 a 2</t>
  </si>
  <si>
    <t>4,0*0,80*0,64  "Řad 3</t>
  </si>
  <si>
    <t>6,2*0,7*0,49  "P-1</t>
  </si>
  <si>
    <t>26</t>
  </si>
  <si>
    <t>58981122</t>
  </si>
  <si>
    <t>recyklát betonový frakce 0/32</t>
  </si>
  <si>
    <t>721407954</t>
  </si>
  <si>
    <t>Komunikace pozemní</t>
  </si>
  <si>
    <t>27</t>
  </si>
  <si>
    <t>564750111</t>
  </si>
  <si>
    <t>Podklad ze štěrkodrtě vel. 0-32 mm plochy přes 100 m2 tl 150 mm</t>
  </si>
  <si>
    <t>1704393389</t>
  </si>
  <si>
    <t>28</t>
  </si>
  <si>
    <t>564761111</t>
  </si>
  <si>
    <t>Podklad z kameniva hrubého drceného vel. 32-63 mm plochy přes 100 m2 tl 200 mm</t>
  </si>
  <si>
    <t>-616353467</t>
  </si>
  <si>
    <t>29</t>
  </si>
  <si>
    <t>565146111</t>
  </si>
  <si>
    <t>Asfaltový beton vrstva podkladní ACP 22 (obalované kamenivo OKH) tl 60 mm š do 3 m</t>
  </si>
  <si>
    <t>-1459100031</t>
  </si>
  <si>
    <t>30</t>
  </si>
  <si>
    <t>565175113</t>
  </si>
  <si>
    <t>Asfaltový beton vrstva podkladní ACP 16 (obalované kamenivo OKS) tl 120 mm š do 3 m</t>
  </si>
  <si>
    <t>2028610448</t>
  </si>
  <si>
    <t>31</t>
  </si>
  <si>
    <t>569231111</t>
  </si>
  <si>
    <t>Zpevnění krajnic štěrkem nebo kamenivem těženým 16-32 mm tl 100 mm</t>
  </si>
  <si>
    <t>779606504</t>
  </si>
  <si>
    <t>32</t>
  </si>
  <si>
    <t>573211107</t>
  </si>
  <si>
    <t>Postřik živičný spojovací z modifikovaného asfaltu v množství 0,25 kg/m2</t>
  </si>
  <si>
    <t>1912818251</t>
  </si>
  <si>
    <t>33</t>
  </si>
  <si>
    <t>577134131</t>
  </si>
  <si>
    <t>Asfaltový beton vrstva obrusná ACO 11 (ABS) tř. I tl 40 mm š do 3 m z asfaltu</t>
  </si>
  <si>
    <t>-509983680</t>
  </si>
  <si>
    <t>Trubní vedení</t>
  </si>
  <si>
    <t>34</t>
  </si>
  <si>
    <t>857242122</t>
  </si>
  <si>
    <t>Montáž litinových tvarovek přírubových otevřený výkop DN 80</t>
  </si>
  <si>
    <t>kus</t>
  </si>
  <si>
    <t>-1803598303</t>
  </si>
  <si>
    <t>35</t>
  </si>
  <si>
    <t>55254011</t>
  </si>
  <si>
    <t>koleno přírubové litinové DN 80- 45°</t>
  </si>
  <si>
    <t>-1116136756</t>
  </si>
  <si>
    <t>36</t>
  </si>
  <si>
    <t>857263131</t>
  </si>
  <si>
    <t>Montáž litinových tvarovek přírubových redukčních DN 100</t>
  </si>
  <si>
    <t>2073930251</t>
  </si>
  <si>
    <t>37</t>
  </si>
  <si>
    <t>55253612</t>
  </si>
  <si>
    <t>litinová přírubová redukční tvarovka  DN 100/80</t>
  </si>
  <si>
    <t>974405113</t>
  </si>
  <si>
    <t>38</t>
  </si>
  <si>
    <t>857383131</t>
  </si>
  <si>
    <t>Montáž litinových tvarovek odbočných DN 350</t>
  </si>
  <si>
    <t>-2035666883</t>
  </si>
  <si>
    <t>39</t>
  </si>
  <si>
    <t>55250749</t>
  </si>
  <si>
    <t xml:space="preserve">tvarovka litinová odbočná přírubová s přírubovou odbočkou DN 350x100 </t>
  </si>
  <si>
    <t>887819516</t>
  </si>
  <si>
    <t>40</t>
  </si>
  <si>
    <t>871171141</t>
  </si>
  <si>
    <t>Montáž potrubí z PE100 SDR 11 otevřený výkop svařovaných na tupo D 40 x 3,7 mm</t>
  </si>
  <si>
    <t>661712232</t>
  </si>
  <si>
    <t>41</t>
  </si>
  <si>
    <t>28613171</t>
  </si>
  <si>
    <t>trubka vodovodní PE100 SDR11 PN16 40x3,7mm</t>
  </si>
  <si>
    <t>102682982</t>
  </si>
  <si>
    <t>Poznámka k položce:
Specifikace viz technická zpráva.
Výrobky s atestem na pitnou vodu.
Potrubí včetně těsnění.</t>
  </si>
  <si>
    <t>13*1,015 'Přepočtené koeficientem množství</t>
  </si>
  <si>
    <t>42</t>
  </si>
  <si>
    <t>871241141</t>
  </si>
  <si>
    <t>Montáž potrubí z PE100 SDR 11 otevřený výkop svařovaných na tupo D 90 x 8,2 mm</t>
  </si>
  <si>
    <t>415453930</t>
  </si>
  <si>
    <t>43</t>
  </si>
  <si>
    <t>28613556</t>
  </si>
  <si>
    <t xml:space="preserve">potrubí dvouvrstvé PE100 RC SDR11 90x8,2 </t>
  </si>
  <si>
    <t>-1636752015</t>
  </si>
  <si>
    <t>44</t>
  </si>
  <si>
    <t>871381142</t>
  </si>
  <si>
    <t>Montáž potrubí z PE100 SDR 11 otevřený výkop svařovaných na tupo D 355 x 32,2 mm</t>
  </si>
  <si>
    <t>459035879</t>
  </si>
  <si>
    <t>45</t>
  </si>
  <si>
    <t>28613541</t>
  </si>
  <si>
    <t>potrubí PE100 RC SDR11 PN16 355x32,2 dl 12m</t>
  </si>
  <si>
    <t>518778091</t>
  </si>
  <si>
    <t>Poznámka k položce:
15 kusů trubky 12 m = 180 m
Specifikace viz technická zpráva.
Výrobky s atestem na pitnou vodu.
Potrubí včetně těsnění.</t>
  </si>
  <si>
    <t>46</t>
  </si>
  <si>
    <t>871391141</t>
  </si>
  <si>
    <t xml:space="preserve">Suchovod </t>
  </si>
  <si>
    <t>kpl</t>
  </si>
  <si>
    <t>-1415823949</t>
  </si>
  <si>
    <t>Poznámka k položce:
Suchovod PE 225 mm = dodávka, montáž, včetně tlakové zkoušky, dezinfekce, zateplení, napojení vodovodů (včetně tvarovek, armatur) a následná demontáž = cena za MJ (= 1,0 km) = 4 500 000,-Kč/MJ=0,088 = 396 000,-</t>
  </si>
  <si>
    <t>47</t>
  </si>
  <si>
    <t>877241101</t>
  </si>
  <si>
    <t>Montáž spojek, oblouků, nebo redukcí na vodovodním potrubí z PE trub d 90</t>
  </si>
  <si>
    <t>544775233</t>
  </si>
  <si>
    <t>48</t>
  </si>
  <si>
    <t>31951278</t>
  </si>
  <si>
    <t>spojka litinová SYSTÉM 2000, přírubová s hrdlem na potrubí PE 90 (80/90 mm)</t>
  </si>
  <si>
    <t>-1994673494</t>
  </si>
  <si>
    <t>49</t>
  </si>
  <si>
    <t>31951279</t>
  </si>
  <si>
    <t>spojka litinová SYSTÉM 2000, hrdlová na potrubí PE 90 (90/90 mm)</t>
  </si>
  <si>
    <t>1953536503</t>
  </si>
  <si>
    <t>50</t>
  </si>
  <si>
    <t>28615974</t>
  </si>
  <si>
    <t>elektrospojka SDR11 PE 100 PN16 D 90mm</t>
  </si>
  <si>
    <t>712709395</t>
  </si>
  <si>
    <t>51</t>
  </si>
  <si>
    <t>28614897</t>
  </si>
  <si>
    <t>oblouk 60° SDR11 PE 100 D 90mm, dlouhé provedení pro svařování elektrospojkami</t>
  </si>
  <si>
    <t>-1192073599</t>
  </si>
  <si>
    <t>52</t>
  </si>
  <si>
    <t>877381101</t>
  </si>
  <si>
    <t>Montáž spojek, oblouků, nebo redukcí na vodovodním potrubí z PE trub d 355</t>
  </si>
  <si>
    <t>-976302492</t>
  </si>
  <si>
    <t>53</t>
  </si>
  <si>
    <t>42271550</t>
  </si>
  <si>
    <t>spojka litinová SYNOFLEX hrdlová, na potrubí DN 350, rozsah (352-396 mm)</t>
  </si>
  <si>
    <t>1118532231</t>
  </si>
  <si>
    <t>54</t>
  </si>
  <si>
    <t>42271551</t>
  </si>
  <si>
    <t>spojka litinová SYNOFLEX přírubová s hrdlem, DN 350, rozsah (352-396 mm)</t>
  </si>
  <si>
    <t>-1065522725</t>
  </si>
  <si>
    <t>55</t>
  </si>
  <si>
    <t>28615985</t>
  </si>
  <si>
    <t>elektrospojka SDR11 PE 100 PN16 D 355mm</t>
  </si>
  <si>
    <t>-872380511</t>
  </si>
  <si>
    <t>56</t>
  </si>
  <si>
    <t>28614908</t>
  </si>
  <si>
    <t>oblouk 30° SDR11 PE 100 D 355mm, dlouhé provedení pro svařování elektrospojkami</t>
  </si>
  <si>
    <t>1299680329</t>
  </si>
  <si>
    <t>57</t>
  </si>
  <si>
    <t>28614891</t>
  </si>
  <si>
    <t>oblouk 60° SDR11 PE 100 D 355mm, dlouhé provedení pro svařování elektrospojkami</t>
  </si>
  <si>
    <t>1006841317</t>
  </si>
  <si>
    <t>58</t>
  </si>
  <si>
    <t>891181112</t>
  </si>
  <si>
    <t>Montáž vodovodních šoupátek DN 32</t>
  </si>
  <si>
    <t>-384967537</t>
  </si>
  <si>
    <t>59</t>
  </si>
  <si>
    <t>42221300</t>
  </si>
  <si>
    <t>šoupátko domovní litinové DN 32, s vnějším a vnitřním závitem</t>
  </si>
  <si>
    <t>-1622186874</t>
  </si>
  <si>
    <t>60</t>
  </si>
  <si>
    <t>891189951</t>
  </si>
  <si>
    <t>Montáž potrubních spojek na potrubí z jakýchkoli trub DN 40</t>
  </si>
  <si>
    <t>-1608610999</t>
  </si>
  <si>
    <t>61</t>
  </si>
  <si>
    <t>31951164</t>
  </si>
  <si>
    <t>spojka kombinovaná litinová s vnějším závitem  1 1/4" a ISIFLO pro PE 40 mm</t>
  </si>
  <si>
    <t>1308680377</t>
  </si>
  <si>
    <t>62</t>
  </si>
  <si>
    <t>31951166</t>
  </si>
  <si>
    <t>spojka na potrubí přípojky různého materiálu DN 32 (PE/ocel)</t>
  </si>
  <si>
    <t>1660579105</t>
  </si>
  <si>
    <t>63</t>
  </si>
  <si>
    <t>891241112</t>
  </si>
  <si>
    <t>Montáž vodovodních šoupátek otevřený výkop DN 80</t>
  </si>
  <si>
    <t>-2062864731</t>
  </si>
  <si>
    <t>64</t>
  </si>
  <si>
    <t>42221323</t>
  </si>
  <si>
    <t>šoupátko pitná voda litina E2, hrdlové SYSTÉM 2000, DN 80 (80/90 mm)</t>
  </si>
  <si>
    <t>785414222</t>
  </si>
  <si>
    <t>65</t>
  </si>
  <si>
    <t>42291079</t>
  </si>
  <si>
    <t xml:space="preserve">souprava zemní teleskopická 1,3-1,8m, pro šoupátka DN 80mm </t>
  </si>
  <si>
    <t>1983224951</t>
  </si>
  <si>
    <t>66</t>
  </si>
  <si>
    <t>42291078</t>
  </si>
  <si>
    <t>souprava zemní teleskopická 1,3-1,8m, pro domovní šoupátka DN 32 mm</t>
  </si>
  <si>
    <t>-2124320198</t>
  </si>
  <si>
    <t>67</t>
  </si>
  <si>
    <t>891269111</t>
  </si>
  <si>
    <t xml:space="preserve">Montáž navrtávacích pasů na potrubí z jakýchkoli trub </t>
  </si>
  <si>
    <t>321962928</t>
  </si>
  <si>
    <t>68</t>
  </si>
  <si>
    <t>42271414</t>
  </si>
  <si>
    <t>pás navrtávací litinovýí, se závitovým výstupem 1 1/4", celoobjímkový na PE 90 mm</t>
  </si>
  <si>
    <t>345678586</t>
  </si>
  <si>
    <t>69</t>
  </si>
  <si>
    <t>892233122</t>
  </si>
  <si>
    <t>Proplach a dezinfekce vodovodního potrubí DN od 32 do 80</t>
  </si>
  <si>
    <t>-2100114059</t>
  </si>
  <si>
    <t>70</t>
  </si>
  <si>
    <t>892241111</t>
  </si>
  <si>
    <t>Tlaková zkouška vodou potrubí DN do 80</t>
  </si>
  <si>
    <t>-1713463291</t>
  </si>
  <si>
    <t>71</t>
  </si>
  <si>
    <t>892381111</t>
  </si>
  <si>
    <t>Tlaková zkouška vodou potrubí DN 250, DN 300 nebo 350</t>
  </si>
  <si>
    <t>-863350040</t>
  </si>
  <si>
    <t>72</t>
  </si>
  <si>
    <t>892383122</t>
  </si>
  <si>
    <t>Proplach a dezinfekce vodovodního potrubí DN 250, DN 300 nebo 350</t>
  </si>
  <si>
    <t>1698259898</t>
  </si>
  <si>
    <t>73</t>
  </si>
  <si>
    <t>899401111</t>
  </si>
  <si>
    <t>Osazení poklopů litinových šoupátkových, pro domovní přípojky</t>
  </si>
  <si>
    <t>616942246</t>
  </si>
  <si>
    <t>74</t>
  </si>
  <si>
    <t>42291402</t>
  </si>
  <si>
    <t>poklop litinový šoupátkový (těžký), pro domovní přípojky</t>
  </si>
  <si>
    <t>-807602482</t>
  </si>
  <si>
    <t>75</t>
  </si>
  <si>
    <t>899401112</t>
  </si>
  <si>
    <t>Osazení poklopů litinových šoupátkových</t>
  </si>
  <si>
    <t>-2003169078</t>
  </si>
  <si>
    <t>76</t>
  </si>
  <si>
    <t>42291352</t>
  </si>
  <si>
    <t>poklop litinový šoupátkový (těžký)</t>
  </si>
  <si>
    <t>846295889</t>
  </si>
  <si>
    <t>77</t>
  </si>
  <si>
    <t>56230636</t>
  </si>
  <si>
    <t>deska podkladová uličního poklopu šoupatového (recykl. plast)</t>
  </si>
  <si>
    <t>-1961027637</t>
  </si>
  <si>
    <t>78</t>
  </si>
  <si>
    <t>899711111</t>
  </si>
  <si>
    <t>Orientační tabulky na oplocení</t>
  </si>
  <si>
    <t>-643985335</t>
  </si>
  <si>
    <t>79</t>
  </si>
  <si>
    <t>899721111</t>
  </si>
  <si>
    <t>Signalizační vodič poplastovaný CY 6 mm2 - žlutozelený</t>
  </si>
  <si>
    <t>-584578141</t>
  </si>
  <si>
    <t>80</t>
  </si>
  <si>
    <t>899722111</t>
  </si>
  <si>
    <t>Krytí potrubí z plastů výstražnou fólií z PVC 20 cm - barva bílá</t>
  </si>
  <si>
    <t>423288749</t>
  </si>
  <si>
    <t>81</t>
  </si>
  <si>
    <t>899722114</t>
  </si>
  <si>
    <t>Krytí potrubí z plastů výstražnou fólií z PVC 50 cm - barva bílá</t>
  </si>
  <si>
    <t>799600971</t>
  </si>
  <si>
    <t>82</t>
  </si>
  <si>
    <t>R1</t>
  </si>
  <si>
    <t>Provizorní propojení Řadu 3</t>
  </si>
  <si>
    <t>-1470983297</t>
  </si>
  <si>
    <t>Poznámka k položce:
Provizorní propojení Řadu 3 = PE 63 mm = dodávka, montáž, včetně tlakové zkoušky, dezinfekce, zateplení, napojení vodovodů (včetně tvarovek, armatur) a následná demontáž = cena za MJ (= 1,0 m) = 600,- Kč/MJ = 15,0 m = 9 000,- Kč</t>
  </si>
  <si>
    <t>83</t>
  </si>
  <si>
    <t>R2</t>
  </si>
  <si>
    <t>Vypuštění a napuštění vodovodu</t>
  </si>
  <si>
    <t>1535633884</t>
  </si>
  <si>
    <t>84</t>
  </si>
  <si>
    <t>R3</t>
  </si>
  <si>
    <t>Zabezpečení konců vodovodního potrubí DN 350</t>
  </si>
  <si>
    <t>-96179337</t>
  </si>
  <si>
    <t>85</t>
  </si>
  <si>
    <t>R4</t>
  </si>
  <si>
    <t>Řezání litinového potrubí DN 350 mm</t>
  </si>
  <si>
    <t>138991632</t>
  </si>
  <si>
    <t>86</t>
  </si>
  <si>
    <t>R5</t>
  </si>
  <si>
    <t>Laboratorní rozbor vody</t>
  </si>
  <si>
    <t>1389339586</t>
  </si>
  <si>
    <t>87</t>
  </si>
  <si>
    <t>R6</t>
  </si>
  <si>
    <t>Uzemnění vodiče vyvedením k poklopům</t>
  </si>
  <si>
    <t>938397432</t>
  </si>
  <si>
    <t>88</t>
  </si>
  <si>
    <t>R7</t>
  </si>
  <si>
    <t>Zkouška funkčnosti vodiče, včetně protokolu o měření</t>
  </si>
  <si>
    <t>1734241494</t>
  </si>
  <si>
    <t>Ostatní konstrukce a práce, bourání</t>
  </si>
  <si>
    <t>89</t>
  </si>
  <si>
    <t>919732211</t>
  </si>
  <si>
    <t>Styčná spára napojení nového živičného povrchu na stávající s prořezáním</t>
  </si>
  <si>
    <t>-433098391</t>
  </si>
  <si>
    <t>Poznámka k položce:
Napojení spáry na stávající asfaltový povrch, ošetření vhodnou modifikovanou zálivkovou hmotou.</t>
  </si>
  <si>
    <t>90</t>
  </si>
  <si>
    <t>919735116</t>
  </si>
  <si>
    <t>Řezání stávajícího živičného krytu hl do 400 mm</t>
  </si>
  <si>
    <t>1163926995</t>
  </si>
  <si>
    <t>91</t>
  </si>
  <si>
    <t>969021113</t>
  </si>
  <si>
    <t>Zrušení stávajícího litinového potrubí DN 350</t>
  </si>
  <si>
    <t>1511893042</t>
  </si>
  <si>
    <t>Poznámka k položce:
Stávající litinový vodovod = vyjmutí z výkopu, naložení a odvoz do sběrných surovin.</t>
  </si>
  <si>
    <t>92</t>
  </si>
  <si>
    <t>96902111R</t>
  </si>
  <si>
    <t>Zrušení stávajícího litinového potrubí DN 350 - zaplnění potrubí řídkou bentonitovou směsí</t>
  </si>
  <si>
    <t>-1021263917</t>
  </si>
  <si>
    <t>997</t>
  </si>
  <si>
    <t>Přesun sutě</t>
  </si>
  <si>
    <t>93</t>
  </si>
  <si>
    <t>997221561</t>
  </si>
  <si>
    <t>Vodorovná doprava suti z kusových materiálů do 1 km</t>
  </si>
  <si>
    <t>-334966996</t>
  </si>
  <si>
    <t>101,387  "materiál z rozebrání živičné komunikace - odvoz na skládku</t>
  </si>
  <si>
    <t>6,468  "litinové potrubí - odvoz do sběrných surovin</t>
  </si>
  <si>
    <t>94</t>
  </si>
  <si>
    <t>997221569</t>
  </si>
  <si>
    <t>Příplatek ZKD 1 km u vodorovné dopravy suti z kusových materiálů</t>
  </si>
  <si>
    <t>1596908217</t>
  </si>
  <si>
    <t>107,855*19  "příplatek k vodorovnému přemístění za každý další započatý km přes 1 km na vzdálenost 20 km</t>
  </si>
  <si>
    <t>95</t>
  </si>
  <si>
    <t>997221611</t>
  </si>
  <si>
    <t>Nakládání suti na dopravní prostředky pro vodorovnou dopravu</t>
  </si>
  <si>
    <t>-229718187</t>
  </si>
  <si>
    <t>96</t>
  </si>
  <si>
    <t>997221875</t>
  </si>
  <si>
    <t>Poplatek za uložení stavebního odpadu na skládce (skládkovné) asfaltového bez obsahu dehtu</t>
  </si>
  <si>
    <t>1107111478</t>
  </si>
  <si>
    <t>998</t>
  </si>
  <si>
    <t>Přesun hmot</t>
  </si>
  <si>
    <t>97</t>
  </si>
  <si>
    <t>998276101</t>
  </si>
  <si>
    <t>Přesun hmot pro trubní vedení z trub z plastických hmot otevřený výkop</t>
  </si>
  <si>
    <t>1514574229</t>
  </si>
  <si>
    <t>98</t>
  </si>
  <si>
    <t>99833201R</t>
  </si>
  <si>
    <t>Rozvoz materiálu na obsyp po staveništi</t>
  </si>
  <si>
    <t>802214901</t>
  </si>
  <si>
    <t>4010b - Vedlejší rozpočtové náklady</t>
  </si>
  <si>
    <t>VRN - Vedlejší rozpočtové náklady</t>
  </si>
  <si>
    <t>VRN</t>
  </si>
  <si>
    <t>0001</t>
  </si>
  <si>
    <t>Dokumentace pro realizaci stavby vč. seznamu použitých materiálů a harmonogramu stavby</t>
  </si>
  <si>
    <t>1816939002</t>
  </si>
  <si>
    <t>0002</t>
  </si>
  <si>
    <t>Geodetické vytyčení stavby (10 bodů)</t>
  </si>
  <si>
    <t>-1585667020</t>
  </si>
  <si>
    <t>0003</t>
  </si>
  <si>
    <t>Vytyčení stávajících podzemních sítí a zařízení</t>
  </si>
  <si>
    <t>-1753558782</t>
  </si>
  <si>
    <t>0004</t>
  </si>
  <si>
    <t>Fotodokumenatce staveniště před zahájením výkopových prací a po dokončení stavby</t>
  </si>
  <si>
    <t>2037814764</t>
  </si>
  <si>
    <t>0005</t>
  </si>
  <si>
    <t>Geodetické zaměření skutečného provedení stavby</t>
  </si>
  <si>
    <t>-32350849</t>
  </si>
  <si>
    <t>0006</t>
  </si>
  <si>
    <t>Dokumentace skutečného provedení stavby (DSPS)</t>
  </si>
  <si>
    <t>-1464841917</t>
  </si>
  <si>
    <t>0007</t>
  </si>
  <si>
    <t>Doplnění provozního řádu</t>
  </si>
  <si>
    <t>1848234606</t>
  </si>
  <si>
    <t>0008</t>
  </si>
  <si>
    <t>Koordinátor a plán BOZP</t>
  </si>
  <si>
    <t>1547017298</t>
  </si>
  <si>
    <t>0009</t>
  </si>
  <si>
    <t>Hutnící zkoušky</t>
  </si>
  <si>
    <t>-1163405792</t>
  </si>
  <si>
    <t>0010</t>
  </si>
  <si>
    <t>Objekty zařízení staveniště vč. napojení na inž. sítě</t>
  </si>
  <si>
    <t>1238740445</t>
  </si>
  <si>
    <t>0011</t>
  </si>
  <si>
    <t>Mobilní zábrany (pronájem, osazení, demontáž)</t>
  </si>
  <si>
    <t>-1881608746</t>
  </si>
  <si>
    <t>0012</t>
  </si>
  <si>
    <t>Přejezdy přes výkop pro zajištění průjezdů do okolních areálů (pronájem, osazení) = přejezdový plech (alt. panel)</t>
  </si>
  <si>
    <t>945257775</t>
  </si>
  <si>
    <t>0013</t>
  </si>
  <si>
    <t>Dokumentace dočasného dopravního značení (DIO), vč. schválení Policií ČR</t>
  </si>
  <si>
    <t>101410694</t>
  </si>
  <si>
    <t>0014</t>
  </si>
  <si>
    <t>Osazení dočasného dopravního značení, vč. pronájmu značek</t>
  </si>
  <si>
    <t>-624067937</t>
  </si>
  <si>
    <t>0015</t>
  </si>
  <si>
    <t>Práce provozovatele spojené s přepojováním vodovodu a zajištění nepřetržité dodávky vody během stavby</t>
  </si>
  <si>
    <t>-346474607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</si>
</sst>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3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5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21" xfId="0" applyFont="1" applyFill="1" applyBorder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workbookViewId="0" topLeftCell="A100">
      <selection activeCell="L90" sqref="L9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233" t="s">
        <v>5</v>
      </c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s="1" customFormat="1" ht="12" customHeight="1">
      <c r="B5" s="19"/>
      <c r="D5" s="23" t="s">
        <v>13</v>
      </c>
      <c r="K5" s="198" t="s">
        <v>14</v>
      </c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R5" s="19"/>
      <c r="BE5" s="195" t="s">
        <v>15</v>
      </c>
      <c r="BS5" s="16" t="s">
        <v>6</v>
      </c>
    </row>
    <row r="6" spans="2:71" s="1" customFormat="1" ht="36.95" customHeight="1">
      <c r="B6" s="19"/>
      <c r="D6" s="25" t="s">
        <v>16</v>
      </c>
      <c r="K6" s="200" t="s">
        <v>17</v>
      </c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R6" s="19"/>
      <c r="BE6" s="196"/>
      <c r="BS6" s="16" t="s">
        <v>6</v>
      </c>
    </row>
    <row r="7" spans="2:71" s="1" customFormat="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196"/>
      <c r="BS7" s="16" t="s">
        <v>6</v>
      </c>
    </row>
    <row r="8" spans="2:71" s="1" customFormat="1" ht="12" customHeight="1">
      <c r="B8" s="19"/>
      <c r="D8" s="26" t="s">
        <v>20</v>
      </c>
      <c r="K8" s="24" t="s">
        <v>21</v>
      </c>
      <c r="AK8" s="26" t="s">
        <v>22</v>
      </c>
      <c r="AN8" s="27"/>
      <c r="AR8" s="19"/>
      <c r="BE8" s="196"/>
      <c r="BS8" s="16" t="s">
        <v>6</v>
      </c>
    </row>
    <row r="9" spans="2:71" s="1" customFormat="1" ht="14.45" customHeight="1">
      <c r="B9" s="19"/>
      <c r="AR9" s="19"/>
      <c r="BE9" s="196"/>
      <c r="BS9" s="16" t="s">
        <v>6</v>
      </c>
    </row>
    <row r="10" spans="2:71" s="1" customFormat="1" ht="12" customHeight="1">
      <c r="B10" s="19"/>
      <c r="D10" s="26" t="s">
        <v>23</v>
      </c>
      <c r="AK10" s="26" t="s">
        <v>24</v>
      </c>
      <c r="AN10" s="24" t="s">
        <v>1</v>
      </c>
      <c r="AR10" s="19"/>
      <c r="BE10" s="196"/>
      <c r="BS10" s="16" t="s">
        <v>6</v>
      </c>
    </row>
    <row r="11" spans="2:71" s="1" customFormat="1" ht="18.4" customHeight="1">
      <c r="B11" s="19"/>
      <c r="E11" s="24" t="s">
        <v>21</v>
      </c>
      <c r="AK11" s="26" t="s">
        <v>25</v>
      </c>
      <c r="AN11" s="24" t="s">
        <v>1</v>
      </c>
      <c r="AR11" s="19"/>
      <c r="BE11" s="196"/>
      <c r="BS11" s="16" t="s">
        <v>6</v>
      </c>
    </row>
    <row r="12" spans="2:71" s="1" customFormat="1" ht="6.95" customHeight="1">
      <c r="B12" s="19"/>
      <c r="AR12" s="19"/>
      <c r="BE12" s="196"/>
      <c r="BS12" s="16" t="s">
        <v>6</v>
      </c>
    </row>
    <row r="13" spans="2:71" s="1" customFormat="1" ht="12" customHeight="1">
      <c r="B13" s="19"/>
      <c r="D13" s="26" t="s">
        <v>26</v>
      </c>
      <c r="AK13" s="26" t="s">
        <v>24</v>
      </c>
      <c r="AN13" s="28"/>
      <c r="AR13" s="19"/>
      <c r="BE13" s="196"/>
      <c r="BS13" s="16" t="s">
        <v>6</v>
      </c>
    </row>
    <row r="14" spans="2:71" ht="12.75">
      <c r="B14" s="19"/>
      <c r="E14" s="201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6" t="s">
        <v>25</v>
      </c>
      <c r="AN14" s="28"/>
      <c r="AR14" s="19"/>
      <c r="BE14" s="196"/>
      <c r="BS14" s="16" t="s">
        <v>6</v>
      </c>
    </row>
    <row r="15" spans="2:71" s="1" customFormat="1" ht="6.95" customHeight="1">
      <c r="B15" s="19"/>
      <c r="AR15" s="19"/>
      <c r="BE15" s="196"/>
      <c r="BS15" s="16" t="s">
        <v>3</v>
      </c>
    </row>
    <row r="16" spans="2:71" s="1" customFormat="1" ht="12" customHeight="1">
      <c r="B16" s="19"/>
      <c r="D16" s="26" t="s">
        <v>27</v>
      </c>
      <c r="AK16" s="26" t="s">
        <v>24</v>
      </c>
      <c r="AN16" s="24" t="s">
        <v>1</v>
      </c>
      <c r="AR16" s="19"/>
      <c r="BE16" s="196"/>
      <c r="BS16" s="16" t="s">
        <v>3</v>
      </c>
    </row>
    <row r="17" spans="2:71" s="1" customFormat="1" ht="18.4" customHeight="1">
      <c r="B17" s="19"/>
      <c r="E17" s="24" t="s">
        <v>21</v>
      </c>
      <c r="AK17" s="26" t="s">
        <v>25</v>
      </c>
      <c r="AN17" s="24" t="s">
        <v>1</v>
      </c>
      <c r="AR17" s="19"/>
      <c r="BE17" s="196"/>
      <c r="BS17" s="16" t="s">
        <v>28</v>
      </c>
    </row>
    <row r="18" spans="2:71" s="1" customFormat="1" ht="6.95" customHeight="1">
      <c r="B18" s="19"/>
      <c r="AR18" s="19"/>
      <c r="BE18" s="196"/>
      <c r="BS18" s="16" t="s">
        <v>6</v>
      </c>
    </row>
    <row r="19" spans="2:71" s="1" customFormat="1" ht="12" customHeight="1">
      <c r="B19" s="19"/>
      <c r="D19" s="26" t="s">
        <v>29</v>
      </c>
      <c r="AK19" s="26" t="s">
        <v>24</v>
      </c>
      <c r="AN19" s="24" t="s">
        <v>1</v>
      </c>
      <c r="AR19" s="19"/>
      <c r="BE19" s="196"/>
      <c r="BS19" s="16" t="s">
        <v>6</v>
      </c>
    </row>
    <row r="20" spans="2:71" s="1" customFormat="1" ht="18.4" customHeight="1">
      <c r="B20" s="19"/>
      <c r="E20" s="24" t="s">
        <v>21</v>
      </c>
      <c r="AK20" s="26" t="s">
        <v>25</v>
      </c>
      <c r="AN20" s="24" t="s">
        <v>1</v>
      </c>
      <c r="AR20" s="19"/>
      <c r="BE20" s="196"/>
      <c r="BS20" s="16" t="s">
        <v>28</v>
      </c>
    </row>
    <row r="21" spans="2:57" s="1" customFormat="1" ht="6.95" customHeight="1">
      <c r="B21" s="19"/>
      <c r="AR21" s="19"/>
      <c r="BE21" s="196"/>
    </row>
    <row r="22" spans="2:57" s="1" customFormat="1" ht="12" customHeight="1">
      <c r="B22" s="19"/>
      <c r="D22" s="26" t="s">
        <v>30</v>
      </c>
      <c r="AR22" s="19"/>
      <c r="BE22" s="196"/>
    </row>
    <row r="23" spans="2:57" s="1" customFormat="1" ht="16.5" customHeight="1">
      <c r="B23" s="19"/>
      <c r="E23" s="203" t="s">
        <v>1</v>
      </c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R23" s="19"/>
      <c r="BE23" s="196"/>
    </row>
    <row r="24" spans="2:57" s="1" customFormat="1" ht="6.95" customHeight="1">
      <c r="B24" s="19"/>
      <c r="AR24" s="19"/>
      <c r="BE24" s="196"/>
    </row>
    <row r="25" spans="2:57" s="1" customFormat="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196"/>
    </row>
    <row r="26" spans="1:57" s="2" customFormat="1" ht="25.9" customHeight="1">
      <c r="A26" s="31"/>
      <c r="B26" s="32"/>
      <c r="C26" s="31"/>
      <c r="D26" s="33" t="s">
        <v>31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04">
        <f>ROUND(AG94,2)</f>
        <v>0</v>
      </c>
      <c r="AL26" s="205"/>
      <c r="AM26" s="205"/>
      <c r="AN26" s="205"/>
      <c r="AO26" s="205"/>
      <c r="AP26" s="31"/>
      <c r="AQ26" s="31"/>
      <c r="AR26" s="32"/>
      <c r="BE26" s="196"/>
    </row>
    <row r="27" spans="1:57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196"/>
    </row>
    <row r="28" spans="1:57" s="2" customFormat="1" ht="12.75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206" t="s">
        <v>32</v>
      </c>
      <c r="M28" s="206"/>
      <c r="N28" s="206"/>
      <c r="O28" s="206"/>
      <c r="P28" s="206"/>
      <c r="Q28" s="31"/>
      <c r="R28" s="31"/>
      <c r="S28" s="31"/>
      <c r="T28" s="31"/>
      <c r="U28" s="31"/>
      <c r="V28" s="31"/>
      <c r="W28" s="206" t="s">
        <v>33</v>
      </c>
      <c r="X28" s="206"/>
      <c r="Y28" s="206"/>
      <c r="Z28" s="206"/>
      <c r="AA28" s="206"/>
      <c r="AB28" s="206"/>
      <c r="AC28" s="206"/>
      <c r="AD28" s="206"/>
      <c r="AE28" s="206"/>
      <c r="AF28" s="31"/>
      <c r="AG28" s="31"/>
      <c r="AH28" s="31"/>
      <c r="AI28" s="31"/>
      <c r="AJ28" s="31"/>
      <c r="AK28" s="206" t="s">
        <v>34</v>
      </c>
      <c r="AL28" s="206"/>
      <c r="AM28" s="206"/>
      <c r="AN28" s="206"/>
      <c r="AO28" s="206"/>
      <c r="AP28" s="31"/>
      <c r="AQ28" s="31"/>
      <c r="AR28" s="32"/>
      <c r="BE28" s="196"/>
    </row>
    <row r="29" spans="2:57" s="3" customFormat="1" ht="14.45" customHeight="1">
      <c r="B29" s="36"/>
      <c r="D29" s="26" t="s">
        <v>35</v>
      </c>
      <c r="F29" s="26" t="s">
        <v>36</v>
      </c>
      <c r="L29" s="209">
        <v>0.21</v>
      </c>
      <c r="M29" s="208"/>
      <c r="N29" s="208"/>
      <c r="O29" s="208"/>
      <c r="P29" s="208"/>
      <c r="W29" s="207">
        <f>ROUND(AZ94,2)</f>
        <v>0</v>
      </c>
      <c r="X29" s="208"/>
      <c r="Y29" s="208"/>
      <c r="Z29" s="208"/>
      <c r="AA29" s="208"/>
      <c r="AB29" s="208"/>
      <c r="AC29" s="208"/>
      <c r="AD29" s="208"/>
      <c r="AE29" s="208"/>
      <c r="AK29" s="207">
        <f>ROUND(AV94,2)</f>
        <v>0</v>
      </c>
      <c r="AL29" s="208"/>
      <c r="AM29" s="208"/>
      <c r="AN29" s="208"/>
      <c r="AO29" s="208"/>
      <c r="AR29" s="36"/>
      <c r="BE29" s="197"/>
    </row>
    <row r="30" spans="2:57" s="3" customFormat="1" ht="14.45" customHeight="1">
      <c r="B30" s="36"/>
      <c r="F30" s="26" t="s">
        <v>37</v>
      </c>
      <c r="L30" s="209">
        <v>0.15</v>
      </c>
      <c r="M30" s="208"/>
      <c r="N30" s="208"/>
      <c r="O30" s="208"/>
      <c r="P30" s="208"/>
      <c r="W30" s="207">
        <f>ROUND(BA94,2)</f>
        <v>0</v>
      </c>
      <c r="X30" s="208"/>
      <c r="Y30" s="208"/>
      <c r="Z30" s="208"/>
      <c r="AA30" s="208"/>
      <c r="AB30" s="208"/>
      <c r="AC30" s="208"/>
      <c r="AD30" s="208"/>
      <c r="AE30" s="208"/>
      <c r="AK30" s="207">
        <f>ROUND(AW94,2)</f>
        <v>0</v>
      </c>
      <c r="AL30" s="208"/>
      <c r="AM30" s="208"/>
      <c r="AN30" s="208"/>
      <c r="AO30" s="208"/>
      <c r="AR30" s="36"/>
      <c r="BE30" s="197"/>
    </row>
    <row r="31" spans="2:57" s="3" customFormat="1" ht="14.45" customHeight="1" hidden="1">
      <c r="B31" s="36"/>
      <c r="F31" s="26" t="s">
        <v>38</v>
      </c>
      <c r="L31" s="209">
        <v>0.21</v>
      </c>
      <c r="M31" s="208"/>
      <c r="N31" s="208"/>
      <c r="O31" s="208"/>
      <c r="P31" s="208"/>
      <c r="W31" s="207">
        <f>ROUND(BB94,2)</f>
        <v>0</v>
      </c>
      <c r="X31" s="208"/>
      <c r="Y31" s="208"/>
      <c r="Z31" s="208"/>
      <c r="AA31" s="208"/>
      <c r="AB31" s="208"/>
      <c r="AC31" s="208"/>
      <c r="AD31" s="208"/>
      <c r="AE31" s="208"/>
      <c r="AK31" s="207">
        <v>0</v>
      </c>
      <c r="AL31" s="208"/>
      <c r="AM31" s="208"/>
      <c r="AN31" s="208"/>
      <c r="AO31" s="208"/>
      <c r="AR31" s="36"/>
      <c r="BE31" s="197"/>
    </row>
    <row r="32" spans="2:57" s="3" customFormat="1" ht="14.45" customHeight="1" hidden="1">
      <c r="B32" s="36"/>
      <c r="F32" s="26" t="s">
        <v>39</v>
      </c>
      <c r="L32" s="209">
        <v>0.15</v>
      </c>
      <c r="M32" s="208"/>
      <c r="N32" s="208"/>
      <c r="O32" s="208"/>
      <c r="P32" s="208"/>
      <c r="W32" s="207">
        <f>ROUND(BC94,2)</f>
        <v>0</v>
      </c>
      <c r="X32" s="208"/>
      <c r="Y32" s="208"/>
      <c r="Z32" s="208"/>
      <c r="AA32" s="208"/>
      <c r="AB32" s="208"/>
      <c r="AC32" s="208"/>
      <c r="AD32" s="208"/>
      <c r="AE32" s="208"/>
      <c r="AK32" s="207">
        <v>0</v>
      </c>
      <c r="AL32" s="208"/>
      <c r="AM32" s="208"/>
      <c r="AN32" s="208"/>
      <c r="AO32" s="208"/>
      <c r="AR32" s="36"/>
      <c r="BE32" s="197"/>
    </row>
    <row r="33" spans="2:57" s="3" customFormat="1" ht="14.45" customHeight="1" hidden="1">
      <c r="B33" s="36"/>
      <c r="F33" s="26" t="s">
        <v>40</v>
      </c>
      <c r="L33" s="209">
        <v>0</v>
      </c>
      <c r="M33" s="208"/>
      <c r="N33" s="208"/>
      <c r="O33" s="208"/>
      <c r="P33" s="208"/>
      <c r="W33" s="207">
        <f>ROUND(BD94,2)</f>
        <v>0</v>
      </c>
      <c r="X33" s="208"/>
      <c r="Y33" s="208"/>
      <c r="Z33" s="208"/>
      <c r="AA33" s="208"/>
      <c r="AB33" s="208"/>
      <c r="AC33" s="208"/>
      <c r="AD33" s="208"/>
      <c r="AE33" s="208"/>
      <c r="AK33" s="207">
        <v>0</v>
      </c>
      <c r="AL33" s="208"/>
      <c r="AM33" s="208"/>
      <c r="AN33" s="208"/>
      <c r="AO33" s="208"/>
      <c r="AR33" s="36"/>
      <c r="BE33" s="197"/>
    </row>
    <row r="34" spans="1:57" s="2" customFormat="1" ht="6.95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196"/>
    </row>
    <row r="35" spans="1:57" s="2" customFormat="1" ht="25.9" customHeight="1">
      <c r="A35" s="31"/>
      <c r="B35" s="32"/>
      <c r="C35" s="37"/>
      <c r="D35" s="38" t="s">
        <v>41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42</v>
      </c>
      <c r="U35" s="39"/>
      <c r="V35" s="39"/>
      <c r="W35" s="39"/>
      <c r="X35" s="210" t="s">
        <v>43</v>
      </c>
      <c r="Y35" s="211"/>
      <c r="Z35" s="211"/>
      <c r="AA35" s="211"/>
      <c r="AB35" s="211"/>
      <c r="AC35" s="39"/>
      <c r="AD35" s="39"/>
      <c r="AE35" s="39"/>
      <c r="AF35" s="39"/>
      <c r="AG35" s="39"/>
      <c r="AH35" s="39"/>
      <c r="AI35" s="39"/>
      <c r="AJ35" s="39"/>
      <c r="AK35" s="212">
        <f>SUM(AK26:AK33)</f>
        <v>0</v>
      </c>
      <c r="AL35" s="211"/>
      <c r="AM35" s="211"/>
      <c r="AN35" s="211"/>
      <c r="AO35" s="213"/>
      <c r="AP35" s="37"/>
      <c r="AQ35" s="37"/>
      <c r="AR35" s="32"/>
      <c r="BE35" s="31"/>
    </row>
    <row r="36" spans="1:57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14.45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2:44" s="1" customFormat="1" ht="14.45" customHeight="1">
      <c r="B38" s="19"/>
      <c r="AR38" s="19"/>
    </row>
    <row r="39" spans="2:44" s="1" customFormat="1" ht="14.45" customHeight="1">
      <c r="B39" s="19"/>
      <c r="AR39" s="19"/>
    </row>
    <row r="40" spans="2:44" s="1" customFormat="1" ht="14.45" customHeight="1">
      <c r="B40" s="19"/>
      <c r="AR40" s="19"/>
    </row>
    <row r="41" spans="2:44" s="1" customFormat="1" ht="14.45" customHeight="1">
      <c r="B41" s="19"/>
      <c r="AR41" s="19"/>
    </row>
    <row r="42" spans="2:44" s="1" customFormat="1" ht="14.45" customHeight="1">
      <c r="B42" s="19"/>
      <c r="AR42" s="19"/>
    </row>
    <row r="43" spans="2:44" s="1" customFormat="1" ht="14.45" customHeight="1">
      <c r="B43" s="19"/>
      <c r="AR43" s="19"/>
    </row>
    <row r="44" spans="2:44" s="1" customFormat="1" ht="14.45" customHeight="1">
      <c r="B44" s="19"/>
      <c r="AR44" s="19"/>
    </row>
    <row r="45" spans="2:44" s="1" customFormat="1" ht="14.45" customHeight="1">
      <c r="B45" s="19"/>
      <c r="AR45" s="19"/>
    </row>
    <row r="46" spans="2:44" s="1" customFormat="1" ht="14.45" customHeight="1">
      <c r="B46" s="19"/>
      <c r="AR46" s="19"/>
    </row>
    <row r="47" spans="2:44" s="1" customFormat="1" ht="14.45" customHeight="1">
      <c r="B47" s="19"/>
      <c r="AR47" s="19"/>
    </row>
    <row r="48" spans="2:44" s="1" customFormat="1" ht="14.45" customHeight="1">
      <c r="B48" s="19"/>
      <c r="AR48" s="19"/>
    </row>
    <row r="49" spans="2:44" s="2" customFormat="1" ht="14.45" customHeight="1">
      <c r="B49" s="41"/>
      <c r="D49" s="42" t="s">
        <v>44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45</v>
      </c>
      <c r="AI49" s="43"/>
      <c r="AJ49" s="43"/>
      <c r="AK49" s="43"/>
      <c r="AL49" s="43"/>
      <c r="AM49" s="43"/>
      <c r="AN49" s="43"/>
      <c r="AO49" s="43"/>
      <c r="AR49" s="41"/>
    </row>
    <row r="50" spans="2:44" ht="11.25">
      <c r="B50" s="19"/>
      <c r="AR50" s="19"/>
    </row>
    <row r="51" spans="2:44" ht="11.25">
      <c r="B51" s="19"/>
      <c r="AR51" s="19"/>
    </row>
    <row r="52" spans="2:44" ht="11.25">
      <c r="B52" s="19"/>
      <c r="AR52" s="19"/>
    </row>
    <row r="53" spans="2:44" ht="11.25">
      <c r="B53" s="19"/>
      <c r="AR53" s="19"/>
    </row>
    <row r="54" spans="2:44" ht="11.25">
      <c r="B54" s="19"/>
      <c r="AR54" s="19"/>
    </row>
    <row r="55" spans="2:44" ht="11.25">
      <c r="B55" s="19"/>
      <c r="AR55" s="19"/>
    </row>
    <row r="56" spans="2:44" ht="11.25">
      <c r="B56" s="19"/>
      <c r="AR56" s="19"/>
    </row>
    <row r="57" spans="2:44" ht="11.25">
      <c r="B57" s="19"/>
      <c r="AR57" s="19"/>
    </row>
    <row r="58" spans="2:44" ht="11.25">
      <c r="B58" s="19"/>
      <c r="AR58" s="19"/>
    </row>
    <row r="59" spans="2:44" ht="11.25">
      <c r="B59" s="19"/>
      <c r="AR59" s="19"/>
    </row>
    <row r="60" spans="1:57" s="2" customFormat="1" ht="12.75">
      <c r="A60" s="31"/>
      <c r="B60" s="32"/>
      <c r="C60" s="31"/>
      <c r="D60" s="44" t="s">
        <v>46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4" t="s">
        <v>47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4" t="s">
        <v>46</v>
      </c>
      <c r="AI60" s="34"/>
      <c r="AJ60" s="34"/>
      <c r="AK60" s="34"/>
      <c r="AL60" s="34"/>
      <c r="AM60" s="44" t="s">
        <v>47</v>
      </c>
      <c r="AN60" s="34"/>
      <c r="AO60" s="34"/>
      <c r="AP60" s="31"/>
      <c r="AQ60" s="31"/>
      <c r="AR60" s="32"/>
      <c r="BE60" s="31"/>
    </row>
    <row r="61" spans="2:44" ht="11.25">
      <c r="B61" s="19"/>
      <c r="AR61" s="19"/>
    </row>
    <row r="62" spans="2:44" ht="11.25">
      <c r="B62" s="19"/>
      <c r="AR62" s="19"/>
    </row>
    <row r="63" spans="2:44" ht="11.25">
      <c r="B63" s="19"/>
      <c r="AR63" s="19"/>
    </row>
    <row r="64" spans="1:57" s="2" customFormat="1" ht="12.75">
      <c r="A64" s="31"/>
      <c r="B64" s="32"/>
      <c r="C64" s="31"/>
      <c r="D64" s="42" t="s">
        <v>48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49</v>
      </c>
      <c r="AI64" s="45"/>
      <c r="AJ64" s="45"/>
      <c r="AK64" s="45"/>
      <c r="AL64" s="45"/>
      <c r="AM64" s="45"/>
      <c r="AN64" s="45"/>
      <c r="AO64" s="45"/>
      <c r="AP64" s="31"/>
      <c r="AQ64" s="31"/>
      <c r="AR64" s="32"/>
      <c r="BE64" s="31"/>
    </row>
    <row r="65" spans="2:44" ht="11.25">
      <c r="B65" s="19"/>
      <c r="AR65" s="19"/>
    </row>
    <row r="66" spans="2:44" ht="11.25">
      <c r="B66" s="19"/>
      <c r="AR66" s="19"/>
    </row>
    <row r="67" spans="2:44" ht="11.25">
      <c r="B67" s="19"/>
      <c r="AR67" s="19"/>
    </row>
    <row r="68" spans="2:44" ht="11.25">
      <c r="B68" s="19"/>
      <c r="AR68" s="19"/>
    </row>
    <row r="69" spans="2:44" ht="11.25">
      <c r="B69" s="19"/>
      <c r="AR69" s="19"/>
    </row>
    <row r="70" spans="2:44" ht="11.25">
      <c r="B70" s="19"/>
      <c r="AR70" s="19"/>
    </row>
    <row r="71" spans="2:44" ht="11.25">
      <c r="B71" s="19"/>
      <c r="AR71" s="19"/>
    </row>
    <row r="72" spans="2:44" ht="11.25">
      <c r="B72" s="19"/>
      <c r="AR72" s="19"/>
    </row>
    <row r="73" spans="2:44" ht="11.25">
      <c r="B73" s="19"/>
      <c r="AR73" s="19"/>
    </row>
    <row r="74" spans="2:44" ht="11.25">
      <c r="B74" s="19"/>
      <c r="AR74" s="19"/>
    </row>
    <row r="75" spans="1:57" s="2" customFormat="1" ht="12.75">
      <c r="A75" s="31"/>
      <c r="B75" s="32"/>
      <c r="C75" s="31"/>
      <c r="D75" s="44" t="s">
        <v>46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4" t="s">
        <v>47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4" t="s">
        <v>46</v>
      </c>
      <c r="AI75" s="34"/>
      <c r="AJ75" s="34"/>
      <c r="AK75" s="34"/>
      <c r="AL75" s="34"/>
      <c r="AM75" s="44" t="s">
        <v>47</v>
      </c>
      <c r="AN75" s="34"/>
      <c r="AO75" s="34"/>
      <c r="AP75" s="31"/>
      <c r="AQ75" s="31"/>
      <c r="AR75" s="32"/>
      <c r="BE75" s="31"/>
    </row>
    <row r="76" spans="1:57" s="2" customFormat="1" ht="11.25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2"/>
      <c r="BE77" s="31"/>
    </row>
    <row r="81" spans="1:57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2"/>
      <c r="BE81" s="31"/>
    </row>
    <row r="82" spans="1:57" s="2" customFormat="1" ht="24.95" customHeight="1">
      <c r="A82" s="31"/>
      <c r="B82" s="32"/>
      <c r="C82" s="20" t="s">
        <v>50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5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2:44" s="4" customFormat="1" ht="12" customHeight="1">
      <c r="B84" s="50"/>
      <c r="C84" s="26" t="s">
        <v>13</v>
      </c>
      <c r="L84" s="4" t="str">
        <f>K5</f>
        <v>ST4010</v>
      </c>
      <c r="AR84" s="50"/>
    </row>
    <row r="85" spans="2:44" s="5" customFormat="1" ht="36.95" customHeight="1">
      <c r="B85" s="51"/>
      <c r="C85" s="52" t="s">
        <v>16</v>
      </c>
      <c r="L85" s="214" t="str">
        <f>K6</f>
        <v>Č. Krumlov, ul. Nádražní - přeložka vodovodu</v>
      </c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R85" s="51"/>
    </row>
    <row r="86" spans="1:57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57" s="2" customFormat="1" ht="12" customHeight="1">
      <c r="A87" s="31"/>
      <c r="B87" s="32"/>
      <c r="C87" s="26" t="s">
        <v>20</v>
      </c>
      <c r="D87" s="31"/>
      <c r="E87" s="31"/>
      <c r="F87" s="31"/>
      <c r="G87" s="31"/>
      <c r="H87" s="31"/>
      <c r="I87" s="31"/>
      <c r="J87" s="31"/>
      <c r="K87" s="31"/>
      <c r="L87" s="53" t="str">
        <f>IF(K8="","",K8)</f>
        <v xml:space="preserve"> 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 t="s">
        <v>22</v>
      </c>
      <c r="AJ87" s="31"/>
      <c r="AK87" s="31"/>
      <c r="AL87" s="31"/>
      <c r="AM87" s="216" t="str">
        <f>IF(AN8="","",AN8)</f>
        <v/>
      </c>
      <c r="AN87" s="216"/>
      <c r="AO87" s="31"/>
      <c r="AP87" s="31"/>
      <c r="AQ87" s="31"/>
      <c r="AR87" s="32"/>
      <c r="BE87" s="31"/>
    </row>
    <row r="88" spans="1:5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57" s="2" customFormat="1" ht="15.2" customHeight="1">
      <c r="A89" s="31"/>
      <c r="B89" s="32"/>
      <c r="C89" s="26" t="s">
        <v>23</v>
      </c>
      <c r="D89" s="31"/>
      <c r="E89" s="31"/>
      <c r="F89" s="31"/>
      <c r="G89" s="31"/>
      <c r="H89" s="31"/>
      <c r="I89" s="31"/>
      <c r="J89" s="31"/>
      <c r="K89" s="31"/>
      <c r="L89" s="4" t="str">
        <f>IF(E11="","",E11)</f>
        <v xml:space="preserve"> 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 t="s">
        <v>27</v>
      </c>
      <c r="AJ89" s="31"/>
      <c r="AK89" s="31"/>
      <c r="AL89" s="31"/>
      <c r="AM89" s="217" t="str">
        <f>IF(E17="","",E17)</f>
        <v xml:space="preserve"> </v>
      </c>
      <c r="AN89" s="218"/>
      <c r="AO89" s="218"/>
      <c r="AP89" s="218"/>
      <c r="AQ89" s="31"/>
      <c r="AR89" s="32"/>
      <c r="AS89" s="219" t="s">
        <v>51</v>
      </c>
      <c r="AT89" s="220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31"/>
    </row>
    <row r="90" spans="1:57" s="2" customFormat="1" ht="15.2" customHeight="1">
      <c r="A90" s="31"/>
      <c r="B90" s="32"/>
      <c r="C90" s="26" t="s">
        <v>26</v>
      </c>
      <c r="D90" s="31"/>
      <c r="E90" s="31"/>
      <c r="F90" s="31"/>
      <c r="G90" s="31"/>
      <c r="H90" s="31"/>
      <c r="I90" s="31"/>
      <c r="J90" s="31"/>
      <c r="K90" s="31"/>
      <c r="L90" s="4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 t="s">
        <v>29</v>
      </c>
      <c r="AJ90" s="31"/>
      <c r="AK90" s="31"/>
      <c r="AL90" s="31"/>
      <c r="AM90" s="217" t="str">
        <f>IF(E20="","",E20)</f>
        <v xml:space="preserve"> </v>
      </c>
      <c r="AN90" s="218"/>
      <c r="AO90" s="218"/>
      <c r="AP90" s="218"/>
      <c r="AQ90" s="31"/>
      <c r="AR90" s="32"/>
      <c r="AS90" s="221"/>
      <c r="AT90" s="222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31"/>
    </row>
    <row r="91" spans="1:57" s="2" customFormat="1" ht="10.9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221"/>
      <c r="AT91" s="222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31"/>
    </row>
    <row r="92" spans="1:57" s="2" customFormat="1" ht="29.25" customHeight="1">
      <c r="A92" s="31"/>
      <c r="B92" s="32"/>
      <c r="C92" s="223" t="s">
        <v>52</v>
      </c>
      <c r="D92" s="224"/>
      <c r="E92" s="224"/>
      <c r="F92" s="224"/>
      <c r="G92" s="224"/>
      <c r="H92" s="59"/>
      <c r="I92" s="225" t="s">
        <v>53</v>
      </c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6" t="s">
        <v>54</v>
      </c>
      <c r="AH92" s="224"/>
      <c r="AI92" s="224"/>
      <c r="AJ92" s="224"/>
      <c r="AK92" s="224"/>
      <c r="AL92" s="224"/>
      <c r="AM92" s="224"/>
      <c r="AN92" s="225" t="s">
        <v>55</v>
      </c>
      <c r="AO92" s="224"/>
      <c r="AP92" s="227"/>
      <c r="AQ92" s="60" t="s">
        <v>56</v>
      </c>
      <c r="AR92" s="32"/>
      <c r="AS92" s="61" t="s">
        <v>57</v>
      </c>
      <c r="AT92" s="62" t="s">
        <v>58</v>
      </c>
      <c r="AU92" s="62" t="s">
        <v>59</v>
      </c>
      <c r="AV92" s="62" t="s">
        <v>60</v>
      </c>
      <c r="AW92" s="62" t="s">
        <v>61</v>
      </c>
      <c r="AX92" s="62" t="s">
        <v>62</v>
      </c>
      <c r="AY92" s="62" t="s">
        <v>63</v>
      </c>
      <c r="AZ92" s="62" t="s">
        <v>64</v>
      </c>
      <c r="BA92" s="62" t="s">
        <v>65</v>
      </c>
      <c r="BB92" s="62" t="s">
        <v>66</v>
      </c>
      <c r="BC92" s="62" t="s">
        <v>67</v>
      </c>
      <c r="BD92" s="63" t="s">
        <v>68</v>
      </c>
      <c r="BE92" s="31"/>
    </row>
    <row r="93" spans="1:57" s="2" customFormat="1" ht="10.9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31"/>
    </row>
    <row r="94" spans="2:90" s="6" customFormat="1" ht="32.45" customHeight="1">
      <c r="B94" s="67"/>
      <c r="C94" s="68" t="s">
        <v>69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231">
        <f>ROUND(SUM(AG95:AG96),2)</f>
        <v>0</v>
      </c>
      <c r="AH94" s="231"/>
      <c r="AI94" s="231"/>
      <c r="AJ94" s="231"/>
      <c r="AK94" s="231"/>
      <c r="AL94" s="231"/>
      <c r="AM94" s="231"/>
      <c r="AN94" s="232">
        <f>SUM(AG94,AT94)</f>
        <v>0</v>
      </c>
      <c r="AO94" s="232"/>
      <c r="AP94" s="232"/>
      <c r="AQ94" s="71" t="s">
        <v>1</v>
      </c>
      <c r="AR94" s="67"/>
      <c r="AS94" s="72">
        <f>ROUND(SUM(AS95:AS96),2)</f>
        <v>0</v>
      </c>
      <c r="AT94" s="73">
        <f>ROUND(SUM(AV94:AW94),2)</f>
        <v>0</v>
      </c>
      <c r="AU94" s="74">
        <f>ROUND(SUM(AU95:AU96),5)</f>
        <v>0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ROUND(SUM(AZ95:AZ96),2)</f>
        <v>0</v>
      </c>
      <c r="BA94" s="73">
        <f>ROUND(SUM(BA95:BA96),2)</f>
        <v>0</v>
      </c>
      <c r="BB94" s="73">
        <f>ROUND(SUM(BB95:BB96),2)</f>
        <v>0</v>
      </c>
      <c r="BC94" s="73">
        <f>ROUND(SUM(BC95:BC96),2)</f>
        <v>0</v>
      </c>
      <c r="BD94" s="75">
        <f>ROUND(SUM(BD95:BD96),2)</f>
        <v>0</v>
      </c>
      <c r="BS94" s="76" t="s">
        <v>70</v>
      </c>
      <c r="BT94" s="76" t="s">
        <v>71</v>
      </c>
      <c r="BU94" s="77" t="s">
        <v>72</v>
      </c>
      <c r="BV94" s="76" t="s">
        <v>73</v>
      </c>
      <c r="BW94" s="76" t="s">
        <v>4</v>
      </c>
      <c r="BX94" s="76" t="s">
        <v>74</v>
      </c>
      <c r="CL94" s="76" t="s">
        <v>1</v>
      </c>
    </row>
    <row r="95" spans="1:91" s="7" customFormat="1" ht="16.5" customHeight="1">
      <c r="A95" s="78" t="s">
        <v>75</v>
      </c>
      <c r="B95" s="79"/>
      <c r="C95" s="80"/>
      <c r="D95" s="230" t="s">
        <v>76</v>
      </c>
      <c r="E95" s="230"/>
      <c r="F95" s="230"/>
      <c r="G95" s="230"/>
      <c r="H95" s="230"/>
      <c r="I95" s="81"/>
      <c r="J95" s="230" t="s">
        <v>77</v>
      </c>
      <c r="K95" s="230"/>
      <c r="L95" s="230"/>
      <c r="M95" s="230"/>
      <c r="N95" s="230"/>
      <c r="O95" s="230"/>
      <c r="P95" s="230"/>
      <c r="Q95" s="230"/>
      <c r="R95" s="230"/>
      <c r="S95" s="230"/>
      <c r="T95" s="230"/>
      <c r="U95" s="230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228">
        <f>'4010a - Hlavní objekt'!J30</f>
        <v>0</v>
      </c>
      <c r="AH95" s="229"/>
      <c r="AI95" s="229"/>
      <c r="AJ95" s="229"/>
      <c r="AK95" s="229"/>
      <c r="AL95" s="229"/>
      <c r="AM95" s="229"/>
      <c r="AN95" s="228">
        <f>SUM(AG95,AT95)</f>
        <v>0</v>
      </c>
      <c r="AO95" s="229"/>
      <c r="AP95" s="229"/>
      <c r="AQ95" s="82" t="s">
        <v>78</v>
      </c>
      <c r="AR95" s="79"/>
      <c r="AS95" s="83">
        <v>0</v>
      </c>
      <c r="AT95" s="84">
        <f>ROUND(SUM(AV95:AW95),2)</f>
        <v>0</v>
      </c>
      <c r="AU95" s="85">
        <f>'4010a - Hlavní objekt'!P125</f>
        <v>0</v>
      </c>
      <c r="AV95" s="84">
        <f>'4010a - Hlavní objekt'!J33</f>
        <v>0</v>
      </c>
      <c r="AW95" s="84">
        <f>'4010a - Hlavní objekt'!J34</f>
        <v>0</v>
      </c>
      <c r="AX95" s="84">
        <f>'4010a - Hlavní objekt'!J35</f>
        <v>0</v>
      </c>
      <c r="AY95" s="84">
        <f>'4010a - Hlavní objekt'!J36</f>
        <v>0</v>
      </c>
      <c r="AZ95" s="84">
        <f>'4010a - Hlavní objekt'!F33</f>
        <v>0</v>
      </c>
      <c r="BA95" s="84">
        <f>'4010a - Hlavní objekt'!F34</f>
        <v>0</v>
      </c>
      <c r="BB95" s="84">
        <f>'4010a - Hlavní objekt'!F35</f>
        <v>0</v>
      </c>
      <c r="BC95" s="84">
        <f>'4010a - Hlavní objekt'!F36</f>
        <v>0</v>
      </c>
      <c r="BD95" s="86">
        <f>'4010a - Hlavní objekt'!F37</f>
        <v>0</v>
      </c>
      <c r="BT95" s="87" t="s">
        <v>79</v>
      </c>
      <c r="BV95" s="87" t="s">
        <v>73</v>
      </c>
      <c r="BW95" s="87" t="s">
        <v>80</v>
      </c>
      <c r="BX95" s="87" t="s">
        <v>4</v>
      </c>
      <c r="CL95" s="87" t="s">
        <v>1</v>
      </c>
      <c r="CM95" s="87" t="s">
        <v>81</v>
      </c>
    </row>
    <row r="96" spans="1:91" s="7" customFormat="1" ht="16.5" customHeight="1">
      <c r="A96" s="78" t="s">
        <v>75</v>
      </c>
      <c r="B96" s="79"/>
      <c r="C96" s="80"/>
      <c r="D96" s="230" t="s">
        <v>82</v>
      </c>
      <c r="E96" s="230"/>
      <c r="F96" s="230"/>
      <c r="G96" s="230"/>
      <c r="H96" s="230"/>
      <c r="I96" s="81"/>
      <c r="J96" s="230" t="s">
        <v>83</v>
      </c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  <c r="AF96" s="230"/>
      <c r="AG96" s="228">
        <f>'4010b - Vedlejší rozpočto...'!J30</f>
        <v>0</v>
      </c>
      <c r="AH96" s="229"/>
      <c r="AI96" s="229"/>
      <c r="AJ96" s="229"/>
      <c r="AK96" s="229"/>
      <c r="AL96" s="229"/>
      <c r="AM96" s="229"/>
      <c r="AN96" s="228">
        <f>SUM(AG96,AT96)</f>
        <v>0</v>
      </c>
      <c r="AO96" s="229"/>
      <c r="AP96" s="229"/>
      <c r="AQ96" s="82" t="s">
        <v>78</v>
      </c>
      <c r="AR96" s="79"/>
      <c r="AS96" s="88">
        <v>0</v>
      </c>
      <c r="AT96" s="89">
        <f>ROUND(SUM(AV96:AW96),2)</f>
        <v>0</v>
      </c>
      <c r="AU96" s="90">
        <f>'4010b - Vedlejší rozpočto...'!P117</f>
        <v>0</v>
      </c>
      <c r="AV96" s="89">
        <f>'4010b - Vedlejší rozpočto...'!J33</f>
        <v>0</v>
      </c>
      <c r="AW96" s="89">
        <f>'4010b - Vedlejší rozpočto...'!J34</f>
        <v>0</v>
      </c>
      <c r="AX96" s="89">
        <f>'4010b - Vedlejší rozpočto...'!J35</f>
        <v>0</v>
      </c>
      <c r="AY96" s="89">
        <f>'4010b - Vedlejší rozpočto...'!J36</f>
        <v>0</v>
      </c>
      <c r="AZ96" s="89">
        <f>'4010b - Vedlejší rozpočto...'!F33</f>
        <v>0</v>
      </c>
      <c r="BA96" s="89">
        <f>'4010b - Vedlejší rozpočto...'!F34</f>
        <v>0</v>
      </c>
      <c r="BB96" s="89">
        <f>'4010b - Vedlejší rozpočto...'!F35</f>
        <v>0</v>
      </c>
      <c r="BC96" s="89">
        <f>'4010b - Vedlejší rozpočto...'!F36</f>
        <v>0</v>
      </c>
      <c r="BD96" s="91">
        <f>'4010b - Vedlejší rozpočto...'!F37</f>
        <v>0</v>
      </c>
      <c r="BT96" s="87" t="s">
        <v>79</v>
      </c>
      <c r="BV96" s="87" t="s">
        <v>73</v>
      </c>
      <c r="BW96" s="87" t="s">
        <v>84</v>
      </c>
      <c r="BX96" s="87" t="s">
        <v>4</v>
      </c>
      <c r="CL96" s="87" t="s">
        <v>1</v>
      </c>
      <c r="CM96" s="87" t="s">
        <v>81</v>
      </c>
    </row>
    <row r="97" spans="1:57" s="2" customFormat="1" ht="30" customHeight="1">
      <c r="A97" s="31"/>
      <c r="B97" s="32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2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  <row r="98" spans="1:57" s="2" customFormat="1" ht="6.95" customHeight="1">
      <c r="A98" s="31"/>
      <c r="B98" s="46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32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</sheetData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4010a - Hlavní objekt'!C2" display="/"/>
    <hyperlink ref="A96" location="'4010b - Vedlejší rozpočt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96"/>
  <sheetViews>
    <sheetView showGridLines="0" workbookViewId="0" topLeftCell="A146">
      <selection activeCell="E18" sqref="E18:H1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3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6" t="s">
        <v>80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s="1" customFormat="1" ht="24.95" customHeight="1">
      <c r="B4" s="19"/>
      <c r="D4" s="20" t="s">
        <v>85</v>
      </c>
      <c r="L4" s="19"/>
      <c r="M4" s="92" t="s">
        <v>10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6" t="s">
        <v>16</v>
      </c>
      <c r="L6" s="19"/>
    </row>
    <row r="7" spans="2:12" s="1" customFormat="1" ht="16.5" customHeight="1">
      <c r="B7" s="19"/>
      <c r="E7" s="234" t="str">
        <f>'Rekapitulace stavby'!K6</f>
        <v>Č. Krumlov, ul. Nádražní - přeložka vodovodu</v>
      </c>
      <c r="F7" s="235"/>
      <c r="G7" s="235"/>
      <c r="H7" s="235"/>
      <c r="L7" s="19"/>
    </row>
    <row r="8" spans="1:31" s="2" customFormat="1" ht="12" customHeight="1">
      <c r="A8" s="31"/>
      <c r="B8" s="32"/>
      <c r="C8" s="31"/>
      <c r="D8" s="26" t="s">
        <v>86</v>
      </c>
      <c r="E8" s="31"/>
      <c r="F8" s="31"/>
      <c r="G8" s="31"/>
      <c r="H8" s="31"/>
      <c r="I8" s="31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14" t="s">
        <v>87</v>
      </c>
      <c r="F9" s="236"/>
      <c r="G9" s="236"/>
      <c r="H9" s="236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2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26" t="s">
        <v>22</v>
      </c>
      <c r="J12" s="54"/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23</v>
      </c>
      <c r="E14" s="31"/>
      <c r="F14" s="31"/>
      <c r="G14" s="31"/>
      <c r="H14" s="31"/>
      <c r="I14" s="26" t="s">
        <v>24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26" t="s">
        <v>25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26</v>
      </c>
      <c r="E17" s="31"/>
      <c r="F17" s="31"/>
      <c r="G17" s="31"/>
      <c r="H17" s="31"/>
      <c r="I17" s="26" t="s">
        <v>24</v>
      </c>
      <c r="J17" s="27"/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37"/>
      <c r="F18" s="198"/>
      <c r="G18" s="198"/>
      <c r="H18" s="198"/>
      <c r="I18" s="26" t="s">
        <v>25</v>
      </c>
      <c r="J18" s="27"/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24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26" t="s">
        <v>25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29</v>
      </c>
      <c r="E23" s="31"/>
      <c r="F23" s="31"/>
      <c r="G23" s="31"/>
      <c r="H23" s="31"/>
      <c r="I23" s="26" t="s">
        <v>24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26" t="s">
        <v>25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30</v>
      </c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3"/>
      <c r="B27" s="94"/>
      <c r="C27" s="93"/>
      <c r="D27" s="93"/>
      <c r="E27" s="203" t="s">
        <v>1</v>
      </c>
      <c r="F27" s="203"/>
      <c r="G27" s="203"/>
      <c r="H27" s="203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65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6" t="s">
        <v>31</v>
      </c>
      <c r="E30" s="31"/>
      <c r="F30" s="31"/>
      <c r="G30" s="31"/>
      <c r="H30" s="31"/>
      <c r="I30" s="31"/>
      <c r="J30" s="70">
        <f>ROUND(J125,2)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65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33</v>
      </c>
      <c r="G32" s="31"/>
      <c r="H32" s="31"/>
      <c r="I32" s="35" t="s">
        <v>32</v>
      </c>
      <c r="J32" s="35" t="s">
        <v>34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97" t="s">
        <v>35</v>
      </c>
      <c r="E33" s="26" t="s">
        <v>36</v>
      </c>
      <c r="F33" s="98">
        <f>ROUND((SUM(BE125:BE295)),2)</f>
        <v>0</v>
      </c>
      <c r="G33" s="31"/>
      <c r="H33" s="31"/>
      <c r="I33" s="99">
        <v>0.21</v>
      </c>
      <c r="J33" s="98">
        <f>ROUND(((SUM(BE125:BE295))*I33),2)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37</v>
      </c>
      <c r="F34" s="98">
        <f>ROUND((SUM(BF125:BF295)),2)</f>
        <v>0</v>
      </c>
      <c r="G34" s="31"/>
      <c r="H34" s="31"/>
      <c r="I34" s="99">
        <v>0.15</v>
      </c>
      <c r="J34" s="98">
        <f>ROUND(((SUM(BF125:BF295))*I34),2)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38</v>
      </c>
      <c r="F35" s="98">
        <f>ROUND((SUM(BG125:BG295)),2)</f>
        <v>0</v>
      </c>
      <c r="G35" s="31"/>
      <c r="H35" s="31"/>
      <c r="I35" s="99">
        <v>0.21</v>
      </c>
      <c r="J35" s="98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39</v>
      </c>
      <c r="F36" s="98">
        <f>ROUND((SUM(BH125:BH295)),2)</f>
        <v>0</v>
      </c>
      <c r="G36" s="31"/>
      <c r="H36" s="31"/>
      <c r="I36" s="99">
        <v>0.15</v>
      </c>
      <c r="J36" s="98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40</v>
      </c>
      <c r="F37" s="98">
        <f>ROUND((SUM(BI125:BI295)),2)</f>
        <v>0</v>
      </c>
      <c r="G37" s="31"/>
      <c r="H37" s="31"/>
      <c r="I37" s="99">
        <v>0</v>
      </c>
      <c r="J37" s="98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0"/>
      <c r="D39" s="101" t="s">
        <v>41</v>
      </c>
      <c r="E39" s="59"/>
      <c r="F39" s="59"/>
      <c r="G39" s="102" t="s">
        <v>42</v>
      </c>
      <c r="H39" s="103" t="s">
        <v>43</v>
      </c>
      <c r="I39" s="59"/>
      <c r="J39" s="104">
        <f>SUM(J30:J37)</f>
        <v>0</v>
      </c>
      <c r="K39" s="105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41"/>
      <c r="D50" s="42" t="s">
        <v>44</v>
      </c>
      <c r="E50" s="43"/>
      <c r="F50" s="43"/>
      <c r="G50" s="42" t="s">
        <v>45</v>
      </c>
      <c r="H50" s="43"/>
      <c r="I50" s="43"/>
      <c r="J50" s="43"/>
      <c r="K50" s="43"/>
      <c r="L50" s="4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1"/>
      <c r="B61" s="32"/>
      <c r="C61" s="31"/>
      <c r="D61" s="44" t="s">
        <v>46</v>
      </c>
      <c r="E61" s="34"/>
      <c r="F61" s="106" t="s">
        <v>47</v>
      </c>
      <c r="G61" s="44" t="s">
        <v>46</v>
      </c>
      <c r="H61" s="34"/>
      <c r="I61" s="34"/>
      <c r="J61" s="107" t="s">
        <v>47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1"/>
      <c r="B65" s="32"/>
      <c r="C65" s="31"/>
      <c r="D65" s="42" t="s">
        <v>48</v>
      </c>
      <c r="E65" s="45"/>
      <c r="F65" s="45"/>
      <c r="G65" s="42" t="s">
        <v>49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1"/>
      <c r="B76" s="32"/>
      <c r="C76" s="31"/>
      <c r="D76" s="44" t="s">
        <v>46</v>
      </c>
      <c r="E76" s="34"/>
      <c r="F76" s="106" t="s">
        <v>47</v>
      </c>
      <c r="G76" s="44" t="s">
        <v>46</v>
      </c>
      <c r="H76" s="34"/>
      <c r="I76" s="34"/>
      <c r="J76" s="107" t="s">
        <v>47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88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1"/>
      <c r="D85" s="31"/>
      <c r="E85" s="234" t="str">
        <f>E7</f>
        <v>Č. Krumlov, ul. Nádražní - přeložka vodovodu</v>
      </c>
      <c r="F85" s="235"/>
      <c r="G85" s="235"/>
      <c r="H85" s="235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86</v>
      </c>
      <c r="D86" s="31"/>
      <c r="E86" s="31"/>
      <c r="F86" s="31"/>
      <c r="G86" s="31"/>
      <c r="H86" s="31"/>
      <c r="I86" s="31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1"/>
      <c r="D87" s="31"/>
      <c r="E87" s="214" t="str">
        <f>E9</f>
        <v>4010a - Hlavní objekt</v>
      </c>
      <c r="F87" s="236"/>
      <c r="G87" s="236"/>
      <c r="H87" s="236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26" t="s">
        <v>22</v>
      </c>
      <c r="J89" s="54" t="str">
        <f>IF(J12="","",J12)</f>
        <v/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23</v>
      </c>
      <c r="D91" s="31"/>
      <c r="E91" s="31"/>
      <c r="F91" s="24" t="str">
        <f>E15</f>
        <v xml:space="preserve"> </v>
      </c>
      <c r="G91" s="31"/>
      <c r="H91" s="31"/>
      <c r="I91" s="26" t="s">
        <v>27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26</v>
      </c>
      <c r="D92" s="31"/>
      <c r="E92" s="31"/>
      <c r="F92" s="24" t="str">
        <f>IF(E18="","",E18)</f>
        <v/>
      </c>
      <c r="G92" s="31"/>
      <c r="H92" s="31"/>
      <c r="I92" s="26" t="s">
        <v>29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08" t="s">
        <v>89</v>
      </c>
      <c r="D94" s="100"/>
      <c r="E94" s="100"/>
      <c r="F94" s="100"/>
      <c r="G94" s="100"/>
      <c r="H94" s="100"/>
      <c r="I94" s="100"/>
      <c r="J94" s="109" t="s">
        <v>90</v>
      </c>
      <c r="K94" s="100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0" t="s">
        <v>91</v>
      </c>
      <c r="D96" s="31"/>
      <c r="E96" s="31"/>
      <c r="F96" s="31"/>
      <c r="G96" s="31"/>
      <c r="H96" s="31"/>
      <c r="I96" s="31"/>
      <c r="J96" s="70">
        <f>J125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92</v>
      </c>
    </row>
    <row r="97" spans="2:12" s="9" customFormat="1" ht="24.95" customHeight="1">
      <c r="B97" s="111"/>
      <c r="D97" s="112" t="s">
        <v>93</v>
      </c>
      <c r="E97" s="113"/>
      <c r="F97" s="113"/>
      <c r="G97" s="113"/>
      <c r="H97" s="113"/>
      <c r="I97" s="113"/>
      <c r="J97" s="114">
        <f>J126</f>
        <v>0</v>
      </c>
      <c r="L97" s="111"/>
    </row>
    <row r="98" spans="2:12" s="10" customFormat="1" ht="19.9" customHeight="1">
      <c r="B98" s="115"/>
      <c r="D98" s="116" t="s">
        <v>94</v>
      </c>
      <c r="E98" s="117"/>
      <c r="F98" s="117"/>
      <c r="G98" s="117"/>
      <c r="H98" s="117"/>
      <c r="I98" s="117"/>
      <c r="J98" s="118">
        <f>J127</f>
        <v>0</v>
      </c>
      <c r="L98" s="115"/>
    </row>
    <row r="99" spans="2:12" s="10" customFormat="1" ht="19.9" customHeight="1">
      <c r="B99" s="115"/>
      <c r="D99" s="116" t="s">
        <v>95</v>
      </c>
      <c r="E99" s="117"/>
      <c r="F99" s="117"/>
      <c r="G99" s="117"/>
      <c r="H99" s="117"/>
      <c r="I99" s="117"/>
      <c r="J99" s="118">
        <f>J191</f>
        <v>0</v>
      </c>
      <c r="L99" s="115"/>
    </row>
    <row r="100" spans="2:12" s="10" customFormat="1" ht="19.9" customHeight="1">
      <c r="B100" s="115"/>
      <c r="D100" s="116" t="s">
        <v>96</v>
      </c>
      <c r="E100" s="117"/>
      <c r="F100" s="117"/>
      <c r="G100" s="117"/>
      <c r="H100" s="117"/>
      <c r="I100" s="117"/>
      <c r="J100" s="118">
        <f>J194</f>
        <v>0</v>
      </c>
      <c r="L100" s="115"/>
    </row>
    <row r="101" spans="2:12" s="10" customFormat="1" ht="19.9" customHeight="1">
      <c r="B101" s="115"/>
      <c r="D101" s="116" t="s">
        <v>97</v>
      </c>
      <c r="E101" s="117"/>
      <c r="F101" s="117"/>
      <c r="G101" s="117"/>
      <c r="H101" s="117"/>
      <c r="I101" s="117"/>
      <c r="J101" s="118">
        <f>J206</f>
        <v>0</v>
      </c>
      <c r="L101" s="115"/>
    </row>
    <row r="102" spans="2:12" s="10" customFormat="1" ht="19.9" customHeight="1">
      <c r="B102" s="115"/>
      <c r="D102" s="116" t="s">
        <v>98</v>
      </c>
      <c r="E102" s="117"/>
      <c r="F102" s="117"/>
      <c r="G102" s="117"/>
      <c r="H102" s="117"/>
      <c r="I102" s="117"/>
      <c r="J102" s="118">
        <f>J214</f>
        <v>0</v>
      </c>
      <c r="L102" s="115"/>
    </row>
    <row r="103" spans="2:12" s="10" customFormat="1" ht="19.9" customHeight="1">
      <c r="B103" s="115"/>
      <c r="D103" s="116" t="s">
        <v>99</v>
      </c>
      <c r="E103" s="117"/>
      <c r="F103" s="117"/>
      <c r="G103" s="117"/>
      <c r="H103" s="117"/>
      <c r="I103" s="117"/>
      <c r="J103" s="118">
        <f>J277</f>
        <v>0</v>
      </c>
      <c r="L103" s="115"/>
    </row>
    <row r="104" spans="2:12" s="10" customFormat="1" ht="19.9" customHeight="1">
      <c r="B104" s="115"/>
      <c r="D104" s="116" t="s">
        <v>100</v>
      </c>
      <c r="E104" s="117"/>
      <c r="F104" s="117"/>
      <c r="G104" s="117"/>
      <c r="H104" s="117"/>
      <c r="I104" s="117"/>
      <c r="J104" s="118">
        <f>J284</f>
        <v>0</v>
      </c>
      <c r="L104" s="115"/>
    </row>
    <row r="105" spans="2:12" s="10" customFormat="1" ht="19.9" customHeight="1">
      <c r="B105" s="115"/>
      <c r="D105" s="116" t="s">
        <v>101</v>
      </c>
      <c r="E105" s="117"/>
      <c r="F105" s="117"/>
      <c r="G105" s="117"/>
      <c r="H105" s="117"/>
      <c r="I105" s="117"/>
      <c r="J105" s="118">
        <f>J293</f>
        <v>0</v>
      </c>
      <c r="L105" s="115"/>
    </row>
    <row r="106" spans="1:31" s="2" customFormat="1" ht="21.75" customHeight="1">
      <c r="A106" s="31"/>
      <c r="B106" s="32"/>
      <c r="C106" s="31"/>
      <c r="D106" s="31"/>
      <c r="E106" s="31"/>
      <c r="F106" s="31"/>
      <c r="G106" s="31"/>
      <c r="H106" s="31"/>
      <c r="I106" s="31"/>
      <c r="J106" s="31"/>
      <c r="K106" s="31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>
      <c r="A107" s="31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11" spans="1:31" s="2" customFormat="1" ht="6.95" customHeight="1">
      <c r="A111" s="31"/>
      <c r="B111" s="48"/>
      <c r="C111" s="49"/>
      <c r="D111" s="49"/>
      <c r="E111" s="49"/>
      <c r="F111" s="49"/>
      <c r="G111" s="49"/>
      <c r="H111" s="49"/>
      <c r="I111" s="49"/>
      <c r="J111" s="49"/>
      <c r="K111" s="49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24.95" customHeight="1">
      <c r="A112" s="31"/>
      <c r="B112" s="32"/>
      <c r="C112" s="20" t="s">
        <v>102</v>
      </c>
      <c r="D112" s="31"/>
      <c r="E112" s="31"/>
      <c r="F112" s="31"/>
      <c r="G112" s="31"/>
      <c r="H112" s="31"/>
      <c r="I112" s="31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1"/>
      <c r="D113" s="31"/>
      <c r="E113" s="31"/>
      <c r="F113" s="31"/>
      <c r="G113" s="31"/>
      <c r="H113" s="31"/>
      <c r="I113" s="31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16</v>
      </c>
      <c r="D114" s="31"/>
      <c r="E114" s="31"/>
      <c r="F114" s="31"/>
      <c r="G114" s="31"/>
      <c r="H114" s="31"/>
      <c r="I114" s="31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6.5" customHeight="1">
      <c r="A115" s="31"/>
      <c r="B115" s="32"/>
      <c r="C115" s="31"/>
      <c r="D115" s="31"/>
      <c r="E115" s="234" t="str">
        <f>E7</f>
        <v>Č. Krumlov, ul. Nádražní - přeložka vodovodu</v>
      </c>
      <c r="F115" s="235"/>
      <c r="G115" s="235"/>
      <c r="H115" s="235"/>
      <c r="I115" s="31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2" customHeight="1">
      <c r="A116" s="31"/>
      <c r="B116" s="32"/>
      <c r="C116" s="26" t="s">
        <v>86</v>
      </c>
      <c r="D116" s="31"/>
      <c r="E116" s="31"/>
      <c r="F116" s="31"/>
      <c r="G116" s="31"/>
      <c r="H116" s="31"/>
      <c r="I116" s="31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6.5" customHeight="1">
      <c r="A117" s="31"/>
      <c r="B117" s="32"/>
      <c r="C117" s="31"/>
      <c r="D117" s="31"/>
      <c r="E117" s="214" t="str">
        <f>E9</f>
        <v>4010a - Hlavní objekt</v>
      </c>
      <c r="F117" s="236"/>
      <c r="G117" s="236"/>
      <c r="H117" s="236"/>
      <c r="I117" s="31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1"/>
      <c r="D118" s="31"/>
      <c r="E118" s="31"/>
      <c r="F118" s="31"/>
      <c r="G118" s="31"/>
      <c r="H118" s="31"/>
      <c r="I118" s="31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2" customHeight="1">
      <c r="A119" s="31"/>
      <c r="B119" s="32"/>
      <c r="C119" s="26" t="s">
        <v>20</v>
      </c>
      <c r="D119" s="31"/>
      <c r="E119" s="31"/>
      <c r="F119" s="24" t="str">
        <f>F12</f>
        <v xml:space="preserve"> </v>
      </c>
      <c r="G119" s="31"/>
      <c r="H119" s="31"/>
      <c r="I119" s="26" t="s">
        <v>22</v>
      </c>
      <c r="J119" s="54" t="str">
        <f>IF(J12="","",J12)</f>
        <v/>
      </c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6.95" customHeight="1">
      <c r="A120" s="31"/>
      <c r="B120" s="32"/>
      <c r="C120" s="31"/>
      <c r="D120" s="31"/>
      <c r="E120" s="31"/>
      <c r="F120" s="31"/>
      <c r="G120" s="31"/>
      <c r="H120" s="31"/>
      <c r="I120" s="31"/>
      <c r="J120" s="31"/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5.2" customHeight="1">
      <c r="A121" s="31"/>
      <c r="B121" s="32"/>
      <c r="C121" s="26" t="s">
        <v>23</v>
      </c>
      <c r="D121" s="31"/>
      <c r="E121" s="31"/>
      <c r="F121" s="24" t="str">
        <f>E15</f>
        <v xml:space="preserve"> </v>
      </c>
      <c r="G121" s="31"/>
      <c r="H121" s="31"/>
      <c r="I121" s="26" t="s">
        <v>27</v>
      </c>
      <c r="J121" s="29" t="str">
        <f>E21</f>
        <v xml:space="preserve"> </v>
      </c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5.2" customHeight="1">
      <c r="A122" s="31"/>
      <c r="B122" s="32"/>
      <c r="C122" s="26" t="s">
        <v>26</v>
      </c>
      <c r="D122" s="31"/>
      <c r="E122" s="31"/>
      <c r="F122" s="24" t="str">
        <f>IF(E18="","",E18)</f>
        <v/>
      </c>
      <c r="G122" s="31"/>
      <c r="H122" s="31"/>
      <c r="I122" s="26" t="s">
        <v>29</v>
      </c>
      <c r="J122" s="29" t="str">
        <f>E24</f>
        <v xml:space="preserve"> </v>
      </c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0.35" customHeight="1">
      <c r="A123" s="31"/>
      <c r="B123" s="32"/>
      <c r="C123" s="31"/>
      <c r="D123" s="31"/>
      <c r="E123" s="31"/>
      <c r="F123" s="31"/>
      <c r="G123" s="31"/>
      <c r="H123" s="31"/>
      <c r="I123" s="31"/>
      <c r="J123" s="31"/>
      <c r="K123" s="31"/>
      <c r="L123" s="4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11" customFormat="1" ht="29.25" customHeight="1">
      <c r="A124" s="119"/>
      <c r="B124" s="120"/>
      <c r="C124" s="121" t="s">
        <v>103</v>
      </c>
      <c r="D124" s="122" t="s">
        <v>56</v>
      </c>
      <c r="E124" s="122" t="s">
        <v>52</v>
      </c>
      <c r="F124" s="122" t="s">
        <v>53</v>
      </c>
      <c r="G124" s="122" t="s">
        <v>104</v>
      </c>
      <c r="H124" s="122" t="s">
        <v>105</v>
      </c>
      <c r="I124" s="122" t="s">
        <v>106</v>
      </c>
      <c r="J124" s="123" t="s">
        <v>90</v>
      </c>
      <c r="K124" s="124" t="s">
        <v>107</v>
      </c>
      <c r="L124" s="125"/>
      <c r="M124" s="61" t="s">
        <v>1</v>
      </c>
      <c r="N124" s="62" t="s">
        <v>35</v>
      </c>
      <c r="O124" s="62" t="s">
        <v>108</v>
      </c>
      <c r="P124" s="62" t="s">
        <v>109</v>
      </c>
      <c r="Q124" s="62" t="s">
        <v>110</v>
      </c>
      <c r="R124" s="62" t="s">
        <v>111</v>
      </c>
      <c r="S124" s="62" t="s">
        <v>112</v>
      </c>
      <c r="T124" s="63" t="s">
        <v>113</v>
      </c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</row>
    <row r="125" spans="1:63" s="2" customFormat="1" ht="22.9" customHeight="1">
      <c r="A125" s="31"/>
      <c r="B125" s="32"/>
      <c r="C125" s="68" t="s">
        <v>114</v>
      </c>
      <c r="D125" s="31"/>
      <c r="E125" s="31"/>
      <c r="F125" s="31"/>
      <c r="G125" s="31"/>
      <c r="H125" s="31"/>
      <c r="I125" s="31"/>
      <c r="J125" s="126">
        <f>BK125</f>
        <v>0</v>
      </c>
      <c r="K125" s="31"/>
      <c r="L125" s="32"/>
      <c r="M125" s="64"/>
      <c r="N125" s="55"/>
      <c r="O125" s="65"/>
      <c r="P125" s="127">
        <f>P126</f>
        <v>0</v>
      </c>
      <c r="Q125" s="65"/>
      <c r="R125" s="127">
        <f>R126</f>
        <v>525.4293337500001</v>
      </c>
      <c r="S125" s="65"/>
      <c r="T125" s="128">
        <f>T126</f>
        <v>126.51087000000001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6" t="s">
        <v>70</v>
      </c>
      <c r="AU125" s="16" t="s">
        <v>92</v>
      </c>
      <c r="BK125" s="129">
        <f>BK126</f>
        <v>0</v>
      </c>
    </row>
    <row r="126" spans="2:63" s="12" customFormat="1" ht="25.9" customHeight="1">
      <c r="B126" s="130"/>
      <c r="D126" s="131" t="s">
        <v>70</v>
      </c>
      <c r="E126" s="132" t="s">
        <v>115</v>
      </c>
      <c r="F126" s="132" t="s">
        <v>116</v>
      </c>
      <c r="I126" s="133"/>
      <c r="J126" s="134">
        <f>BK126</f>
        <v>0</v>
      </c>
      <c r="L126" s="130"/>
      <c r="M126" s="135"/>
      <c r="N126" s="136"/>
      <c r="O126" s="136"/>
      <c r="P126" s="137">
        <f>P127+P191+P194+P206+P214+P277+P284+P293</f>
        <v>0</v>
      </c>
      <c r="Q126" s="136"/>
      <c r="R126" s="137">
        <f>R127+R191+R194+R206+R214+R277+R284+R293</f>
        <v>525.4293337500001</v>
      </c>
      <c r="S126" s="136"/>
      <c r="T126" s="138">
        <f>T127+T191+T194+T206+T214+T277+T284+T293</f>
        <v>126.51087000000001</v>
      </c>
      <c r="AR126" s="131" t="s">
        <v>79</v>
      </c>
      <c r="AT126" s="139" t="s">
        <v>70</v>
      </c>
      <c r="AU126" s="139" t="s">
        <v>71</v>
      </c>
      <c r="AY126" s="131" t="s">
        <v>117</v>
      </c>
      <c r="BK126" s="140">
        <f>BK127+BK191+BK194+BK206+BK214+BK277+BK284+BK293</f>
        <v>0</v>
      </c>
    </row>
    <row r="127" spans="2:63" s="12" customFormat="1" ht="22.9" customHeight="1">
      <c r="B127" s="130"/>
      <c r="D127" s="131" t="s">
        <v>70</v>
      </c>
      <c r="E127" s="141" t="s">
        <v>79</v>
      </c>
      <c r="F127" s="141" t="s">
        <v>118</v>
      </c>
      <c r="I127" s="133"/>
      <c r="J127" s="142">
        <f>BK127</f>
        <v>0</v>
      </c>
      <c r="L127" s="130"/>
      <c r="M127" s="135"/>
      <c r="N127" s="136"/>
      <c r="O127" s="136"/>
      <c r="P127" s="137">
        <f>SUM(P128:P190)</f>
        <v>0</v>
      </c>
      <c r="Q127" s="136"/>
      <c r="R127" s="137">
        <f>SUM(R128:R190)</f>
        <v>144.3052776</v>
      </c>
      <c r="S127" s="136"/>
      <c r="T127" s="138">
        <f>SUM(T128:T190)</f>
        <v>101.387</v>
      </c>
      <c r="AR127" s="131" t="s">
        <v>79</v>
      </c>
      <c r="AT127" s="139" t="s">
        <v>70</v>
      </c>
      <c r="AU127" s="139" t="s">
        <v>79</v>
      </c>
      <c r="AY127" s="131" t="s">
        <v>117</v>
      </c>
      <c r="BK127" s="140">
        <f>SUM(BK128:BK190)</f>
        <v>0</v>
      </c>
    </row>
    <row r="128" spans="1:65" s="2" customFormat="1" ht="24.2" customHeight="1">
      <c r="A128" s="31"/>
      <c r="B128" s="143"/>
      <c r="C128" s="144" t="s">
        <v>79</v>
      </c>
      <c r="D128" s="144" t="s">
        <v>119</v>
      </c>
      <c r="E128" s="145" t="s">
        <v>120</v>
      </c>
      <c r="F128" s="146" t="s">
        <v>121</v>
      </c>
      <c r="G128" s="147" t="s">
        <v>122</v>
      </c>
      <c r="H128" s="148">
        <v>143</v>
      </c>
      <c r="I128" s="149"/>
      <c r="J128" s="150">
        <f>ROUND(I128*H128,2)</f>
        <v>0</v>
      </c>
      <c r="K128" s="151"/>
      <c r="L128" s="32"/>
      <c r="M128" s="152" t="s">
        <v>1</v>
      </c>
      <c r="N128" s="153" t="s">
        <v>36</v>
      </c>
      <c r="O128" s="57"/>
      <c r="P128" s="154">
        <f>O128*H128</f>
        <v>0</v>
      </c>
      <c r="Q128" s="154">
        <v>0</v>
      </c>
      <c r="R128" s="154">
        <f>Q128*H128</f>
        <v>0</v>
      </c>
      <c r="S128" s="154">
        <v>0.709</v>
      </c>
      <c r="T128" s="155">
        <f>S128*H128</f>
        <v>101.387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56" t="s">
        <v>123</v>
      </c>
      <c r="AT128" s="156" t="s">
        <v>119</v>
      </c>
      <c r="AU128" s="156" t="s">
        <v>81</v>
      </c>
      <c r="AY128" s="16" t="s">
        <v>117</v>
      </c>
      <c r="BE128" s="157">
        <f>IF(N128="základní",J128,0)</f>
        <v>0</v>
      </c>
      <c r="BF128" s="157">
        <f>IF(N128="snížená",J128,0)</f>
        <v>0</v>
      </c>
      <c r="BG128" s="157">
        <f>IF(N128="zákl. přenesená",J128,0)</f>
        <v>0</v>
      </c>
      <c r="BH128" s="157">
        <f>IF(N128="sníž. přenesená",J128,0)</f>
        <v>0</v>
      </c>
      <c r="BI128" s="157">
        <f>IF(N128="nulová",J128,0)</f>
        <v>0</v>
      </c>
      <c r="BJ128" s="16" t="s">
        <v>79</v>
      </c>
      <c r="BK128" s="157">
        <f>ROUND(I128*H128,2)</f>
        <v>0</v>
      </c>
      <c r="BL128" s="16" t="s">
        <v>123</v>
      </c>
      <c r="BM128" s="156" t="s">
        <v>124</v>
      </c>
    </row>
    <row r="129" spans="1:65" s="2" customFormat="1" ht="24.2" customHeight="1">
      <c r="A129" s="31"/>
      <c r="B129" s="143"/>
      <c r="C129" s="144" t="s">
        <v>81</v>
      </c>
      <c r="D129" s="144" t="s">
        <v>119</v>
      </c>
      <c r="E129" s="145" t="s">
        <v>125</v>
      </c>
      <c r="F129" s="146" t="s">
        <v>126</v>
      </c>
      <c r="G129" s="147" t="s">
        <v>127</v>
      </c>
      <c r="H129" s="148">
        <v>29</v>
      </c>
      <c r="I129" s="149"/>
      <c r="J129" s="150">
        <f>ROUND(I129*H129,2)</f>
        <v>0</v>
      </c>
      <c r="K129" s="151"/>
      <c r="L129" s="32"/>
      <c r="M129" s="152" t="s">
        <v>1</v>
      </c>
      <c r="N129" s="153" t="s">
        <v>36</v>
      </c>
      <c r="O129" s="57"/>
      <c r="P129" s="154">
        <f>O129*H129</f>
        <v>0</v>
      </c>
      <c r="Q129" s="154">
        <v>0.0369</v>
      </c>
      <c r="R129" s="154">
        <f>Q129*H129</f>
        <v>1.0701</v>
      </c>
      <c r="S129" s="154">
        <v>0</v>
      </c>
      <c r="T129" s="155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56" t="s">
        <v>123</v>
      </c>
      <c r="AT129" s="156" t="s">
        <v>119</v>
      </c>
      <c r="AU129" s="156" t="s">
        <v>81</v>
      </c>
      <c r="AY129" s="16" t="s">
        <v>117</v>
      </c>
      <c r="BE129" s="157">
        <f>IF(N129="základní",J129,0)</f>
        <v>0</v>
      </c>
      <c r="BF129" s="157">
        <f>IF(N129="snížená",J129,0)</f>
        <v>0</v>
      </c>
      <c r="BG129" s="157">
        <f>IF(N129="zákl. přenesená",J129,0)</f>
        <v>0</v>
      </c>
      <c r="BH129" s="157">
        <f>IF(N129="sníž. přenesená",J129,0)</f>
        <v>0</v>
      </c>
      <c r="BI129" s="157">
        <f>IF(N129="nulová",J129,0)</f>
        <v>0</v>
      </c>
      <c r="BJ129" s="16" t="s">
        <v>79</v>
      </c>
      <c r="BK129" s="157">
        <f>ROUND(I129*H129,2)</f>
        <v>0</v>
      </c>
      <c r="BL129" s="16" t="s">
        <v>123</v>
      </c>
      <c r="BM129" s="156" t="s">
        <v>128</v>
      </c>
    </row>
    <row r="130" spans="2:51" s="13" customFormat="1" ht="11.25">
      <c r="B130" s="158"/>
      <c r="D130" s="159" t="s">
        <v>129</v>
      </c>
      <c r="E130" s="160" t="s">
        <v>1</v>
      </c>
      <c r="F130" s="161" t="s">
        <v>130</v>
      </c>
      <c r="H130" s="162">
        <v>6</v>
      </c>
      <c r="I130" s="163"/>
      <c r="L130" s="158"/>
      <c r="M130" s="164"/>
      <c r="N130" s="165"/>
      <c r="O130" s="165"/>
      <c r="P130" s="165"/>
      <c r="Q130" s="165"/>
      <c r="R130" s="165"/>
      <c r="S130" s="165"/>
      <c r="T130" s="166"/>
      <c r="AT130" s="160" t="s">
        <v>129</v>
      </c>
      <c r="AU130" s="160" t="s">
        <v>81</v>
      </c>
      <c r="AV130" s="13" t="s">
        <v>81</v>
      </c>
      <c r="AW130" s="13" t="s">
        <v>28</v>
      </c>
      <c r="AX130" s="13" t="s">
        <v>71</v>
      </c>
      <c r="AY130" s="160" t="s">
        <v>117</v>
      </c>
    </row>
    <row r="131" spans="2:51" s="13" customFormat="1" ht="11.25">
      <c r="B131" s="158"/>
      <c r="D131" s="159" t="s">
        <v>129</v>
      </c>
      <c r="E131" s="160" t="s">
        <v>1</v>
      </c>
      <c r="F131" s="161" t="s">
        <v>131</v>
      </c>
      <c r="H131" s="162">
        <v>2</v>
      </c>
      <c r="I131" s="163"/>
      <c r="L131" s="158"/>
      <c r="M131" s="164"/>
      <c r="N131" s="165"/>
      <c r="O131" s="165"/>
      <c r="P131" s="165"/>
      <c r="Q131" s="165"/>
      <c r="R131" s="165"/>
      <c r="S131" s="165"/>
      <c r="T131" s="166"/>
      <c r="AT131" s="160" t="s">
        <v>129</v>
      </c>
      <c r="AU131" s="160" t="s">
        <v>81</v>
      </c>
      <c r="AV131" s="13" t="s">
        <v>81</v>
      </c>
      <c r="AW131" s="13" t="s">
        <v>28</v>
      </c>
      <c r="AX131" s="13" t="s">
        <v>71</v>
      </c>
      <c r="AY131" s="160" t="s">
        <v>117</v>
      </c>
    </row>
    <row r="132" spans="2:51" s="13" customFormat="1" ht="11.25">
      <c r="B132" s="158"/>
      <c r="D132" s="159" t="s">
        <v>129</v>
      </c>
      <c r="E132" s="160" t="s">
        <v>1</v>
      </c>
      <c r="F132" s="161" t="s">
        <v>132</v>
      </c>
      <c r="H132" s="162">
        <v>18</v>
      </c>
      <c r="I132" s="163"/>
      <c r="L132" s="158"/>
      <c r="M132" s="164"/>
      <c r="N132" s="165"/>
      <c r="O132" s="165"/>
      <c r="P132" s="165"/>
      <c r="Q132" s="165"/>
      <c r="R132" s="165"/>
      <c r="S132" s="165"/>
      <c r="T132" s="166"/>
      <c r="AT132" s="160" t="s">
        <v>129</v>
      </c>
      <c r="AU132" s="160" t="s">
        <v>81</v>
      </c>
      <c r="AV132" s="13" t="s">
        <v>81</v>
      </c>
      <c r="AW132" s="13" t="s">
        <v>28</v>
      </c>
      <c r="AX132" s="13" t="s">
        <v>71</v>
      </c>
      <c r="AY132" s="160" t="s">
        <v>117</v>
      </c>
    </row>
    <row r="133" spans="2:51" s="13" customFormat="1" ht="11.25">
      <c r="B133" s="158"/>
      <c r="D133" s="159" t="s">
        <v>129</v>
      </c>
      <c r="E133" s="160" t="s">
        <v>1</v>
      </c>
      <c r="F133" s="161" t="s">
        <v>133</v>
      </c>
      <c r="H133" s="162">
        <v>3</v>
      </c>
      <c r="I133" s="163"/>
      <c r="L133" s="158"/>
      <c r="M133" s="164"/>
      <c r="N133" s="165"/>
      <c r="O133" s="165"/>
      <c r="P133" s="165"/>
      <c r="Q133" s="165"/>
      <c r="R133" s="165"/>
      <c r="S133" s="165"/>
      <c r="T133" s="166"/>
      <c r="AT133" s="160" t="s">
        <v>129</v>
      </c>
      <c r="AU133" s="160" t="s">
        <v>81</v>
      </c>
      <c r="AV133" s="13" t="s">
        <v>81</v>
      </c>
      <c r="AW133" s="13" t="s">
        <v>28</v>
      </c>
      <c r="AX133" s="13" t="s">
        <v>71</v>
      </c>
      <c r="AY133" s="160" t="s">
        <v>117</v>
      </c>
    </row>
    <row r="134" spans="2:51" s="14" customFormat="1" ht="11.25">
      <c r="B134" s="167"/>
      <c r="D134" s="159" t="s">
        <v>129</v>
      </c>
      <c r="E134" s="168" t="s">
        <v>1</v>
      </c>
      <c r="F134" s="169" t="s">
        <v>134</v>
      </c>
      <c r="H134" s="170">
        <v>29</v>
      </c>
      <c r="I134" s="171"/>
      <c r="L134" s="167"/>
      <c r="M134" s="172"/>
      <c r="N134" s="173"/>
      <c r="O134" s="173"/>
      <c r="P134" s="173"/>
      <c r="Q134" s="173"/>
      <c r="R134" s="173"/>
      <c r="S134" s="173"/>
      <c r="T134" s="174"/>
      <c r="AT134" s="168" t="s">
        <v>129</v>
      </c>
      <c r="AU134" s="168" t="s">
        <v>81</v>
      </c>
      <c r="AV134" s="14" t="s">
        <v>123</v>
      </c>
      <c r="AW134" s="14" t="s">
        <v>28</v>
      </c>
      <c r="AX134" s="14" t="s">
        <v>79</v>
      </c>
      <c r="AY134" s="168" t="s">
        <v>117</v>
      </c>
    </row>
    <row r="135" spans="1:65" s="2" customFormat="1" ht="24.2" customHeight="1">
      <c r="A135" s="31"/>
      <c r="B135" s="143"/>
      <c r="C135" s="144" t="s">
        <v>135</v>
      </c>
      <c r="D135" s="144" t="s">
        <v>119</v>
      </c>
      <c r="E135" s="145" t="s">
        <v>136</v>
      </c>
      <c r="F135" s="146" t="s">
        <v>137</v>
      </c>
      <c r="G135" s="147" t="s">
        <v>122</v>
      </c>
      <c r="H135" s="148">
        <v>15</v>
      </c>
      <c r="I135" s="149"/>
      <c r="J135" s="150">
        <f>ROUND(I135*H135,2)</f>
        <v>0</v>
      </c>
      <c r="K135" s="151"/>
      <c r="L135" s="32"/>
      <c r="M135" s="152" t="s">
        <v>1</v>
      </c>
      <c r="N135" s="153" t="s">
        <v>36</v>
      </c>
      <c r="O135" s="57"/>
      <c r="P135" s="154">
        <f>O135*H135</f>
        <v>0</v>
      </c>
      <c r="Q135" s="154">
        <v>0</v>
      </c>
      <c r="R135" s="154">
        <f>Q135*H135</f>
        <v>0</v>
      </c>
      <c r="S135" s="154">
        <v>0</v>
      </c>
      <c r="T135" s="155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56" t="s">
        <v>123</v>
      </c>
      <c r="AT135" s="156" t="s">
        <v>119</v>
      </c>
      <c r="AU135" s="156" t="s">
        <v>81</v>
      </c>
      <c r="AY135" s="16" t="s">
        <v>117</v>
      </c>
      <c r="BE135" s="157">
        <f>IF(N135="základní",J135,0)</f>
        <v>0</v>
      </c>
      <c r="BF135" s="157">
        <f>IF(N135="snížená",J135,0)</f>
        <v>0</v>
      </c>
      <c r="BG135" s="157">
        <f>IF(N135="zákl. přenesená",J135,0)</f>
        <v>0</v>
      </c>
      <c r="BH135" s="157">
        <f>IF(N135="sníž. přenesená",J135,0)</f>
        <v>0</v>
      </c>
      <c r="BI135" s="157">
        <f>IF(N135="nulová",J135,0)</f>
        <v>0</v>
      </c>
      <c r="BJ135" s="16" t="s">
        <v>79</v>
      </c>
      <c r="BK135" s="157">
        <f>ROUND(I135*H135,2)</f>
        <v>0</v>
      </c>
      <c r="BL135" s="16" t="s">
        <v>123</v>
      </c>
      <c r="BM135" s="156" t="s">
        <v>138</v>
      </c>
    </row>
    <row r="136" spans="1:65" s="2" customFormat="1" ht="16.5" customHeight="1">
      <c r="A136" s="31"/>
      <c r="B136" s="143"/>
      <c r="C136" s="144" t="s">
        <v>123</v>
      </c>
      <c r="D136" s="144" t="s">
        <v>119</v>
      </c>
      <c r="E136" s="145" t="s">
        <v>139</v>
      </c>
      <c r="F136" s="146" t="s">
        <v>140</v>
      </c>
      <c r="G136" s="147" t="s">
        <v>141</v>
      </c>
      <c r="H136" s="148">
        <v>4.94</v>
      </c>
      <c r="I136" s="149"/>
      <c r="J136" s="150">
        <f>ROUND(I136*H136,2)</f>
        <v>0</v>
      </c>
      <c r="K136" s="151"/>
      <c r="L136" s="32"/>
      <c r="M136" s="152" t="s">
        <v>1</v>
      </c>
      <c r="N136" s="153" t="s">
        <v>36</v>
      </c>
      <c r="O136" s="57"/>
      <c r="P136" s="154">
        <f>O136*H136</f>
        <v>0</v>
      </c>
      <c r="Q136" s="154">
        <v>0</v>
      </c>
      <c r="R136" s="154">
        <f>Q136*H136</f>
        <v>0</v>
      </c>
      <c r="S136" s="154">
        <v>0</v>
      </c>
      <c r="T136" s="155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56" t="s">
        <v>123</v>
      </c>
      <c r="AT136" s="156" t="s">
        <v>119</v>
      </c>
      <c r="AU136" s="156" t="s">
        <v>81</v>
      </c>
      <c r="AY136" s="16" t="s">
        <v>117</v>
      </c>
      <c r="BE136" s="157">
        <f>IF(N136="základní",J136,0)</f>
        <v>0</v>
      </c>
      <c r="BF136" s="157">
        <f>IF(N136="snížená",J136,0)</f>
        <v>0</v>
      </c>
      <c r="BG136" s="157">
        <f>IF(N136="zákl. přenesená",J136,0)</f>
        <v>0</v>
      </c>
      <c r="BH136" s="157">
        <f>IF(N136="sníž. přenesená",J136,0)</f>
        <v>0</v>
      </c>
      <c r="BI136" s="157">
        <f>IF(N136="nulová",J136,0)</f>
        <v>0</v>
      </c>
      <c r="BJ136" s="16" t="s">
        <v>79</v>
      </c>
      <c r="BK136" s="157">
        <f>ROUND(I136*H136,2)</f>
        <v>0</v>
      </c>
      <c r="BL136" s="16" t="s">
        <v>123</v>
      </c>
      <c r="BM136" s="156" t="s">
        <v>142</v>
      </c>
    </row>
    <row r="137" spans="1:47" s="2" customFormat="1" ht="19.5">
      <c r="A137" s="31"/>
      <c r="B137" s="32"/>
      <c r="C137" s="31"/>
      <c r="D137" s="159" t="s">
        <v>143</v>
      </c>
      <c r="E137" s="31"/>
      <c r="F137" s="175" t="s">
        <v>144</v>
      </c>
      <c r="G137" s="31"/>
      <c r="H137" s="31"/>
      <c r="I137" s="176"/>
      <c r="J137" s="31"/>
      <c r="K137" s="31"/>
      <c r="L137" s="32"/>
      <c r="M137" s="177"/>
      <c r="N137" s="178"/>
      <c r="O137" s="57"/>
      <c r="P137" s="57"/>
      <c r="Q137" s="57"/>
      <c r="R137" s="57"/>
      <c r="S137" s="57"/>
      <c r="T137" s="58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T137" s="16" t="s">
        <v>143</v>
      </c>
      <c r="AU137" s="16" t="s">
        <v>81</v>
      </c>
    </row>
    <row r="138" spans="1:65" s="2" customFormat="1" ht="37.9" customHeight="1">
      <c r="A138" s="31"/>
      <c r="B138" s="143"/>
      <c r="C138" s="144" t="s">
        <v>145</v>
      </c>
      <c r="D138" s="144" t="s">
        <v>119</v>
      </c>
      <c r="E138" s="145" t="s">
        <v>146</v>
      </c>
      <c r="F138" s="146" t="s">
        <v>147</v>
      </c>
      <c r="G138" s="147" t="s">
        <v>141</v>
      </c>
      <c r="H138" s="148">
        <v>70.8</v>
      </c>
      <c r="I138" s="149"/>
      <c r="J138" s="150">
        <f>ROUND(I138*H138,2)</f>
        <v>0</v>
      </c>
      <c r="K138" s="151"/>
      <c r="L138" s="32"/>
      <c r="M138" s="152" t="s">
        <v>1</v>
      </c>
      <c r="N138" s="153" t="s">
        <v>36</v>
      </c>
      <c r="O138" s="57"/>
      <c r="P138" s="154">
        <f>O138*H138</f>
        <v>0</v>
      </c>
      <c r="Q138" s="154">
        <v>0</v>
      </c>
      <c r="R138" s="154">
        <f>Q138*H138</f>
        <v>0</v>
      </c>
      <c r="S138" s="154">
        <v>0</v>
      </c>
      <c r="T138" s="155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56" t="s">
        <v>123</v>
      </c>
      <c r="AT138" s="156" t="s">
        <v>119</v>
      </c>
      <c r="AU138" s="156" t="s">
        <v>81</v>
      </c>
      <c r="AY138" s="16" t="s">
        <v>117</v>
      </c>
      <c r="BE138" s="157">
        <f>IF(N138="základní",J138,0)</f>
        <v>0</v>
      </c>
      <c r="BF138" s="157">
        <f>IF(N138="snížená",J138,0)</f>
        <v>0</v>
      </c>
      <c r="BG138" s="157">
        <f>IF(N138="zákl. přenesená",J138,0)</f>
        <v>0</v>
      </c>
      <c r="BH138" s="157">
        <f>IF(N138="sníž. přenesená",J138,0)</f>
        <v>0</v>
      </c>
      <c r="BI138" s="157">
        <f>IF(N138="nulová",J138,0)</f>
        <v>0</v>
      </c>
      <c r="BJ138" s="16" t="s">
        <v>79</v>
      </c>
      <c r="BK138" s="157">
        <f>ROUND(I138*H138,2)</f>
        <v>0</v>
      </c>
      <c r="BL138" s="16" t="s">
        <v>123</v>
      </c>
      <c r="BM138" s="156" t="s">
        <v>148</v>
      </c>
    </row>
    <row r="139" spans="2:51" s="13" customFormat="1" ht="22.5">
      <c r="B139" s="158"/>
      <c r="D139" s="159" t="s">
        <v>129</v>
      </c>
      <c r="E139" s="160" t="s">
        <v>1</v>
      </c>
      <c r="F139" s="161" t="s">
        <v>149</v>
      </c>
      <c r="H139" s="162">
        <v>70.8</v>
      </c>
      <c r="I139" s="163"/>
      <c r="L139" s="158"/>
      <c r="M139" s="164"/>
      <c r="N139" s="165"/>
      <c r="O139" s="165"/>
      <c r="P139" s="165"/>
      <c r="Q139" s="165"/>
      <c r="R139" s="165"/>
      <c r="S139" s="165"/>
      <c r="T139" s="166"/>
      <c r="AT139" s="160" t="s">
        <v>129</v>
      </c>
      <c r="AU139" s="160" t="s">
        <v>81</v>
      </c>
      <c r="AV139" s="13" t="s">
        <v>81</v>
      </c>
      <c r="AW139" s="13" t="s">
        <v>28</v>
      </c>
      <c r="AX139" s="13" t="s">
        <v>79</v>
      </c>
      <c r="AY139" s="160" t="s">
        <v>117</v>
      </c>
    </row>
    <row r="140" spans="1:65" s="2" customFormat="1" ht="33" customHeight="1">
      <c r="A140" s="31"/>
      <c r="B140" s="143"/>
      <c r="C140" s="144" t="s">
        <v>150</v>
      </c>
      <c r="D140" s="144" t="s">
        <v>119</v>
      </c>
      <c r="E140" s="145" t="s">
        <v>151</v>
      </c>
      <c r="F140" s="146" t="s">
        <v>152</v>
      </c>
      <c r="G140" s="147" t="s">
        <v>141</v>
      </c>
      <c r="H140" s="148">
        <v>103.89</v>
      </c>
      <c r="I140" s="149"/>
      <c r="J140" s="150">
        <f>ROUND(I140*H140,2)</f>
        <v>0</v>
      </c>
      <c r="K140" s="151"/>
      <c r="L140" s="32"/>
      <c r="M140" s="152" t="s">
        <v>1</v>
      </c>
      <c r="N140" s="153" t="s">
        <v>36</v>
      </c>
      <c r="O140" s="57"/>
      <c r="P140" s="154">
        <f>O140*H140</f>
        <v>0</v>
      </c>
      <c r="Q140" s="154">
        <v>0</v>
      </c>
      <c r="R140" s="154">
        <f>Q140*H140</f>
        <v>0</v>
      </c>
      <c r="S140" s="154">
        <v>0</v>
      </c>
      <c r="T140" s="155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56" t="s">
        <v>123</v>
      </c>
      <c r="AT140" s="156" t="s">
        <v>119</v>
      </c>
      <c r="AU140" s="156" t="s">
        <v>81</v>
      </c>
      <c r="AY140" s="16" t="s">
        <v>117</v>
      </c>
      <c r="BE140" s="157">
        <f>IF(N140="základní",J140,0)</f>
        <v>0</v>
      </c>
      <c r="BF140" s="157">
        <f>IF(N140="snížená",J140,0)</f>
        <v>0</v>
      </c>
      <c r="BG140" s="157">
        <f>IF(N140="zákl. přenesená",J140,0)</f>
        <v>0</v>
      </c>
      <c r="BH140" s="157">
        <f>IF(N140="sníž. přenesená",J140,0)</f>
        <v>0</v>
      </c>
      <c r="BI140" s="157">
        <f>IF(N140="nulová",J140,0)</f>
        <v>0</v>
      </c>
      <c r="BJ140" s="16" t="s">
        <v>79</v>
      </c>
      <c r="BK140" s="157">
        <f>ROUND(I140*H140,2)</f>
        <v>0</v>
      </c>
      <c r="BL140" s="16" t="s">
        <v>123</v>
      </c>
      <c r="BM140" s="156" t="s">
        <v>153</v>
      </c>
    </row>
    <row r="141" spans="2:51" s="13" customFormat="1" ht="11.25">
      <c r="B141" s="158"/>
      <c r="D141" s="159" t="s">
        <v>129</v>
      </c>
      <c r="E141" s="160" t="s">
        <v>1</v>
      </c>
      <c r="F141" s="161" t="s">
        <v>154</v>
      </c>
      <c r="H141" s="162">
        <v>78.676</v>
      </c>
      <c r="I141" s="163"/>
      <c r="L141" s="158"/>
      <c r="M141" s="164"/>
      <c r="N141" s="165"/>
      <c r="O141" s="165"/>
      <c r="P141" s="165"/>
      <c r="Q141" s="165"/>
      <c r="R141" s="165"/>
      <c r="S141" s="165"/>
      <c r="T141" s="166"/>
      <c r="AT141" s="160" t="s">
        <v>129</v>
      </c>
      <c r="AU141" s="160" t="s">
        <v>81</v>
      </c>
      <c r="AV141" s="13" t="s">
        <v>81</v>
      </c>
      <c r="AW141" s="13" t="s">
        <v>28</v>
      </c>
      <c r="AX141" s="13" t="s">
        <v>71</v>
      </c>
      <c r="AY141" s="160" t="s">
        <v>117</v>
      </c>
    </row>
    <row r="142" spans="2:51" s="13" customFormat="1" ht="11.25">
      <c r="B142" s="158"/>
      <c r="D142" s="159" t="s">
        <v>129</v>
      </c>
      <c r="E142" s="160" t="s">
        <v>1</v>
      </c>
      <c r="F142" s="161" t="s">
        <v>155</v>
      </c>
      <c r="H142" s="162">
        <v>63.726</v>
      </c>
      <c r="I142" s="163"/>
      <c r="L142" s="158"/>
      <c r="M142" s="164"/>
      <c r="N142" s="165"/>
      <c r="O142" s="165"/>
      <c r="P142" s="165"/>
      <c r="Q142" s="165"/>
      <c r="R142" s="165"/>
      <c r="S142" s="165"/>
      <c r="T142" s="166"/>
      <c r="AT142" s="160" t="s">
        <v>129</v>
      </c>
      <c r="AU142" s="160" t="s">
        <v>81</v>
      </c>
      <c r="AV142" s="13" t="s">
        <v>81</v>
      </c>
      <c r="AW142" s="13" t="s">
        <v>28</v>
      </c>
      <c r="AX142" s="13" t="s">
        <v>71</v>
      </c>
      <c r="AY142" s="160" t="s">
        <v>117</v>
      </c>
    </row>
    <row r="143" spans="2:51" s="13" customFormat="1" ht="11.25">
      <c r="B143" s="158"/>
      <c r="D143" s="159" t="s">
        <v>129</v>
      </c>
      <c r="E143" s="160" t="s">
        <v>1</v>
      </c>
      <c r="F143" s="161" t="s">
        <v>156</v>
      </c>
      <c r="H143" s="162">
        <v>9.84</v>
      </c>
      <c r="I143" s="163"/>
      <c r="L143" s="158"/>
      <c r="M143" s="164"/>
      <c r="N143" s="165"/>
      <c r="O143" s="165"/>
      <c r="P143" s="165"/>
      <c r="Q143" s="165"/>
      <c r="R143" s="165"/>
      <c r="S143" s="165"/>
      <c r="T143" s="166"/>
      <c r="AT143" s="160" t="s">
        <v>129</v>
      </c>
      <c r="AU143" s="160" t="s">
        <v>81</v>
      </c>
      <c r="AV143" s="13" t="s">
        <v>81</v>
      </c>
      <c r="AW143" s="13" t="s">
        <v>28</v>
      </c>
      <c r="AX143" s="13" t="s">
        <v>71</v>
      </c>
      <c r="AY143" s="160" t="s">
        <v>117</v>
      </c>
    </row>
    <row r="144" spans="2:51" s="13" customFormat="1" ht="11.25">
      <c r="B144" s="158"/>
      <c r="D144" s="159" t="s">
        <v>129</v>
      </c>
      <c r="E144" s="160" t="s">
        <v>1</v>
      </c>
      <c r="F144" s="161" t="s">
        <v>157</v>
      </c>
      <c r="H144" s="162">
        <v>7.148</v>
      </c>
      <c r="I144" s="163"/>
      <c r="L144" s="158"/>
      <c r="M144" s="164"/>
      <c r="N144" s="165"/>
      <c r="O144" s="165"/>
      <c r="P144" s="165"/>
      <c r="Q144" s="165"/>
      <c r="R144" s="165"/>
      <c r="S144" s="165"/>
      <c r="T144" s="166"/>
      <c r="AT144" s="160" t="s">
        <v>129</v>
      </c>
      <c r="AU144" s="160" t="s">
        <v>81</v>
      </c>
      <c r="AV144" s="13" t="s">
        <v>81</v>
      </c>
      <c r="AW144" s="13" t="s">
        <v>28</v>
      </c>
      <c r="AX144" s="13" t="s">
        <v>71</v>
      </c>
      <c r="AY144" s="160" t="s">
        <v>117</v>
      </c>
    </row>
    <row r="145" spans="2:51" s="13" customFormat="1" ht="11.25">
      <c r="B145" s="158"/>
      <c r="D145" s="159" t="s">
        <v>129</v>
      </c>
      <c r="E145" s="160" t="s">
        <v>1</v>
      </c>
      <c r="F145" s="161" t="s">
        <v>158</v>
      </c>
      <c r="H145" s="162">
        <v>15.3</v>
      </c>
      <c r="I145" s="163"/>
      <c r="L145" s="158"/>
      <c r="M145" s="164"/>
      <c r="N145" s="165"/>
      <c r="O145" s="165"/>
      <c r="P145" s="165"/>
      <c r="Q145" s="165"/>
      <c r="R145" s="165"/>
      <c r="S145" s="165"/>
      <c r="T145" s="166"/>
      <c r="AT145" s="160" t="s">
        <v>129</v>
      </c>
      <c r="AU145" s="160" t="s">
        <v>81</v>
      </c>
      <c r="AV145" s="13" t="s">
        <v>81</v>
      </c>
      <c r="AW145" s="13" t="s">
        <v>28</v>
      </c>
      <c r="AX145" s="13" t="s">
        <v>71</v>
      </c>
      <c r="AY145" s="160" t="s">
        <v>117</v>
      </c>
    </row>
    <row r="146" spans="2:51" s="13" customFormat="1" ht="11.25">
      <c r="B146" s="158"/>
      <c r="D146" s="159" t="s">
        <v>129</v>
      </c>
      <c r="E146" s="160" t="s">
        <v>1</v>
      </c>
      <c r="F146" s="161" t="s">
        <v>159</v>
      </c>
      <c r="H146" s="162">
        <v>-70.8</v>
      </c>
      <c r="I146" s="163"/>
      <c r="L146" s="158"/>
      <c r="M146" s="164"/>
      <c r="N146" s="165"/>
      <c r="O146" s="165"/>
      <c r="P146" s="165"/>
      <c r="Q146" s="165"/>
      <c r="R146" s="165"/>
      <c r="S146" s="165"/>
      <c r="T146" s="166"/>
      <c r="AT146" s="160" t="s">
        <v>129</v>
      </c>
      <c r="AU146" s="160" t="s">
        <v>81</v>
      </c>
      <c r="AV146" s="13" t="s">
        <v>81</v>
      </c>
      <c r="AW146" s="13" t="s">
        <v>28</v>
      </c>
      <c r="AX146" s="13" t="s">
        <v>71</v>
      </c>
      <c r="AY146" s="160" t="s">
        <v>117</v>
      </c>
    </row>
    <row r="147" spans="2:51" s="14" customFormat="1" ht="11.25">
      <c r="B147" s="167"/>
      <c r="D147" s="159" t="s">
        <v>129</v>
      </c>
      <c r="E147" s="168" t="s">
        <v>1</v>
      </c>
      <c r="F147" s="169" t="s">
        <v>134</v>
      </c>
      <c r="H147" s="170">
        <v>103.89</v>
      </c>
      <c r="I147" s="171"/>
      <c r="L147" s="167"/>
      <c r="M147" s="172"/>
      <c r="N147" s="173"/>
      <c r="O147" s="173"/>
      <c r="P147" s="173"/>
      <c r="Q147" s="173"/>
      <c r="R147" s="173"/>
      <c r="S147" s="173"/>
      <c r="T147" s="174"/>
      <c r="AT147" s="168" t="s">
        <v>129</v>
      </c>
      <c r="AU147" s="168" t="s">
        <v>81</v>
      </c>
      <c r="AV147" s="14" t="s">
        <v>123</v>
      </c>
      <c r="AW147" s="14" t="s">
        <v>28</v>
      </c>
      <c r="AX147" s="14" t="s">
        <v>79</v>
      </c>
      <c r="AY147" s="168" t="s">
        <v>117</v>
      </c>
    </row>
    <row r="148" spans="1:65" s="2" customFormat="1" ht="37.9" customHeight="1">
      <c r="A148" s="31"/>
      <c r="B148" s="143"/>
      <c r="C148" s="144" t="s">
        <v>160</v>
      </c>
      <c r="D148" s="144" t="s">
        <v>119</v>
      </c>
      <c r="E148" s="145" t="s">
        <v>161</v>
      </c>
      <c r="F148" s="146" t="s">
        <v>162</v>
      </c>
      <c r="G148" s="147" t="s">
        <v>141</v>
      </c>
      <c r="H148" s="148">
        <v>47.2</v>
      </c>
      <c r="I148" s="149"/>
      <c r="J148" s="150">
        <f>ROUND(I148*H148,2)</f>
        <v>0</v>
      </c>
      <c r="K148" s="151"/>
      <c r="L148" s="32"/>
      <c r="M148" s="152" t="s">
        <v>1</v>
      </c>
      <c r="N148" s="153" t="s">
        <v>36</v>
      </c>
      <c r="O148" s="57"/>
      <c r="P148" s="154">
        <f>O148*H148</f>
        <v>0</v>
      </c>
      <c r="Q148" s="154">
        <v>0</v>
      </c>
      <c r="R148" s="154">
        <f>Q148*H148</f>
        <v>0</v>
      </c>
      <c r="S148" s="154">
        <v>0</v>
      </c>
      <c r="T148" s="155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56" t="s">
        <v>123</v>
      </c>
      <c r="AT148" s="156" t="s">
        <v>119</v>
      </c>
      <c r="AU148" s="156" t="s">
        <v>81</v>
      </c>
      <c r="AY148" s="16" t="s">
        <v>117</v>
      </c>
      <c r="BE148" s="157">
        <f>IF(N148="základní",J148,0)</f>
        <v>0</v>
      </c>
      <c r="BF148" s="157">
        <f>IF(N148="snížená",J148,0)</f>
        <v>0</v>
      </c>
      <c r="BG148" s="157">
        <f>IF(N148="zákl. přenesená",J148,0)</f>
        <v>0</v>
      </c>
      <c r="BH148" s="157">
        <f>IF(N148="sníž. přenesená",J148,0)</f>
        <v>0</v>
      </c>
      <c r="BI148" s="157">
        <f>IF(N148="nulová",J148,0)</f>
        <v>0</v>
      </c>
      <c r="BJ148" s="16" t="s">
        <v>79</v>
      </c>
      <c r="BK148" s="157">
        <f>ROUND(I148*H148,2)</f>
        <v>0</v>
      </c>
      <c r="BL148" s="16" t="s">
        <v>123</v>
      </c>
      <c r="BM148" s="156" t="s">
        <v>163</v>
      </c>
    </row>
    <row r="149" spans="2:51" s="13" customFormat="1" ht="22.5">
      <c r="B149" s="158"/>
      <c r="D149" s="159" t="s">
        <v>129</v>
      </c>
      <c r="E149" s="160" t="s">
        <v>1</v>
      </c>
      <c r="F149" s="161" t="s">
        <v>164</v>
      </c>
      <c r="H149" s="162">
        <v>47.2</v>
      </c>
      <c r="I149" s="163"/>
      <c r="L149" s="158"/>
      <c r="M149" s="164"/>
      <c r="N149" s="165"/>
      <c r="O149" s="165"/>
      <c r="P149" s="165"/>
      <c r="Q149" s="165"/>
      <c r="R149" s="165"/>
      <c r="S149" s="165"/>
      <c r="T149" s="166"/>
      <c r="AT149" s="160" t="s">
        <v>129</v>
      </c>
      <c r="AU149" s="160" t="s">
        <v>81</v>
      </c>
      <c r="AV149" s="13" t="s">
        <v>81</v>
      </c>
      <c r="AW149" s="13" t="s">
        <v>28</v>
      </c>
      <c r="AX149" s="13" t="s">
        <v>79</v>
      </c>
      <c r="AY149" s="160" t="s">
        <v>117</v>
      </c>
    </row>
    <row r="150" spans="1:65" s="2" customFormat="1" ht="33" customHeight="1">
      <c r="A150" s="31"/>
      <c r="B150" s="143"/>
      <c r="C150" s="144" t="s">
        <v>165</v>
      </c>
      <c r="D150" s="144" t="s">
        <v>119</v>
      </c>
      <c r="E150" s="145" t="s">
        <v>166</v>
      </c>
      <c r="F150" s="146" t="s">
        <v>167</v>
      </c>
      <c r="G150" s="147" t="s">
        <v>141</v>
      </c>
      <c r="H150" s="148">
        <v>69.26</v>
      </c>
      <c r="I150" s="149"/>
      <c r="J150" s="150">
        <f>ROUND(I150*H150,2)</f>
        <v>0</v>
      </c>
      <c r="K150" s="151"/>
      <c r="L150" s="32"/>
      <c r="M150" s="152" t="s">
        <v>1</v>
      </c>
      <c r="N150" s="153" t="s">
        <v>36</v>
      </c>
      <c r="O150" s="57"/>
      <c r="P150" s="154">
        <f>O150*H150</f>
        <v>0</v>
      </c>
      <c r="Q150" s="154">
        <v>0</v>
      </c>
      <c r="R150" s="154">
        <f>Q150*H150</f>
        <v>0</v>
      </c>
      <c r="S150" s="154">
        <v>0</v>
      </c>
      <c r="T150" s="155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56" t="s">
        <v>123</v>
      </c>
      <c r="AT150" s="156" t="s">
        <v>119</v>
      </c>
      <c r="AU150" s="156" t="s">
        <v>81</v>
      </c>
      <c r="AY150" s="16" t="s">
        <v>117</v>
      </c>
      <c r="BE150" s="157">
        <f>IF(N150="základní",J150,0)</f>
        <v>0</v>
      </c>
      <c r="BF150" s="157">
        <f>IF(N150="snížená",J150,0)</f>
        <v>0</v>
      </c>
      <c r="BG150" s="157">
        <f>IF(N150="zákl. přenesená",J150,0)</f>
        <v>0</v>
      </c>
      <c r="BH150" s="157">
        <f>IF(N150="sníž. přenesená",J150,0)</f>
        <v>0</v>
      </c>
      <c r="BI150" s="157">
        <f>IF(N150="nulová",J150,0)</f>
        <v>0</v>
      </c>
      <c r="BJ150" s="16" t="s">
        <v>79</v>
      </c>
      <c r="BK150" s="157">
        <f>ROUND(I150*H150,2)</f>
        <v>0</v>
      </c>
      <c r="BL150" s="16" t="s">
        <v>123</v>
      </c>
      <c r="BM150" s="156" t="s">
        <v>168</v>
      </c>
    </row>
    <row r="151" spans="2:51" s="13" customFormat="1" ht="11.25">
      <c r="B151" s="158"/>
      <c r="D151" s="159" t="s">
        <v>129</v>
      </c>
      <c r="E151" s="160" t="s">
        <v>1</v>
      </c>
      <c r="F151" s="161" t="s">
        <v>169</v>
      </c>
      <c r="H151" s="162">
        <v>52.45</v>
      </c>
      <c r="I151" s="163"/>
      <c r="L151" s="158"/>
      <c r="M151" s="164"/>
      <c r="N151" s="165"/>
      <c r="O151" s="165"/>
      <c r="P151" s="165"/>
      <c r="Q151" s="165"/>
      <c r="R151" s="165"/>
      <c r="S151" s="165"/>
      <c r="T151" s="166"/>
      <c r="AT151" s="160" t="s">
        <v>129</v>
      </c>
      <c r="AU151" s="160" t="s">
        <v>81</v>
      </c>
      <c r="AV151" s="13" t="s">
        <v>81</v>
      </c>
      <c r="AW151" s="13" t="s">
        <v>28</v>
      </c>
      <c r="AX151" s="13" t="s">
        <v>71</v>
      </c>
      <c r="AY151" s="160" t="s">
        <v>117</v>
      </c>
    </row>
    <row r="152" spans="2:51" s="13" customFormat="1" ht="11.25">
      <c r="B152" s="158"/>
      <c r="D152" s="159" t="s">
        <v>129</v>
      </c>
      <c r="E152" s="160" t="s">
        <v>1</v>
      </c>
      <c r="F152" s="161" t="s">
        <v>170</v>
      </c>
      <c r="H152" s="162">
        <v>42.484</v>
      </c>
      <c r="I152" s="163"/>
      <c r="L152" s="158"/>
      <c r="M152" s="164"/>
      <c r="N152" s="165"/>
      <c r="O152" s="165"/>
      <c r="P152" s="165"/>
      <c r="Q152" s="165"/>
      <c r="R152" s="165"/>
      <c r="S152" s="165"/>
      <c r="T152" s="166"/>
      <c r="AT152" s="160" t="s">
        <v>129</v>
      </c>
      <c r="AU152" s="160" t="s">
        <v>81</v>
      </c>
      <c r="AV152" s="13" t="s">
        <v>81</v>
      </c>
      <c r="AW152" s="13" t="s">
        <v>28</v>
      </c>
      <c r="AX152" s="13" t="s">
        <v>71</v>
      </c>
      <c r="AY152" s="160" t="s">
        <v>117</v>
      </c>
    </row>
    <row r="153" spans="2:51" s="13" customFormat="1" ht="11.25">
      <c r="B153" s="158"/>
      <c r="D153" s="159" t="s">
        <v>129</v>
      </c>
      <c r="E153" s="160" t="s">
        <v>1</v>
      </c>
      <c r="F153" s="161" t="s">
        <v>171</v>
      </c>
      <c r="H153" s="162">
        <v>6.56</v>
      </c>
      <c r="I153" s="163"/>
      <c r="L153" s="158"/>
      <c r="M153" s="164"/>
      <c r="N153" s="165"/>
      <c r="O153" s="165"/>
      <c r="P153" s="165"/>
      <c r="Q153" s="165"/>
      <c r="R153" s="165"/>
      <c r="S153" s="165"/>
      <c r="T153" s="166"/>
      <c r="AT153" s="160" t="s">
        <v>129</v>
      </c>
      <c r="AU153" s="160" t="s">
        <v>81</v>
      </c>
      <c r="AV153" s="13" t="s">
        <v>81</v>
      </c>
      <c r="AW153" s="13" t="s">
        <v>28</v>
      </c>
      <c r="AX153" s="13" t="s">
        <v>71</v>
      </c>
      <c r="AY153" s="160" t="s">
        <v>117</v>
      </c>
    </row>
    <row r="154" spans="2:51" s="13" customFormat="1" ht="11.25">
      <c r="B154" s="158"/>
      <c r="D154" s="159" t="s">
        <v>129</v>
      </c>
      <c r="E154" s="160" t="s">
        <v>1</v>
      </c>
      <c r="F154" s="161" t="s">
        <v>172</v>
      </c>
      <c r="H154" s="162">
        <v>4.766</v>
      </c>
      <c r="I154" s="163"/>
      <c r="L154" s="158"/>
      <c r="M154" s="164"/>
      <c r="N154" s="165"/>
      <c r="O154" s="165"/>
      <c r="P154" s="165"/>
      <c r="Q154" s="165"/>
      <c r="R154" s="165"/>
      <c r="S154" s="165"/>
      <c r="T154" s="166"/>
      <c r="AT154" s="160" t="s">
        <v>129</v>
      </c>
      <c r="AU154" s="160" t="s">
        <v>81</v>
      </c>
      <c r="AV154" s="13" t="s">
        <v>81</v>
      </c>
      <c r="AW154" s="13" t="s">
        <v>28</v>
      </c>
      <c r="AX154" s="13" t="s">
        <v>71</v>
      </c>
      <c r="AY154" s="160" t="s">
        <v>117</v>
      </c>
    </row>
    <row r="155" spans="2:51" s="13" customFormat="1" ht="11.25">
      <c r="B155" s="158"/>
      <c r="D155" s="159" t="s">
        <v>129</v>
      </c>
      <c r="E155" s="160" t="s">
        <v>1</v>
      </c>
      <c r="F155" s="161" t="s">
        <v>173</v>
      </c>
      <c r="H155" s="162">
        <v>10.2</v>
      </c>
      <c r="I155" s="163"/>
      <c r="L155" s="158"/>
      <c r="M155" s="164"/>
      <c r="N155" s="165"/>
      <c r="O155" s="165"/>
      <c r="P155" s="165"/>
      <c r="Q155" s="165"/>
      <c r="R155" s="165"/>
      <c r="S155" s="165"/>
      <c r="T155" s="166"/>
      <c r="AT155" s="160" t="s">
        <v>129</v>
      </c>
      <c r="AU155" s="160" t="s">
        <v>81</v>
      </c>
      <c r="AV155" s="13" t="s">
        <v>81</v>
      </c>
      <c r="AW155" s="13" t="s">
        <v>28</v>
      </c>
      <c r="AX155" s="13" t="s">
        <v>71</v>
      </c>
      <c r="AY155" s="160" t="s">
        <v>117</v>
      </c>
    </row>
    <row r="156" spans="2:51" s="13" customFormat="1" ht="11.25">
      <c r="B156" s="158"/>
      <c r="D156" s="159" t="s">
        <v>129</v>
      </c>
      <c r="E156" s="160" t="s">
        <v>1</v>
      </c>
      <c r="F156" s="161" t="s">
        <v>174</v>
      </c>
      <c r="H156" s="162">
        <v>-47.2</v>
      </c>
      <c r="I156" s="163"/>
      <c r="L156" s="158"/>
      <c r="M156" s="164"/>
      <c r="N156" s="165"/>
      <c r="O156" s="165"/>
      <c r="P156" s="165"/>
      <c r="Q156" s="165"/>
      <c r="R156" s="165"/>
      <c r="S156" s="165"/>
      <c r="T156" s="166"/>
      <c r="AT156" s="160" t="s">
        <v>129</v>
      </c>
      <c r="AU156" s="160" t="s">
        <v>81</v>
      </c>
      <c r="AV156" s="13" t="s">
        <v>81</v>
      </c>
      <c r="AW156" s="13" t="s">
        <v>28</v>
      </c>
      <c r="AX156" s="13" t="s">
        <v>71</v>
      </c>
      <c r="AY156" s="160" t="s">
        <v>117</v>
      </c>
    </row>
    <row r="157" spans="2:51" s="14" customFormat="1" ht="11.25">
      <c r="B157" s="167"/>
      <c r="D157" s="159" t="s">
        <v>129</v>
      </c>
      <c r="E157" s="168" t="s">
        <v>1</v>
      </c>
      <c r="F157" s="169" t="s">
        <v>134</v>
      </c>
      <c r="H157" s="170">
        <v>69.26</v>
      </c>
      <c r="I157" s="171"/>
      <c r="L157" s="167"/>
      <c r="M157" s="172"/>
      <c r="N157" s="173"/>
      <c r="O157" s="173"/>
      <c r="P157" s="173"/>
      <c r="Q157" s="173"/>
      <c r="R157" s="173"/>
      <c r="S157" s="173"/>
      <c r="T157" s="174"/>
      <c r="AT157" s="168" t="s">
        <v>129</v>
      </c>
      <c r="AU157" s="168" t="s">
        <v>81</v>
      </c>
      <c r="AV157" s="14" t="s">
        <v>123</v>
      </c>
      <c r="AW157" s="14" t="s">
        <v>28</v>
      </c>
      <c r="AX157" s="14" t="s">
        <v>79</v>
      </c>
      <c r="AY157" s="168" t="s">
        <v>117</v>
      </c>
    </row>
    <row r="158" spans="1:65" s="2" customFormat="1" ht="21.75" customHeight="1">
      <c r="A158" s="31"/>
      <c r="B158" s="143"/>
      <c r="C158" s="144" t="s">
        <v>175</v>
      </c>
      <c r="D158" s="144" t="s">
        <v>119</v>
      </c>
      <c r="E158" s="145" t="s">
        <v>176</v>
      </c>
      <c r="F158" s="146" t="s">
        <v>177</v>
      </c>
      <c r="G158" s="147" t="s">
        <v>122</v>
      </c>
      <c r="H158" s="148">
        <v>389.14</v>
      </c>
      <c r="I158" s="149"/>
      <c r="J158" s="150">
        <f>ROUND(I158*H158,2)</f>
        <v>0</v>
      </c>
      <c r="K158" s="151"/>
      <c r="L158" s="32"/>
      <c r="M158" s="152" t="s">
        <v>1</v>
      </c>
      <c r="N158" s="153" t="s">
        <v>36</v>
      </c>
      <c r="O158" s="57"/>
      <c r="P158" s="154">
        <f>O158*H158</f>
        <v>0</v>
      </c>
      <c r="Q158" s="154">
        <v>0.00084</v>
      </c>
      <c r="R158" s="154">
        <f>Q158*H158</f>
        <v>0.3268776</v>
      </c>
      <c r="S158" s="154">
        <v>0</v>
      </c>
      <c r="T158" s="155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56" t="s">
        <v>123</v>
      </c>
      <c r="AT158" s="156" t="s">
        <v>119</v>
      </c>
      <c r="AU158" s="156" t="s">
        <v>81</v>
      </c>
      <c r="AY158" s="16" t="s">
        <v>117</v>
      </c>
      <c r="BE158" s="157">
        <f>IF(N158="základní",J158,0)</f>
        <v>0</v>
      </c>
      <c r="BF158" s="157">
        <f>IF(N158="snížená",J158,0)</f>
        <v>0</v>
      </c>
      <c r="BG158" s="157">
        <f>IF(N158="zákl. přenesená",J158,0)</f>
        <v>0</v>
      </c>
      <c r="BH158" s="157">
        <f>IF(N158="sníž. přenesená",J158,0)</f>
        <v>0</v>
      </c>
      <c r="BI158" s="157">
        <f>IF(N158="nulová",J158,0)</f>
        <v>0</v>
      </c>
      <c r="BJ158" s="16" t="s">
        <v>79</v>
      </c>
      <c r="BK158" s="157">
        <f>ROUND(I158*H158,2)</f>
        <v>0</v>
      </c>
      <c r="BL158" s="16" t="s">
        <v>123</v>
      </c>
      <c r="BM158" s="156" t="s">
        <v>178</v>
      </c>
    </row>
    <row r="159" spans="2:51" s="13" customFormat="1" ht="11.25">
      <c r="B159" s="158"/>
      <c r="D159" s="159" t="s">
        <v>129</v>
      </c>
      <c r="E159" s="160" t="s">
        <v>1</v>
      </c>
      <c r="F159" s="161" t="s">
        <v>179</v>
      </c>
      <c r="H159" s="162">
        <v>340</v>
      </c>
      <c r="I159" s="163"/>
      <c r="L159" s="158"/>
      <c r="M159" s="164"/>
      <c r="N159" s="165"/>
      <c r="O159" s="165"/>
      <c r="P159" s="165"/>
      <c r="Q159" s="165"/>
      <c r="R159" s="165"/>
      <c r="S159" s="165"/>
      <c r="T159" s="166"/>
      <c r="AT159" s="160" t="s">
        <v>129</v>
      </c>
      <c r="AU159" s="160" t="s">
        <v>81</v>
      </c>
      <c r="AV159" s="13" t="s">
        <v>81</v>
      </c>
      <c r="AW159" s="13" t="s">
        <v>28</v>
      </c>
      <c r="AX159" s="13" t="s">
        <v>71</v>
      </c>
      <c r="AY159" s="160" t="s">
        <v>117</v>
      </c>
    </row>
    <row r="160" spans="2:51" s="13" customFormat="1" ht="11.25">
      <c r="B160" s="158"/>
      <c r="D160" s="159" t="s">
        <v>129</v>
      </c>
      <c r="E160" s="160" t="s">
        <v>1</v>
      </c>
      <c r="F160" s="161" t="s">
        <v>180</v>
      </c>
      <c r="H160" s="162">
        <v>44.2</v>
      </c>
      <c r="I160" s="163"/>
      <c r="L160" s="158"/>
      <c r="M160" s="164"/>
      <c r="N160" s="165"/>
      <c r="O160" s="165"/>
      <c r="P160" s="165"/>
      <c r="Q160" s="165"/>
      <c r="R160" s="165"/>
      <c r="S160" s="165"/>
      <c r="T160" s="166"/>
      <c r="AT160" s="160" t="s">
        <v>129</v>
      </c>
      <c r="AU160" s="160" t="s">
        <v>81</v>
      </c>
      <c r="AV160" s="13" t="s">
        <v>81</v>
      </c>
      <c r="AW160" s="13" t="s">
        <v>28</v>
      </c>
      <c r="AX160" s="13" t="s">
        <v>71</v>
      </c>
      <c r="AY160" s="160" t="s">
        <v>117</v>
      </c>
    </row>
    <row r="161" spans="2:51" s="13" customFormat="1" ht="11.25">
      <c r="B161" s="158"/>
      <c r="D161" s="159" t="s">
        <v>129</v>
      </c>
      <c r="E161" s="160" t="s">
        <v>1</v>
      </c>
      <c r="F161" s="161" t="s">
        <v>181</v>
      </c>
      <c r="H161" s="162">
        <v>4.94</v>
      </c>
      <c r="I161" s="163"/>
      <c r="L161" s="158"/>
      <c r="M161" s="164"/>
      <c r="N161" s="165"/>
      <c r="O161" s="165"/>
      <c r="P161" s="165"/>
      <c r="Q161" s="165"/>
      <c r="R161" s="165"/>
      <c r="S161" s="165"/>
      <c r="T161" s="166"/>
      <c r="AT161" s="160" t="s">
        <v>129</v>
      </c>
      <c r="AU161" s="160" t="s">
        <v>81</v>
      </c>
      <c r="AV161" s="13" t="s">
        <v>81</v>
      </c>
      <c r="AW161" s="13" t="s">
        <v>28</v>
      </c>
      <c r="AX161" s="13" t="s">
        <v>71</v>
      </c>
      <c r="AY161" s="160" t="s">
        <v>117</v>
      </c>
    </row>
    <row r="162" spans="2:51" s="14" customFormat="1" ht="11.25">
      <c r="B162" s="167"/>
      <c r="D162" s="159" t="s">
        <v>129</v>
      </c>
      <c r="E162" s="168" t="s">
        <v>1</v>
      </c>
      <c r="F162" s="169" t="s">
        <v>134</v>
      </c>
      <c r="H162" s="170">
        <v>389.14</v>
      </c>
      <c r="I162" s="171"/>
      <c r="L162" s="167"/>
      <c r="M162" s="172"/>
      <c r="N162" s="173"/>
      <c r="O162" s="173"/>
      <c r="P162" s="173"/>
      <c r="Q162" s="173"/>
      <c r="R162" s="173"/>
      <c r="S162" s="173"/>
      <c r="T162" s="174"/>
      <c r="AT162" s="168" t="s">
        <v>129</v>
      </c>
      <c r="AU162" s="168" t="s">
        <v>81</v>
      </c>
      <c r="AV162" s="14" t="s">
        <v>123</v>
      </c>
      <c r="AW162" s="14" t="s">
        <v>28</v>
      </c>
      <c r="AX162" s="14" t="s">
        <v>79</v>
      </c>
      <c r="AY162" s="168" t="s">
        <v>117</v>
      </c>
    </row>
    <row r="163" spans="1:65" s="2" customFormat="1" ht="24.2" customHeight="1">
      <c r="A163" s="31"/>
      <c r="B163" s="143"/>
      <c r="C163" s="144" t="s">
        <v>182</v>
      </c>
      <c r="D163" s="144" t="s">
        <v>119</v>
      </c>
      <c r="E163" s="145" t="s">
        <v>183</v>
      </c>
      <c r="F163" s="146" t="s">
        <v>184</v>
      </c>
      <c r="G163" s="147" t="s">
        <v>122</v>
      </c>
      <c r="H163" s="148">
        <v>389.14</v>
      </c>
      <c r="I163" s="149"/>
      <c r="J163" s="150">
        <f>ROUND(I163*H163,2)</f>
        <v>0</v>
      </c>
      <c r="K163" s="151"/>
      <c r="L163" s="32"/>
      <c r="M163" s="152" t="s">
        <v>1</v>
      </c>
      <c r="N163" s="153" t="s">
        <v>36</v>
      </c>
      <c r="O163" s="57"/>
      <c r="P163" s="154">
        <f>O163*H163</f>
        <v>0</v>
      </c>
      <c r="Q163" s="154">
        <v>0</v>
      </c>
      <c r="R163" s="154">
        <f>Q163*H163</f>
        <v>0</v>
      </c>
      <c r="S163" s="154">
        <v>0</v>
      </c>
      <c r="T163" s="155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56" t="s">
        <v>123</v>
      </c>
      <c r="AT163" s="156" t="s">
        <v>119</v>
      </c>
      <c r="AU163" s="156" t="s">
        <v>81</v>
      </c>
      <c r="AY163" s="16" t="s">
        <v>117</v>
      </c>
      <c r="BE163" s="157">
        <f>IF(N163="základní",J163,0)</f>
        <v>0</v>
      </c>
      <c r="BF163" s="157">
        <f>IF(N163="snížená",J163,0)</f>
        <v>0</v>
      </c>
      <c r="BG163" s="157">
        <f>IF(N163="zákl. přenesená",J163,0)</f>
        <v>0</v>
      </c>
      <c r="BH163" s="157">
        <f>IF(N163="sníž. přenesená",J163,0)</f>
        <v>0</v>
      </c>
      <c r="BI163" s="157">
        <f>IF(N163="nulová",J163,0)</f>
        <v>0</v>
      </c>
      <c r="BJ163" s="16" t="s">
        <v>79</v>
      </c>
      <c r="BK163" s="157">
        <f>ROUND(I163*H163,2)</f>
        <v>0</v>
      </c>
      <c r="BL163" s="16" t="s">
        <v>123</v>
      </c>
      <c r="BM163" s="156" t="s">
        <v>185</v>
      </c>
    </row>
    <row r="164" spans="1:65" s="2" customFormat="1" ht="37.9" customHeight="1">
      <c r="A164" s="31"/>
      <c r="B164" s="143"/>
      <c r="C164" s="144" t="s">
        <v>186</v>
      </c>
      <c r="D164" s="144" t="s">
        <v>119</v>
      </c>
      <c r="E164" s="145" t="s">
        <v>187</v>
      </c>
      <c r="F164" s="146" t="s">
        <v>188</v>
      </c>
      <c r="G164" s="147" t="s">
        <v>141</v>
      </c>
      <c r="H164" s="148">
        <v>142.403</v>
      </c>
      <c r="I164" s="149"/>
      <c r="J164" s="150">
        <f>ROUND(I164*H164,2)</f>
        <v>0</v>
      </c>
      <c r="K164" s="151"/>
      <c r="L164" s="32"/>
      <c r="M164" s="152" t="s">
        <v>1</v>
      </c>
      <c r="N164" s="153" t="s">
        <v>36</v>
      </c>
      <c r="O164" s="57"/>
      <c r="P164" s="154">
        <f>O164*H164</f>
        <v>0</v>
      </c>
      <c r="Q164" s="154">
        <v>0</v>
      </c>
      <c r="R164" s="154">
        <f>Q164*H164</f>
        <v>0</v>
      </c>
      <c r="S164" s="154">
        <v>0</v>
      </c>
      <c r="T164" s="155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56" t="s">
        <v>123</v>
      </c>
      <c r="AT164" s="156" t="s">
        <v>119</v>
      </c>
      <c r="AU164" s="156" t="s">
        <v>81</v>
      </c>
      <c r="AY164" s="16" t="s">
        <v>117</v>
      </c>
      <c r="BE164" s="157">
        <f>IF(N164="základní",J164,0)</f>
        <v>0</v>
      </c>
      <c r="BF164" s="157">
        <f>IF(N164="snížená",J164,0)</f>
        <v>0</v>
      </c>
      <c r="BG164" s="157">
        <f>IF(N164="zákl. přenesená",J164,0)</f>
        <v>0</v>
      </c>
      <c r="BH164" s="157">
        <f>IF(N164="sníž. přenesená",J164,0)</f>
        <v>0</v>
      </c>
      <c r="BI164" s="157">
        <f>IF(N164="nulová",J164,0)</f>
        <v>0</v>
      </c>
      <c r="BJ164" s="16" t="s">
        <v>79</v>
      </c>
      <c r="BK164" s="157">
        <f>ROUND(I164*H164,2)</f>
        <v>0</v>
      </c>
      <c r="BL164" s="16" t="s">
        <v>123</v>
      </c>
      <c r="BM164" s="156" t="s">
        <v>189</v>
      </c>
    </row>
    <row r="165" spans="2:51" s="13" customFormat="1" ht="11.25">
      <c r="B165" s="158"/>
      <c r="D165" s="159" t="s">
        <v>129</v>
      </c>
      <c r="E165" s="160" t="s">
        <v>1</v>
      </c>
      <c r="F165" s="161" t="s">
        <v>190</v>
      </c>
      <c r="H165" s="162">
        <v>142.403</v>
      </c>
      <c r="I165" s="163"/>
      <c r="L165" s="158"/>
      <c r="M165" s="164"/>
      <c r="N165" s="165"/>
      <c r="O165" s="165"/>
      <c r="P165" s="165"/>
      <c r="Q165" s="165"/>
      <c r="R165" s="165"/>
      <c r="S165" s="165"/>
      <c r="T165" s="166"/>
      <c r="AT165" s="160" t="s">
        <v>129</v>
      </c>
      <c r="AU165" s="160" t="s">
        <v>81</v>
      </c>
      <c r="AV165" s="13" t="s">
        <v>81</v>
      </c>
      <c r="AW165" s="13" t="s">
        <v>28</v>
      </c>
      <c r="AX165" s="13" t="s">
        <v>79</v>
      </c>
      <c r="AY165" s="160" t="s">
        <v>117</v>
      </c>
    </row>
    <row r="166" spans="1:65" s="2" customFormat="1" ht="37.9" customHeight="1">
      <c r="A166" s="31"/>
      <c r="B166" s="143"/>
      <c r="C166" s="144" t="s">
        <v>191</v>
      </c>
      <c r="D166" s="144" t="s">
        <v>119</v>
      </c>
      <c r="E166" s="145" t="s">
        <v>192</v>
      </c>
      <c r="F166" s="146" t="s">
        <v>193</v>
      </c>
      <c r="G166" s="147" t="s">
        <v>141</v>
      </c>
      <c r="H166" s="148">
        <v>1424.3</v>
      </c>
      <c r="I166" s="149"/>
      <c r="J166" s="150">
        <f>ROUND(I166*H166,2)</f>
        <v>0</v>
      </c>
      <c r="K166" s="151"/>
      <c r="L166" s="32"/>
      <c r="M166" s="152" t="s">
        <v>1</v>
      </c>
      <c r="N166" s="153" t="s">
        <v>36</v>
      </c>
      <c r="O166" s="57"/>
      <c r="P166" s="154">
        <f>O166*H166</f>
        <v>0</v>
      </c>
      <c r="Q166" s="154">
        <v>0</v>
      </c>
      <c r="R166" s="154">
        <f>Q166*H166</f>
        <v>0</v>
      </c>
      <c r="S166" s="154">
        <v>0</v>
      </c>
      <c r="T166" s="155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56" t="s">
        <v>123</v>
      </c>
      <c r="AT166" s="156" t="s">
        <v>119</v>
      </c>
      <c r="AU166" s="156" t="s">
        <v>81</v>
      </c>
      <c r="AY166" s="16" t="s">
        <v>117</v>
      </c>
      <c r="BE166" s="157">
        <f>IF(N166="základní",J166,0)</f>
        <v>0</v>
      </c>
      <c r="BF166" s="157">
        <f>IF(N166="snížená",J166,0)</f>
        <v>0</v>
      </c>
      <c r="BG166" s="157">
        <f>IF(N166="zákl. přenesená",J166,0)</f>
        <v>0</v>
      </c>
      <c r="BH166" s="157">
        <f>IF(N166="sníž. přenesená",J166,0)</f>
        <v>0</v>
      </c>
      <c r="BI166" s="157">
        <f>IF(N166="nulová",J166,0)</f>
        <v>0</v>
      </c>
      <c r="BJ166" s="16" t="s">
        <v>79</v>
      </c>
      <c r="BK166" s="157">
        <f>ROUND(I166*H166,2)</f>
        <v>0</v>
      </c>
      <c r="BL166" s="16" t="s">
        <v>123</v>
      </c>
      <c r="BM166" s="156" t="s">
        <v>194</v>
      </c>
    </row>
    <row r="167" spans="2:51" s="13" customFormat="1" ht="22.5">
      <c r="B167" s="158"/>
      <c r="D167" s="159" t="s">
        <v>129</v>
      </c>
      <c r="E167" s="160" t="s">
        <v>1</v>
      </c>
      <c r="F167" s="161" t="s">
        <v>195</v>
      </c>
      <c r="H167" s="162">
        <v>1424.3</v>
      </c>
      <c r="I167" s="163"/>
      <c r="L167" s="158"/>
      <c r="M167" s="164"/>
      <c r="N167" s="165"/>
      <c r="O167" s="165"/>
      <c r="P167" s="165"/>
      <c r="Q167" s="165"/>
      <c r="R167" s="165"/>
      <c r="S167" s="165"/>
      <c r="T167" s="166"/>
      <c r="AT167" s="160" t="s">
        <v>129</v>
      </c>
      <c r="AU167" s="160" t="s">
        <v>81</v>
      </c>
      <c r="AV167" s="13" t="s">
        <v>81</v>
      </c>
      <c r="AW167" s="13" t="s">
        <v>28</v>
      </c>
      <c r="AX167" s="13" t="s">
        <v>79</v>
      </c>
      <c r="AY167" s="160" t="s">
        <v>117</v>
      </c>
    </row>
    <row r="168" spans="1:65" s="2" customFormat="1" ht="37.9" customHeight="1">
      <c r="A168" s="31"/>
      <c r="B168" s="143"/>
      <c r="C168" s="144" t="s">
        <v>196</v>
      </c>
      <c r="D168" s="144" t="s">
        <v>119</v>
      </c>
      <c r="E168" s="145" t="s">
        <v>197</v>
      </c>
      <c r="F168" s="146" t="s">
        <v>198</v>
      </c>
      <c r="G168" s="147" t="s">
        <v>141</v>
      </c>
      <c r="H168" s="148">
        <v>94.936</v>
      </c>
      <c r="I168" s="149"/>
      <c r="J168" s="150">
        <f>ROUND(I168*H168,2)</f>
        <v>0</v>
      </c>
      <c r="K168" s="151"/>
      <c r="L168" s="32"/>
      <c r="M168" s="152" t="s">
        <v>1</v>
      </c>
      <c r="N168" s="153" t="s">
        <v>36</v>
      </c>
      <c r="O168" s="57"/>
      <c r="P168" s="154">
        <f>O168*H168</f>
        <v>0</v>
      </c>
      <c r="Q168" s="154">
        <v>0</v>
      </c>
      <c r="R168" s="154">
        <f>Q168*H168</f>
        <v>0</v>
      </c>
      <c r="S168" s="154">
        <v>0</v>
      </c>
      <c r="T168" s="155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56" t="s">
        <v>123</v>
      </c>
      <c r="AT168" s="156" t="s">
        <v>119</v>
      </c>
      <c r="AU168" s="156" t="s">
        <v>81</v>
      </c>
      <c r="AY168" s="16" t="s">
        <v>117</v>
      </c>
      <c r="BE168" s="157">
        <f>IF(N168="základní",J168,0)</f>
        <v>0</v>
      </c>
      <c r="BF168" s="157">
        <f>IF(N168="snížená",J168,0)</f>
        <v>0</v>
      </c>
      <c r="BG168" s="157">
        <f>IF(N168="zákl. přenesená",J168,0)</f>
        <v>0</v>
      </c>
      <c r="BH168" s="157">
        <f>IF(N168="sníž. přenesená",J168,0)</f>
        <v>0</v>
      </c>
      <c r="BI168" s="157">
        <f>IF(N168="nulová",J168,0)</f>
        <v>0</v>
      </c>
      <c r="BJ168" s="16" t="s">
        <v>79</v>
      </c>
      <c r="BK168" s="157">
        <f>ROUND(I168*H168,2)</f>
        <v>0</v>
      </c>
      <c r="BL168" s="16" t="s">
        <v>123</v>
      </c>
      <c r="BM168" s="156" t="s">
        <v>199</v>
      </c>
    </row>
    <row r="169" spans="2:51" s="13" customFormat="1" ht="11.25">
      <c r="B169" s="158"/>
      <c r="D169" s="159" t="s">
        <v>129</v>
      </c>
      <c r="E169" s="160" t="s">
        <v>1</v>
      </c>
      <c r="F169" s="161" t="s">
        <v>200</v>
      </c>
      <c r="H169" s="162">
        <v>94.936</v>
      </c>
      <c r="I169" s="163"/>
      <c r="L169" s="158"/>
      <c r="M169" s="164"/>
      <c r="N169" s="165"/>
      <c r="O169" s="165"/>
      <c r="P169" s="165"/>
      <c r="Q169" s="165"/>
      <c r="R169" s="165"/>
      <c r="S169" s="165"/>
      <c r="T169" s="166"/>
      <c r="AT169" s="160" t="s">
        <v>129</v>
      </c>
      <c r="AU169" s="160" t="s">
        <v>81</v>
      </c>
      <c r="AV169" s="13" t="s">
        <v>81</v>
      </c>
      <c r="AW169" s="13" t="s">
        <v>28</v>
      </c>
      <c r="AX169" s="13" t="s">
        <v>79</v>
      </c>
      <c r="AY169" s="160" t="s">
        <v>117</v>
      </c>
    </row>
    <row r="170" spans="1:65" s="2" customFormat="1" ht="37.9" customHeight="1">
      <c r="A170" s="31"/>
      <c r="B170" s="143"/>
      <c r="C170" s="144" t="s">
        <v>201</v>
      </c>
      <c r="D170" s="144" t="s">
        <v>119</v>
      </c>
      <c r="E170" s="145" t="s">
        <v>202</v>
      </c>
      <c r="F170" s="146" t="s">
        <v>203</v>
      </c>
      <c r="G170" s="147" t="s">
        <v>141</v>
      </c>
      <c r="H170" s="148">
        <v>949.36</v>
      </c>
      <c r="I170" s="149"/>
      <c r="J170" s="150">
        <f>ROUND(I170*H170,2)</f>
        <v>0</v>
      </c>
      <c r="K170" s="151"/>
      <c r="L170" s="32"/>
      <c r="M170" s="152" t="s">
        <v>1</v>
      </c>
      <c r="N170" s="153" t="s">
        <v>36</v>
      </c>
      <c r="O170" s="57"/>
      <c r="P170" s="154">
        <f>O170*H170</f>
        <v>0</v>
      </c>
      <c r="Q170" s="154">
        <v>0</v>
      </c>
      <c r="R170" s="154">
        <f>Q170*H170</f>
        <v>0</v>
      </c>
      <c r="S170" s="154">
        <v>0</v>
      </c>
      <c r="T170" s="155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56" t="s">
        <v>123</v>
      </c>
      <c r="AT170" s="156" t="s">
        <v>119</v>
      </c>
      <c r="AU170" s="156" t="s">
        <v>81</v>
      </c>
      <c r="AY170" s="16" t="s">
        <v>117</v>
      </c>
      <c r="BE170" s="157">
        <f>IF(N170="základní",J170,0)</f>
        <v>0</v>
      </c>
      <c r="BF170" s="157">
        <f>IF(N170="snížená",J170,0)</f>
        <v>0</v>
      </c>
      <c r="BG170" s="157">
        <f>IF(N170="zákl. přenesená",J170,0)</f>
        <v>0</v>
      </c>
      <c r="BH170" s="157">
        <f>IF(N170="sníž. přenesená",J170,0)</f>
        <v>0</v>
      </c>
      <c r="BI170" s="157">
        <f>IF(N170="nulová",J170,0)</f>
        <v>0</v>
      </c>
      <c r="BJ170" s="16" t="s">
        <v>79</v>
      </c>
      <c r="BK170" s="157">
        <f>ROUND(I170*H170,2)</f>
        <v>0</v>
      </c>
      <c r="BL170" s="16" t="s">
        <v>123</v>
      </c>
      <c r="BM170" s="156" t="s">
        <v>204</v>
      </c>
    </row>
    <row r="171" spans="2:51" s="13" customFormat="1" ht="22.5">
      <c r="B171" s="158"/>
      <c r="D171" s="159" t="s">
        <v>129</v>
      </c>
      <c r="E171" s="160" t="s">
        <v>1</v>
      </c>
      <c r="F171" s="161" t="s">
        <v>205</v>
      </c>
      <c r="H171" s="162">
        <v>949.36</v>
      </c>
      <c r="I171" s="163"/>
      <c r="L171" s="158"/>
      <c r="M171" s="164"/>
      <c r="N171" s="165"/>
      <c r="O171" s="165"/>
      <c r="P171" s="165"/>
      <c r="Q171" s="165"/>
      <c r="R171" s="165"/>
      <c r="S171" s="165"/>
      <c r="T171" s="166"/>
      <c r="AT171" s="160" t="s">
        <v>129</v>
      </c>
      <c r="AU171" s="160" t="s">
        <v>81</v>
      </c>
      <c r="AV171" s="13" t="s">
        <v>81</v>
      </c>
      <c r="AW171" s="13" t="s">
        <v>28</v>
      </c>
      <c r="AX171" s="13" t="s">
        <v>79</v>
      </c>
      <c r="AY171" s="160" t="s">
        <v>117</v>
      </c>
    </row>
    <row r="172" spans="1:65" s="2" customFormat="1" ht="24.2" customHeight="1">
      <c r="A172" s="31"/>
      <c r="B172" s="143"/>
      <c r="C172" s="144" t="s">
        <v>8</v>
      </c>
      <c r="D172" s="144" t="s">
        <v>119</v>
      </c>
      <c r="E172" s="145" t="s">
        <v>206</v>
      </c>
      <c r="F172" s="146" t="s">
        <v>207</v>
      </c>
      <c r="G172" s="147" t="s">
        <v>208</v>
      </c>
      <c r="H172" s="148">
        <v>427.21</v>
      </c>
      <c r="I172" s="149"/>
      <c r="J172" s="150">
        <f>ROUND(I172*H172,2)</f>
        <v>0</v>
      </c>
      <c r="K172" s="151"/>
      <c r="L172" s="32"/>
      <c r="M172" s="152" t="s">
        <v>1</v>
      </c>
      <c r="N172" s="153" t="s">
        <v>36</v>
      </c>
      <c r="O172" s="57"/>
      <c r="P172" s="154">
        <f>O172*H172</f>
        <v>0</v>
      </c>
      <c r="Q172" s="154">
        <v>0</v>
      </c>
      <c r="R172" s="154">
        <f>Q172*H172</f>
        <v>0</v>
      </c>
      <c r="S172" s="154">
        <v>0</v>
      </c>
      <c r="T172" s="155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56" t="s">
        <v>123</v>
      </c>
      <c r="AT172" s="156" t="s">
        <v>119</v>
      </c>
      <c r="AU172" s="156" t="s">
        <v>81</v>
      </c>
      <c r="AY172" s="16" t="s">
        <v>117</v>
      </c>
      <c r="BE172" s="157">
        <f>IF(N172="základní",J172,0)</f>
        <v>0</v>
      </c>
      <c r="BF172" s="157">
        <f>IF(N172="snížená",J172,0)</f>
        <v>0</v>
      </c>
      <c r="BG172" s="157">
        <f>IF(N172="zákl. přenesená",J172,0)</f>
        <v>0</v>
      </c>
      <c r="BH172" s="157">
        <f>IF(N172="sníž. přenesená",J172,0)</f>
        <v>0</v>
      </c>
      <c r="BI172" s="157">
        <f>IF(N172="nulová",J172,0)</f>
        <v>0</v>
      </c>
      <c r="BJ172" s="16" t="s">
        <v>79</v>
      </c>
      <c r="BK172" s="157">
        <f>ROUND(I172*H172,2)</f>
        <v>0</v>
      </c>
      <c r="BL172" s="16" t="s">
        <v>123</v>
      </c>
      <c r="BM172" s="156" t="s">
        <v>209</v>
      </c>
    </row>
    <row r="173" spans="1:65" s="2" customFormat="1" ht="16.5" customHeight="1">
      <c r="A173" s="31"/>
      <c r="B173" s="143"/>
      <c r="C173" s="144" t="s">
        <v>210</v>
      </c>
      <c r="D173" s="144" t="s">
        <v>119</v>
      </c>
      <c r="E173" s="145" t="s">
        <v>211</v>
      </c>
      <c r="F173" s="146" t="s">
        <v>212</v>
      </c>
      <c r="G173" s="147" t="s">
        <v>141</v>
      </c>
      <c r="H173" s="148">
        <v>237.339</v>
      </c>
      <c r="I173" s="149"/>
      <c r="J173" s="150">
        <f>ROUND(I173*H173,2)</f>
        <v>0</v>
      </c>
      <c r="K173" s="151"/>
      <c r="L173" s="32"/>
      <c r="M173" s="152" t="s">
        <v>1</v>
      </c>
      <c r="N173" s="153" t="s">
        <v>36</v>
      </c>
      <c r="O173" s="57"/>
      <c r="P173" s="154">
        <f>O173*H173</f>
        <v>0</v>
      </c>
      <c r="Q173" s="154">
        <v>0</v>
      </c>
      <c r="R173" s="154">
        <f>Q173*H173</f>
        <v>0</v>
      </c>
      <c r="S173" s="154">
        <v>0</v>
      </c>
      <c r="T173" s="155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56" t="s">
        <v>123</v>
      </c>
      <c r="AT173" s="156" t="s">
        <v>119</v>
      </c>
      <c r="AU173" s="156" t="s">
        <v>81</v>
      </c>
      <c r="AY173" s="16" t="s">
        <v>117</v>
      </c>
      <c r="BE173" s="157">
        <f>IF(N173="základní",J173,0)</f>
        <v>0</v>
      </c>
      <c r="BF173" s="157">
        <f>IF(N173="snížená",J173,0)</f>
        <v>0</v>
      </c>
      <c r="BG173" s="157">
        <f>IF(N173="zákl. přenesená",J173,0)</f>
        <v>0</v>
      </c>
      <c r="BH173" s="157">
        <f>IF(N173="sníž. přenesená",J173,0)</f>
        <v>0</v>
      </c>
      <c r="BI173" s="157">
        <f>IF(N173="nulová",J173,0)</f>
        <v>0</v>
      </c>
      <c r="BJ173" s="16" t="s">
        <v>79</v>
      </c>
      <c r="BK173" s="157">
        <f>ROUND(I173*H173,2)</f>
        <v>0</v>
      </c>
      <c r="BL173" s="16" t="s">
        <v>123</v>
      </c>
      <c r="BM173" s="156" t="s">
        <v>213</v>
      </c>
    </row>
    <row r="174" spans="1:65" s="2" customFormat="1" ht="24.2" customHeight="1">
      <c r="A174" s="31"/>
      <c r="B174" s="143"/>
      <c r="C174" s="144" t="s">
        <v>214</v>
      </c>
      <c r="D174" s="144" t="s">
        <v>119</v>
      </c>
      <c r="E174" s="145" t="s">
        <v>215</v>
      </c>
      <c r="F174" s="146" t="s">
        <v>216</v>
      </c>
      <c r="G174" s="147" t="s">
        <v>141</v>
      </c>
      <c r="H174" s="148">
        <v>53.811</v>
      </c>
      <c r="I174" s="149"/>
      <c r="J174" s="150">
        <f>ROUND(I174*H174,2)</f>
        <v>0</v>
      </c>
      <c r="K174" s="151"/>
      <c r="L174" s="32"/>
      <c r="M174" s="152" t="s">
        <v>1</v>
      </c>
      <c r="N174" s="153" t="s">
        <v>36</v>
      </c>
      <c r="O174" s="57"/>
      <c r="P174" s="154">
        <f>O174*H174</f>
        <v>0</v>
      </c>
      <c r="Q174" s="154">
        <v>0</v>
      </c>
      <c r="R174" s="154">
        <f>Q174*H174</f>
        <v>0</v>
      </c>
      <c r="S174" s="154">
        <v>0</v>
      </c>
      <c r="T174" s="155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56" t="s">
        <v>123</v>
      </c>
      <c r="AT174" s="156" t="s">
        <v>119</v>
      </c>
      <c r="AU174" s="156" t="s">
        <v>81</v>
      </c>
      <c r="AY174" s="16" t="s">
        <v>117</v>
      </c>
      <c r="BE174" s="157">
        <f>IF(N174="základní",J174,0)</f>
        <v>0</v>
      </c>
      <c r="BF174" s="157">
        <f>IF(N174="snížená",J174,0)</f>
        <v>0</v>
      </c>
      <c r="BG174" s="157">
        <f>IF(N174="zákl. přenesená",J174,0)</f>
        <v>0</v>
      </c>
      <c r="BH174" s="157">
        <f>IF(N174="sníž. přenesená",J174,0)</f>
        <v>0</v>
      </c>
      <c r="BI174" s="157">
        <f>IF(N174="nulová",J174,0)</f>
        <v>0</v>
      </c>
      <c r="BJ174" s="16" t="s">
        <v>79</v>
      </c>
      <c r="BK174" s="157">
        <f>ROUND(I174*H174,2)</f>
        <v>0</v>
      </c>
      <c r="BL174" s="16" t="s">
        <v>123</v>
      </c>
      <c r="BM174" s="156" t="s">
        <v>217</v>
      </c>
    </row>
    <row r="175" spans="1:47" s="2" customFormat="1" ht="19.5">
      <c r="A175" s="31"/>
      <c r="B175" s="32"/>
      <c r="C175" s="31"/>
      <c r="D175" s="159" t="s">
        <v>143</v>
      </c>
      <c r="E175" s="31"/>
      <c r="F175" s="175" t="s">
        <v>218</v>
      </c>
      <c r="G175" s="31"/>
      <c r="H175" s="31"/>
      <c r="I175" s="176"/>
      <c r="J175" s="31"/>
      <c r="K175" s="31"/>
      <c r="L175" s="32"/>
      <c r="M175" s="177"/>
      <c r="N175" s="178"/>
      <c r="O175" s="57"/>
      <c r="P175" s="57"/>
      <c r="Q175" s="57"/>
      <c r="R175" s="57"/>
      <c r="S175" s="57"/>
      <c r="T175" s="58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T175" s="16" t="s">
        <v>143</v>
      </c>
      <c r="AU175" s="16" t="s">
        <v>81</v>
      </c>
    </row>
    <row r="176" spans="2:51" s="13" customFormat="1" ht="11.25">
      <c r="B176" s="158"/>
      <c r="D176" s="159" t="s">
        <v>129</v>
      </c>
      <c r="E176" s="160" t="s">
        <v>1</v>
      </c>
      <c r="F176" s="161" t="s">
        <v>219</v>
      </c>
      <c r="H176" s="162">
        <v>41.249</v>
      </c>
      <c r="I176" s="163"/>
      <c r="L176" s="158"/>
      <c r="M176" s="164"/>
      <c r="N176" s="165"/>
      <c r="O176" s="165"/>
      <c r="P176" s="165"/>
      <c r="Q176" s="165"/>
      <c r="R176" s="165"/>
      <c r="S176" s="165"/>
      <c r="T176" s="166"/>
      <c r="AT176" s="160" t="s">
        <v>129</v>
      </c>
      <c r="AU176" s="160" t="s">
        <v>81</v>
      </c>
      <c r="AV176" s="13" t="s">
        <v>81</v>
      </c>
      <c r="AW176" s="13" t="s">
        <v>28</v>
      </c>
      <c r="AX176" s="13" t="s">
        <v>71</v>
      </c>
      <c r="AY176" s="160" t="s">
        <v>117</v>
      </c>
    </row>
    <row r="177" spans="2:51" s="13" customFormat="1" ht="11.25">
      <c r="B177" s="158"/>
      <c r="D177" s="159" t="s">
        <v>129</v>
      </c>
      <c r="E177" s="160" t="s">
        <v>1</v>
      </c>
      <c r="F177" s="161" t="s">
        <v>220</v>
      </c>
      <c r="H177" s="162">
        <v>7.992</v>
      </c>
      <c r="I177" s="163"/>
      <c r="L177" s="158"/>
      <c r="M177" s="164"/>
      <c r="N177" s="165"/>
      <c r="O177" s="165"/>
      <c r="P177" s="165"/>
      <c r="Q177" s="165"/>
      <c r="R177" s="165"/>
      <c r="S177" s="165"/>
      <c r="T177" s="166"/>
      <c r="AT177" s="160" t="s">
        <v>129</v>
      </c>
      <c r="AU177" s="160" t="s">
        <v>81</v>
      </c>
      <c r="AV177" s="13" t="s">
        <v>81</v>
      </c>
      <c r="AW177" s="13" t="s">
        <v>28</v>
      </c>
      <c r="AX177" s="13" t="s">
        <v>71</v>
      </c>
      <c r="AY177" s="160" t="s">
        <v>117</v>
      </c>
    </row>
    <row r="178" spans="2:51" s="13" customFormat="1" ht="11.25">
      <c r="B178" s="158"/>
      <c r="D178" s="159" t="s">
        <v>129</v>
      </c>
      <c r="E178" s="160" t="s">
        <v>1</v>
      </c>
      <c r="F178" s="161" t="s">
        <v>221</v>
      </c>
      <c r="H178" s="162">
        <v>4.57</v>
      </c>
      <c r="I178" s="163"/>
      <c r="L178" s="158"/>
      <c r="M178" s="164"/>
      <c r="N178" s="165"/>
      <c r="O178" s="165"/>
      <c r="P178" s="165"/>
      <c r="Q178" s="165"/>
      <c r="R178" s="165"/>
      <c r="S178" s="165"/>
      <c r="T178" s="166"/>
      <c r="AT178" s="160" t="s">
        <v>129</v>
      </c>
      <c r="AU178" s="160" t="s">
        <v>81</v>
      </c>
      <c r="AV178" s="13" t="s">
        <v>81</v>
      </c>
      <c r="AW178" s="13" t="s">
        <v>28</v>
      </c>
      <c r="AX178" s="13" t="s">
        <v>71</v>
      </c>
      <c r="AY178" s="160" t="s">
        <v>117</v>
      </c>
    </row>
    <row r="179" spans="2:51" s="14" customFormat="1" ht="11.25">
      <c r="B179" s="167"/>
      <c r="D179" s="159" t="s">
        <v>129</v>
      </c>
      <c r="E179" s="168" t="s">
        <v>1</v>
      </c>
      <c r="F179" s="169" t="s">
        <v>134</v>
      </c>
      <c r="H179" s="170">
        <v>53.811</v>
      </c>
      <c r="I179" s="171"/>
      <c r="L179" s="167"/>
      <c r="M179" s="172"/>
      <c r="N179" s="173"/>
      <c r="O179" s="173"/>
      <c r="P179" s="173"/>
      <c r="Q179" s="173"/>
      <c r="R179" s="173"/>
      <c r="S179" s="173"/>
      <c r="T179" s="174"/>
      <c r="AT179" s="168" t="s">
        <v>129</v>
      </c>
      <c r="AU179" s="168" t="s">
        <v>81</v>
      </c>
      <c r="AV179" s="14" t="s">
        <v>123</v>
      </c>
      <c r="AW179" s="14" t="s">
        <v>28</v>
      </c>
      <c r="AX179" s="14" t="s">
        <v>79</v>
      </c>
      <c r="AY179" s="168" t="s">
        <v>117</v>
      </c>
    </row>
    <row r="180" spans="1:65" s="2" customFormat="1" ht="24.2" customHeight="1">
      <c r="A180" s="31"/>
      <c r="B180" s="143"/>
      <c r="C180" s="144" t="s">
        <v>222</v>
      </c>
      <c r="D180" s="144" t="s">
        <v>119</v>
      </c>
      <c r="E180" s="145" t="s">
        <v>223</v>
      </c>
      <c r="F180" s="146" t="s">
        <v>224</v>
      </c>
      <c r="G180" s="147" t="s">
        <v>141</v>
      </c>
      <c r="H180" s="148">
        <v>71.454</v>
      </c>
      <c r="I180" s="149"/>
      <c r="J180" s="150">
        <f>ROUND(I180*H180,2)</f>
        <v>0</v>
      </c>
      <c r="K180" s="151"/>
      <c r="L180" s="32"/>
      <c r="M180" s="152" t="s">
        <v>1</v>
      </c>
      <c r="N180" s="153" t="s">
        <v>36</v>
      </c>
      <c r="O180" s="57"/>
      <c r="P180" s="154">
        <f>O180*H180</f>
        <v>0</v>
      </c>
      <c r="Q180" s="154">
        <v>0</v>
      </c>
      <c r="R180" s="154">
        <f>Q180*H180</f>
        <v>0</v>
      </c>
      <c r="S180" s="154">
        <v>0</v>
      </c>
      <c r="T180" s="155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56" t="s">
        <v>123</v>
      </c>
      <c r="AT180" s="156" t="s">
        <v>119</v>
      </c>
      <c r="AU180" s="156" t="s">
        <v>81</v>
      </c>
      <c r="AY180" s="16" t="s">
        <v>117</v>
      </c>
      <c r="BE180" s="157">
        <f>IF(N180="základní",J180,0)</f>
        <v>0</v>
      </c>
      <c r="BF180" s="157">
        <f>IF(N180="snížená",J180,0)</f>
        <v>0</v>
      </c>
      <c r="BG180" s="157">
        <f>IF(N180="zákl. přenesená",J180,0)</f>
        <v>0</v>
      </c>
      <c r="BH180" s="157">
        <f>IF(N180="sníž. přenesená",J180,0)</f>
        <v>0</v>
      </c>
      <c r="BI180" s="157">
        <f>IF(N180="nulová",J180,0)</f>
        <v>0</v>
      </c>
      <c r="BJ180" s="16" t="s">
        <v>79</v>
      </c>
      <c r="BK180" s="157">
        <f>ROUND(I180*H180,2)</f>
        <v>0</v>
      </c>
      <c r="BL180" s="16" t="s">
        <v>123</v>
      </c>
      <c r="BM180" s="156" t="s">
        <v>225</v>
      </c>
    </row>
    <row r="181" spans="2:51" s="13" customFormat="1" ht="11.25">
      <c r="B181" s="158"/>
      <c r="D181" s="159" t="s">
        <v>129</v>
      </c>
      <c r="E181" s="160" t="s">
        <v>1</v>
      </c>
      <c r="F181" s="161" t="s">
        <v>226</v>
      </c>
      <c r="H181" s="162">
        <v>64.4</v>
      </c>
      <c r="I181" s="163"/>
      <c r="L181" s="158"/>
      <c r="M181" s="164"/>
      <c r="N181" s="165"/>
      <c r="O181" s="165"/>
      <c r="P181" s="165"/>
      <c r="Q181" s="165"/>
      <c r="R181" s="165"/>
      <c r="S181" s="165"/>
      <c r="T181" s="166"/>
      <c r="AT181" s="160" t="s">
        <v>129</v>
      </c>
      <c r="AU181" s="160" t="s">
        <v>81</v>
      </c>
      <c r="AV181" s="13" t="s">
        <v>81</v>
      </c>
      <c r="AW181" s="13" t="s">
        <v>28</v>
      </c>
      <c r="AX181" s="13" t="s">
        <v>71</v>
      </c>
      <c r="AY181" s="160" t="s">
        <v>117</v>
      </c>
    </row>
    <row r="182" spans="2:51" s="13" customFormat="1" ht="11.25">
      <c r="B182" s="158"/>
      <c r="D182" s="159" t="s">
        <v>129</v>
      </c>
      <c r="E182" s="160" t="s">
        <v>1</v>
      </c>
      <c r="F182" s="161" t="s">
        <v>227</v>
      </c>
      <c r="H182" s="162">
        <v>3.976</v>
      </c>
      <c r="I182" s="163"/>
      <c r="L182" s="158"/>
      <c r="M182" s="164"/>
      <c r="N182" s="165"/>
      <c r="O182" s="165"/>
      <c r="P182" s="165"/>
      <c r="Q182" s="165"/>
      <c r="R182" s="165"/>
      <c r="S182" s="165"/>
      <c r="T182" s="166"/>
      <c r="AT182" s="160" t="s">
        <v>129</v>
      </c>
      <c r="AU182" s="160" t="s">
        <v>81</v>
      </c>
      <c r="AV182" s="13" t="s">
        <v>81</v>
      </c>
      <c r="AW182" s="13" t="s">
        <v>28</v>
      </c>
      <c r="AX182" s="13" t="s">
        <v>71</v>
      </c>
      <c r="AY182" s="160" t="s">
        <v>117</v>
      </c>
    </row>
    <row r="183" spans="2:51" s="13" customFormat="1" ht="11.25">
      <c r="B183" s="158"/>
      <c r="D183" s="159" t="s">
        <v>129</v>
      </c>
      <c r="E183" s="160" t="s">
        <v>1</v>
      </c>
      <c r="F183" s="161" t="s">
        <v>228</v>
      </c>
      <c r="H183" s="162">
        <v>3.078</v>
      </c>
      <c r="I183" s="163"/>
      <c r="L183" s="158"/>
      <c r="M183" s="164"/>
      <c r="N183" s="165"/>
      <c r="O183" s="165"/>
      <c r="P183" s="165"/>
      <c r="Q183" s="165"/>
      <c r="R183" s="165"/>
      <c r="S183" s="165"/>
      <c r="T183" s="166"/>
      <c r="AT183" s="160" t="s">
        <v>129</v>
      </c>
      <c r="AU183" s="160" t="s">
        <v>81</v>
      </c>
      <c r="AV183" s="13" t="s">
        <v>81</v>
      </c>
      <c r="AW183" s="13" t="s">
        <v>28</v>
      </c>
      <c r="AX183" s="13" t="s">
        <v>71</v>
      </c>
      <c r="AY183" s="160" t="s">
        <v>117</v>
      </c>
    </row>
    <row r="184" spans="2:51" s="14" customFormat="1" ht="11.25">
      <c r="B184" s="167"/>
      <c r="D184" s="159" t="s">
        <v>129</v>
      </c>
      <c r="E184" s="168" t="s">
        <v>1</v>
      </c>
      <c r="F184" s="169" t="s">
        <v>134</v>
      </c>
      <c r="H184" s="170">
        <v>71.45400000000001</v>
      </c>
      <c r="I184" s="171"/>
      <c r="L184" s="167"/>
      <c r="M184" s="172"/>
      <c r="N184" s="173"/>
      <c r="O184" s="173"/>
      <c r="P184" s="173"/>
      <c r="Q184" s="173"/>
      <c r="R184" s="173"/>
      <c r="S184" s="173"/>
      <c r="T184" s="174"/>
      <c r="AT184" s="168" t="s">
        <v>129</v>
      </c>
      <c r="AU184" s="168" t="s">
        <v>81</v>
      </c>
      <c r="AV184" s="14" t="s">
        <v>123</v>
      </c>
      <c r="AW184" s="14" t="s">
        <v>28</v>
      </c>
      <c r="AX184" s="14" t="s">
        <v>79</v>
      </c>
      <c r="AY184" s="168" t="s">
        <v>117</v>
      </c>
    </row>
    <row r="185" spans="1:65" s="2" customFormat="1" ht="16.5" customHeight="1">
      <c r="A185" s="31"/>
      <c r="B185" s="143"/>
      <c r="C185" s="179" t="s">
        <v>229</v>
      </c>
      <c r="D185" s="179" t="s">
        <v>230</v>
      </c>
      <c r="E185" s="180" t="s">
        <v>231</v>
      </c>
      <c r="F185" s="181" t="s">
        <v>232</v>
      </c>
      <c r="G185" s="182" t="s">
        <v>208</v>
      </c>
      <c r="H185" s="183">
        <v>142.908</v>
      </c>
      <c r="I185" s="184"/>
      <c r="J185" s="185">
        <f>ROUND(I185*H185,2)</f>
        <v>0</v>
      </c>
      <c r="K185" s="186"/>
      <c r="L185" s="187"/>
      <c r="M185" s="188" t="s">
        <v>1</v>
      </c>
      <c r="N185" s="189" t="s">
        <v>36</v>
      </c>
      <c r="O185" s="57"/>
      <c r="P185" s="154">
        <f>O185*H185</f>
        <v>0</v>
      </c>
      <c r="Q185" s="154">
        <v>1</v>
      </c>
      <c r="R185" s="154">
        <f>Q185*H185</f>
        <v>142.908</v>
      </c>
      <c r="S185" s="154">
        <v>0</v>
      </c>
      <c r="T185" s="155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56" t="s">
        <v>165</v>
      </c>
      <c r="AT185" s="156" t="s">
        <v>230</v>
      </c>
      <c r="AU185" s="156" t="s">
        <v>81</v>
      </c>
      <c r="AY185" s="16" t="s">
        <v>117</v>
      </c>
      <c r="BE185" s="157">
        <f>IF(N185="základní",J185,0)</f>
        <v>0</v>
      </c>
      <c r="BF185" s="157">
        <f>IF(N185="snížená",J185,0)</f>
        <v>0</v>
      </c>
      <c r="BG185" s="157">
        <f>IF(N185="zákl. přenesená",J185,0)</f>
        <v>0</v>
      </c>
      <c r="BH185" s="157">
        <f>IF(N185="sníž. přenesená",J185,0)</f>
        <v>0</v>
      </c>
      <c r="BI185" s="157">
        <f>IF(N185="nulová",J185,0)</f>
        <v>0</v>
      </c>
      <c r="BJ185" s="16" t="s">
        <v>79</v>
      </c>
      <c r="BK185" s="157">
        <f>ROUND(I185*H185,2)</f>
        <v>0</v>
      </c>
      <c r="BL185" s="16" t="s">
        <v>123</v>
      </c>
      <c r="BM185" s="156" t="s">
        <v>233</v>
      </c>
    </row>
    <row r="186" spans="2:51" s="13" customFormat="1" ht="11.25">
      <c r="B186" s="158"/>
      <c r="D186" s="159" t="s">
        <v>129</v>
      </c>
      <c r="F186" s="161" t="s">
        <v>234</v>
      </c>
      <c r="H186" s="162">
        <v>142.908</v>
      </c>
      <c r="I186" s="163"/>
      <c r="L186" s="158"/>
      <c r="M186" s="164"/>
      <c r="N186" s="165"/>
      <c r="O186" s="165"/>
      <c r="P186" s="165"/>
      <c r="Q186" s="165"/>
      <c r="R186" s="165"/>
      <c r="S186" s="165"/>
      <c r="T186" s="166"/>
      <c r="AT186" s="160" t="s">
        <v>129</v>
      </c>
      <c r="AU186" s="160" t="s">
        <v>81</v>
      </c>
      <c r="AV186" s="13" t="s">
        <v>81</v>
      </c>
      <c r="AW186" s="13" t="s">
        <v>3</v>
      </c>
      <c r="AX186" s="13" t="s">
        <v>79</v>
      </c>
      <c r="AY186" s="160" t="s">
        <v>117</v>
      </c>
    </row>
    <row r="187" spans="1:65" s="2" customFormat="1" ht="24.2" customHeight="1">
      <c r="A187" s="31"/>
      <c r="B187" s="143"/>
      <c r="C187" s="144" t="s">
        <v>235</v>
      </c>
      <c r="D187" s="144" t="s">
        <v>119</v>
      </c>
      <c r="E187" s="145" t="s">
        <v>236</v>
      </c>
      <c r="F187" s="146" t="s">
        <v>237</v>
      </c>
      <c r="G187" s="147" t="s">
        <v>122</v>
      </c>
      <c r="H187" s="148">
        <v>15</v>
      </c>
      <c r="I187" s="149"/>
      <c r="J187" s="150">
        <f>ROUND(I187*H187,2)</f>
        <v>0</v>
      </c>
      <c r="K187" s="151"/>
      <c r="L187" s="32"/>
      <c r="M187" s="152" t="s">
        <v>1</v>
      </c>
      <c r="N187" s="153" t="s">
        <v>36</v>
      </c>
      <c r="O187" s="57"/>
      <c r="P187" s="154">
        <f>O187*H187</f>
        <v>0</v>
      </c>
      <c r="Q187" s="154">
        <v>0</v>
      </c>
      <c r="R187" s="154">
        <f>Q187*H187</f>
        <v>0</v>
      </c>
      <c r="S187" s="154">
        <v>0</v>
      </c>
      <c r="T187" s="155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56" t="s">
        <v>123</v>
      </c>
      <c r="AT187" s="156" t="s">
        <v>119</v>
      </c>
      <c r="AU187" s="156" t="s">
        <v>81</v>
      </c>
      <c r="AY187" s="16" t="s">
        <v>117</v>
      </c>
      <c r="BE187" s="157">
        <f>IF(N187="základní",J187,0)</f>
        <v>0</v>
      </c>
      <c r="BF187" s="157">
        <f>IF(N187="snížená",J187,0)</f>
        <v>0</v>
      </c>
      <c r="BG187" s="157">
        <f>IF(N187="zákl. přenesená",J187,0)</f>
        <v>0</v>
      </c>
      <c r="BH187" s="157">
        <f>IF(N187="sníž. přenesená",J187,0)</f>
        <v>0</v>
      </c>
      <c r="BI187" s="157">
        <f>IF(N187="nulová",J187,0)</f>
        <v>0</v>
      </c>
      <c r="BJ187" s="16" t="s">
        <v>79</v>
      </c>
      <c r="BK187" s="157">
        <f>ROUND(I187*H187,2)</f>
        <v>0</v>
      </c>
      <c r="BL187" s="16" t="s">
        <v>123</v>
      </c>
      <c r="BM187" s="156" t="s">
        <v>238</v>
      </c>
    </row>
    <row r="188" spans="1:65" s="2" customFormat="1" ht="24.2" customHeight="1">
      <c r="A188" s="31"/>
      <c r="B188" s="143"/>
      <c r="C188" s="144" t="s">
        <v>7</v>
      </c>
      <c r="D188" s="144" t="s">
        <v>119</v>
      </c>
      <c r="E188" s="145" t="s">
        <v>239</v>
      </c>
      <c r="F188" s="146" t="s">
        <v>240</v>
      </c>
      <c r="G188" s="147" t="s">
        <v>122</v>
      </c>
      <c r="H188" s="148">
        <v>15</v>
      </c>
      <c r="I188" s="149"/>
      <c r="J188" s="150">
        <f>ROUND(I188*H188,2)</f>
        <v>0</v>
      </c>
      <c r="K188" s="151"/>
      <c r="L188" s="32"/>
      <c r="M188" s="152" t="s">
        <v>1</v>
      </c>
      <c r="N188" s="153" t="s">
        <v>36</v>
      </c>
      <c r="O188" s="57"/>
      <c r="P188" s="154">
        <f>O188*H188</f>
        <v>0</v>
      </c>
      <c r="Q188" s="154">
        <v>0</v>
      </c>
      <c r="R188" s="154">
        <f>Q188*H188</f>
        <v>0</v>
      </c>
      <c r="S188" s="154">
        <v>0</v>
      </c>
      <c r="T188" s="155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56" t="s">
        <v>123</v>
      </c>
      <c r="AT188" s="156" t="s">
        <v>119</v>
      </c>
      <c r="AU188" s="156" t="s">
        <v>81</v>
      </c>
      <c r="AY188" s="16" t="s">
        <v>117</v>
      </c>
      <c r="BE188" s="157">
        <f>IF(N188="základní",J188,0)</f>
        <v>0</v>
      </c>
      <c r="BF188" s="157">
        <f>IF(N188="snížená",J188,0)</f>
        <v>0</v>
      </c>
      <c r="BG188" s="157">
        <f>IF(N188="zákl. přenesená",J188,0)</f>
        <v>0</v>
      </c>
      <c r="BH188" s="157">
        <f>IF(N188="sníž. přenesená",J188,0)</f>
        <v>0</v>
      </c>
      <c r="BI188" s="157">
        <f>IF(N188="nulová",J188,0)</f>
        <v>0</v>
      </c>
      <c r="BJ188" s="16" t="s">
        <v>79</v>
      </c>
      <c r="BK188" s="157">
        <f>ROUND(I188*H188,2)</f>
        <v>0</v>
      </c>
      <c r="BL188" s="16" t="s">
        <v>123</v>
      </c>
      <c r="BM188" s="156" t="s">
        <v>241</v>
      </c>
    </row>
    <row r="189" spans="1:65" s="2" customFormat="1" ht="16.5" customHeight="1">
      <c r="A189" s="31"/>
      <c r="B189" s="143"/>
      <c r="C189" s="179" t="s">
        <v>242</v>
      </c>
      <c r="D189" s="179" t="s">
        <v>230</v>
      </c>
      <c r="E189" s="180" t="s">
        <v>243</v>
      </c>
      <c r="F189" s="181" t="s">
        <v>244</v>
      </c>
      <c r="G189" s="182" t="s">
        <v>245</v>
      </c>
      <c r="H189" s="183">
        <v>0.3</v>
      </c>
      <c r="I189" s="184"/>
      <c r="J189" s="185">
        <f>ROUND(I189*H189,2)</f>
        <v>0</v>
      </c>
      <c r="K189" s="186"/>
      <c r="L189" s="187"/>
      <c r="M189" s="188" t="s">
        <v>1</v>
      </c>
      <c r="N189" s="189" t="s">
        <v>36</v>
      </c>
      <c r="O189" s="57"/>
      <c r="P189" s="154">
        <f>O189*H189</f>
        <v>0</v>
      </c>
      <c r="Q189" s="154">
        <v>0.001</v>
      </c>
      <c r="R189" s="154">
        <f>Q189*H189</f>
        <v>0.0003</v>
      </c>
      <c r="S189" s="154">
        <v>0</v>
      </c>
      <c r="T189" s="155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56" t="s">
        <v>165</v>
      </c>
      <c r="AT189" s="156" t="s">
        <v>230</v>
      </c>
      <c r="AU189" s="156" t="s">
        <v>81</v>
      </c>
      <c r="AY189" s="16" t="s">
        <v>117</v>
      </c>
      <c r="BE189" s="157">
        <f>IF(N189="základní",J189,0)</f>
        <v>0</v>
      </c>
      <c r="BF189" s="157">
        <f>IF(N189="snížená",J189,0)</f>
        <v>0</v>
      </c>
      <c r="BG189" s="157">
        <f>IF(N189="zákl. přenesená",J189,0)</f>
        <v>0</v>
      </c>
      <c r="BH189" s="157">
        <f>IF(N189="sníž. přenesená",J189,0)</f>
        <v>0</v>
      </c>
      <c r="BI189" s="157">
        <f>IF(N189="nulová",J189,0)</f>
        <v>0</v>
      </c>
      <c r="BJ189" s="16" t="s">
        <v>79</v>
      </c>
      <c r="BK189" s="157">
        <f>ROUND(I189*H189,2)</f>
        <v>0</v>
      </c>
      <c r="BL189" s="16" t="s">
        <v>123</v>
      </c>
      <c r="BM189" s="156" t="s">
        <v>246</v>
      </c>
    </row>
    <row r="190" spans="2:51" s="13" customFormat="1" ht="11.25">
      <c r="B190" s="158"/>
      <c r="D190" s="159" t="s">
        <v>129</v>
      </c>
      <c r="F190" s="161" t="s">
        <v>247</v>
      </c>
      <c r="H190" s="162">
        <v>0.3</v>
      </c>
      <c r="I190" s="163"/>
      <c r="L190" s="158"/>
      <c r="M190" s="164"/>
      <c r="N190" s="165"/>
      <c r="O190" s="165"/>
      <c r="P190" s="165"/>
      <c r="Q190" s="165"/>
      <c r="R190" s="165"/>
      <c r="S190" s="165"/>
      <c r="T190" s="166"/>
      <c r="AT190" s="160" t="s">
        <v>129</v>
      </c>
      <c r="AU190" s="160" t="s">
        <v>81</v>
      </c>
      <c r="AV190" s="13" t="s">
        <v>81</v>
      </c>
      <c r="AW190" s="13" t="s">
        <v>3</v>
      </c>
      <c r="AX190" s="13" t="s">
        <v>79</v>
      </c>
      <c r="AY190" s="160" t="s">
        <v>117</v>
      </c>
    </row>
    <row r="191" spans="2:63" s="12" customFormat="1" ht="22.9" customHeight="1">
      <c r="B191" s="130"/>
      <c r="D191" s="131" t="s">
        <v>70</v>
      </c>
      <c r="E191" s="141" t="s">
        <v>81</v>
      </c>
      <c r="F191" s="141" t="s">
        <v>248</v>
      </c>
      <c r="I191" s="133"/>
      <c r="J191" s="142">
        <f>BK191</f>
        <v>0</v>
      </c>
      <c r="L191" s="130"/>
      <c r="M191" s="135"/>
      <c r="N191" s="136"/>
      <c r="O191" s="136"/>
      <c r="P191" s="137">
        <f>SUM(P192:P193)</f>
        <v>0</v>
      </c>
      <c r="Q191" s="136"/>
      <c r="R191" s="137">
        <f>SUM(R192:R193)</f>
        <v>3.7528049999999995</v>
      </c>
      <c r="S191" s="136"/>
      <c r="T191" s="138">
        <f>SUM(T192:T193)</f>
        <v>0</v>
      </c>
      <c r="AR191" s="131" t="s">
        <v>79</v>
      </c>
      <c r="AT191" s="139" t="s">
        <v>70</v>
      </c>
      <c r="AU191" s="139" t="s">
        <v>79</v>
      </c>
      <c r="AY191" s="131" t="s">
        <v>117</v>
      </c>
      <c r="BK191" s="140">
        <f>SUM(BK192:BK193)</f>
        <v>0</v>
      </c>
    </row>
    <row r="192" spans="1:65" s="2" customFormat="1" ht="16.5" customHeight="1">
      <c r="A192" s="31"/>
      <c r="B192" s="143"/>
      <c r="C192" s="144" t="s">
        <v>249</v>
      </c>
      <c r="D192" s="144" t="s">
        <v>119</v>
      </c>
      <c r="E192" s="145" t="s">
        <v>250</v>
      </c>
      <c r="F192" s="146" t="s">
        <v>251</v>
      </c>
      <c r="G192" s="147" t="s">
        <v>141</v>
      </c>
      <c r="H192" s="148">
        <v>1.5</v>
      </c>
      <c r="I192" s="149"/>
      <c r="J192" s="150">
        <f>ROUND(I192*H192,2)</f>
        <v>0</v>
      </c>
      <c r="K192" s="151"/>
      <c r="L192" s="32"/>
      <c r="M192" s="152" t="s">
        <v>1</v>
      </c>
      <c r="N192" s="153" t="s">
        <v>36</v>
      </c>
      <c r="O192" s="57"/>
      <c r="P192" s="154">
        <f>O192*H192</f>
        <v>0</v>
      </c>
      <c r="Q192" s="154">
        <v>2.50187</v>
      </c>
      <c r="R192" s="154">
        <f>Q192*H192</f>
        <v>3.7528049999999995</v>
      </c>
      <c r="S192" s="154">
        <v>0</v>
      </c>
      <c r="T192" s="155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56" t="s">
        <v>123</v>
      </c>
      <c r="AT192" s="156" t="s">
        <v>119</v>
      </c>
      <c r="AU192" s="156" t="s">
        <v>81</v>
      </c>
      <c r="AY192" s="16" t="s">
        <v>117</v>
      </c>
      <c r="BE192" s="157">
        <f>IF(N192="základní",J192,0)</f>
        <v>0</v>
      </c>
      <c r="BF192" s="157">
        <f>IF(N192="snížená",J192,0)</f>
        <v>0</v>
      </c>
      <c r="BG192" s="157">
        <f>IF(N192="zákl. přenesená",J192,0)</f>
        <v>0</v>
      </c>
      <c r="BH192" s="157">
        <f>IF(N192="sníž. přenesená",J192,0)</f>
        <v>0</v>
      </c>
      <c r="BI192" s="157">
        <f>IF(N192="nulová",J192,0)</f>
        <v>0</v>
      </c>
      <c r="BJ192" s="16" t="s">
        <v>79</v>
      </c>
      <c r="BK192" s="157">
        <f>ROUND(I192*H192,2)</f>
        <v>0</v>
      </c>
      <c r="BL192" s="16" t="s">
        <v>123</v>
      </c>
      <c r="BM192" s="156" t="s">
        <v>252</v>
      </c>
    </row>
    <row r="193" spans="1:47" s="2" customFormat="1" ht="19.5">
      <c r="A193" s="31"/>
      <c r="B193" s="32"/>
      <c r="C193" s="31"/>
      <c r="D193" s="159" t="s">
        <v>143</v>
      </c>
      <c r="E193" s="31"/>
      <c r="F193" s="175" t="s">
        <v>253</v>
      </c>
      <c r="G193" s="31"/>
      <c r="H193" s="31"/>
      <c r="I193" s="176"/>
      <c r="J193" s="31"/>
      <c r="K193" s="31"/>
      <c r="L193" s="32"/>
      <c r="M193" s="177"/>
      <c r="N193" s="178"/>
      <c r="O193" s="57"/>
      <c r="P193" s="57"/>
      <c r="Q193" s="57"/>
      <c r="R193" s="57"/>
      <c r="S193" s="57"/>
      <c r="T193" s="58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T193" s="16" t="s">
        <v>143</v>
      </c>
      <c r="AU193" s="16" t="s">
        <v>81</v>
      </c>
    </row>
    <row r="194" spans="2:63" s="12" customFormat="1" ht="22.9" customHeight="1">
      <c r="B194" s="130"/>
      <c r="D194" s="131" t="s">
        <v>70</v>
      </c>
      <c r="E194" s="141" t="s">
        <v>123</v>
      </c>
      <c r="F194" s="141" t="s">
        <v>254</v>
      </c>
      <c r="I194" s="133"/>
      <c r="J194" s="142">
        <f>BK194</f>
        <v>0</v>
      </c>
      <c r="L194" s="130"/>
      <c r="M194" s="135"/>
      <c r="N194" s="136"/>
      <c r="O194" s="136"/>
      <c r="P194" s="137">
        <f>SUM(P195:P205)</f>
        <v>0</v>
      </c>
      <c r="Q194" s="136"/>
      <c r="R194" s="137">
        <f>SUM(R195:R205)</f>
        <v>369</v>
      </c>
      <c r="S194" s="136"/>
      <c r="T194" s="138">
        <f>SUM(T195:T205)</f>
        <v>0</v>
      </c>
      <c r="AR194" s="131" t="s">
        <v>79</v>
      </c>
      <c r="AT194" s="139" t="s">
        <v>70</v>
      </c>
      <c r="AU194" s="139" t="s">
        <v>79</v>
      </c>
      <c r="AY194" s="131" t="s">
        <v>117</v>
      </c>
      <c r="BK194" s="140">
        <f>SUM(BK195:BK205)</f>
        <v>0</v>
      </c>
    </row>
    <row r="195" spans="1:65" s="2" customFormat="1" ht="24.2" customHeight="1">
      <c r="A195" s="31"/>
      <c r="B195" s="143"/>
      <c r="C195" s="144" t="s">
        <v>255</v>
      </c>
      <c r="D195" s="144" t="s">
        <v>119</v>
      </c>
      <c r="E195" s="145" t="s">
        <v>256</v>
      </c>
      <c r="F195" s="146" t="s">
        <v>257</v>
      </c>
      <c r="G195" s="147" t="s">
        <v>141</v>
      </c>
      <c r="H195" s="148">
        <v>18.1</v>
      </c>
      <c r="I195" s="149"/>
      <c r="J195" s="150">
        <f>ROUND(I195*H195,2)</f>
        <v>0</v>
      </c>
      <c r="K195" s="151"/>
      <c r="L195" s="32"/>
      <c r="M195" s="152" t="s">
        <v>1</v>
      </c>
      <c r="N195" s="153" t="s">
        <v>36</v>
      </c>
      <c r="O195" s="57"/>
      <c r="P195" s="154">
        <f>O195*H195</f>
        <v>0</v>
      </c>
      <c r="Q195" s="154">
        <v>0</v>
      </c>
      <c r="R195" s="154">
        <f>Q195*H195</f>
        <v>0</v>
      </c>
      <c r="S195" s="154">
        <v>0</v>
      </c>
      <c r="T195" s="155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56" t="s">
        <v>123</v>
      </c>
      <c r="AT195" s="156" t="s">
        <v>119</v>
      </c>
      <c r="AU195" s="156" t="s">
        <v>81</v>
      </c>
      <c r="AY195" s="16" t="s">
        <v>117</v>
      </c>
      <c r="BE195" s="157">
        <f>IF(N195="základní",J195,0)</f>
        <v>0</v>
      </c>
      <c r="BF195" s="157">
        <f>IF(N195="snížená",J195,0)</f>
        <v>0</v>
      </c>
      <c r="BG195" s="157">
        <f>IF(N195="zákl. přenesená",J195,0)</f>
        <v>0</v>
      </c>
      <c r="BH195" s="157">
        <f>IF(N195="sníž. přenesená",J195,0)</f>
        <v>0</v>
      </c>
      <c r="BI195" s="157">
        <f>IF(N195="nulová",J195,0)</f>
        <v>0</v>
      </c>
      <c r="BJ195" s="16" t="s">
        <v>79</v>
      </c>
      <c r="BK195" s="157">
        <f>ROUND(I195*H195,2)</f>
        <v>0</v>
      </c>
      <c r="BL195" s="16" t="s">
        <v>123</v>
      </c>
      <c r="BM195" s="156" t="s">
        <v>258</v>
      </c>
    </row>
    <row r="196" spans="2:51" s="13" customFormat="1" ht="11.25">
      <c r="B196" s="158"/>
      <c r="D196" s="159" t="s">
        <v>129</v>
      </c>
      <c r="E196" s="160" t="s">
        <v>1</v>
      </c>
      <c r="F196" s="161" t="s">
        <v>259</v>
      </c>
      <c r="H196" s="162">
        <v>16.15</v>
      </c>
      <c r="I196" s="163"/>
      <c r="L196" s="158"/>
      <c r="M196" s="164"/>
      <c r="N196" s="165"/>
      <c r="O196" s="165"/>
      <c r="P196" s="165"/>
      <c r="Q196" s="165"/>
      <c r="R196" s="165"/>
      <c r="S196" s="165"/>
      <c r="T196" s="166"/>
      <c r="AT196" s="160" t="s">
        <v>129</v>
      </c>
      <c r="AU196" s="160" t="s">
        <v>81</v>
      </c>
      <c r="AV196" s="13" t="s">
        <v>81</v>
      </c>
      <c r="AW196" s="13" t="s">
        <v>28</v>
      </c>
      <c r="AX196" s="13" t="s">
        <v>71</v>
      </c>
      <c r="AY196" s="160" t="s">
        <v>117</v>
      </c>
    </row>
    <row r="197" spans="2:51" s="13" customFormat="1" ht="11.25">
      <c r="B197" s="158"/>
      <c r="D197" s="159" t="s">
        <v>129</v>
      </c>
      <c r="E197" s="160" t="s">
        <v>1</v>
      </c>
      <c r="F197" s="161" t="s">
        <v>260</v>
      </c>
      <c r="H197" s="162">
        <v>1.04</v>
      </c>
      <c r="I197" s="163"/>
      <c r="L197" s="158"/>
      <c r="M197" s="164"/>
      <c r="N197" s="165"/>
      <c r="O197" s="165"/>
      <c r="P197" s="165"/>
      <c r="Q197" s="165"/>
      <c r="R197" s="165"/>
      <c r="S197" s="165"/>
      <c r="T197" s="166"/>
      <c r="AT197" s="160" t="s">
        <v>129</v>
      </c>
      <c r="AU197" s="160" t="s">
        <v>81</v>
      </c>
      <c r="AV197" s="13" t="s">
        <v>81</v>
      </c>
      <c r="AW197" s="13" t="s">
        <v>28</v>
      </c>
      <c r="AX197" s="13" t="s">
        <v>71</v>
      </c>
      <c r="AY197" s="160" t="s">
        <v>117</v>
      </c>
    </row>
    <row r="198" spans="2:51" s="13" customFormat="1" ht="11.25">
      <c r="B198" s="158"/>
      <c r="D198" s="159" t="s">
        <v>129</v>
      </c>
      <c r="E198" s="160" t="s">
        <v>1</v>
      </c>
      <c r="F198" s="161" t="s">
        <v>261</v>
      </c>
      <c r="H198" s="162">
        <v>0.91</v>
      </c>
      <c r="I198" s="163"/>
      <c r="L198" s="158"/>
      <c r="M198" s="164"/>
      <c r="N198" s="165"/>
      <c r="O198" s="165"/>
      <c r="P198" s="165"/>
      <c r="Q198" s="165"/>
      <c r="R198" s="165"/>
      <c r="S198" s="165"/>
      <c r="T198" s="166"/>
      <c r="AT198" s="160" t="s">
        <v>129</v>
      </c>
      <c r="AU198" s="160" t="s">
        <v>81</v>
      </c>
      <c r="AV198" s="13" t="s">
        <v>81</v>
      </c>
      <c r="AW198" s="13" t="s">
        <v>28</v>
      </c>
      <c r="AX198" s="13" t="s">
        <v>71</v>
      </c>
      <c r="AY198" s="160" t="s">
        <v>117</v>
      </c>
    </row>
    <row r="199" spans="2:51" s="14" customFormat="1" ht="11.25">
      <c r="B199" s="167"/>
      <c r="D199" s="159" t="s">
        <v>129</v>
      </c>
      <c r="E199" s="168" t="s">
        <v>1</v>
      </c>
      <c r="F199" s="169" t="s">
        <v>134</v>
      </c>
      <c r="H199" s="170">
        <v>18.099999999999998</v>
      </c>
      <c r="I199" s="171"/>
      <c r="L199" s="167"/>
      <c r="M199" s="172"/>
      <c r="N199" s="173"/>
      <c r="O199" s="173"/>
      <c r="P199" s="173"/>
      <c r="Q199" s="173"/>
      <c r="R199" s="173"/>
      <c r="S199" s="173"/>
      <c r="T199" s="174"/>
      <c r="AT199" s="168" t="s">
        <v>129</v>
      </c>
      <c r="AU199" s="168" t="s">
        <v>81</v>
      </c>
      <c r="AV199" s="14" t="s">
        <v>123</v>
      </c>
      <c r="AW199" s="14" t="s">
        <v>28</v>
      </c>
      <c r="AX199" s="14" t="s">
        <v>79</v>
      </c>
      <c r="AY199" s="168" t="s">
        <v>117</v>
      </c>
    </row>
    <row r="200" spans="1:65" s="2" customFormat="1" ht="16.5" customHeight="1">
      <c r="A200" s="31"/>
      <c r="B200" s="143"/>
      <c r="C200" s="144" t="s">
        <v>262</v>
      </c>
      <c r="D200" s="144" t="s">
        <v>119</v>
      </c>
      <c r="E200" s="145" t="s">
        <v>263</v>
      </c>
      <c r="F200" s="146" t="s">
        <v>264</v>
      </c>
      <c r="G200" s="147" t="s">
        <v>141</v>
      </c>
      <c r="H200" s="148">
        <v>245.929</v>
      </c>
      <c r="I200" s="149"/>
      <c r="J200" s="150">
        <f>ROUND(I200*H200,2)</f>
        <v>0</v>
      </c>
      <c r="K200" s="151"/>
      <c r="L200" s="32"/>
      <c r="M200" s="152" t="s">
        <v>1</v>
      </c>
      <c r="N200" s="153" t="s">
        <v>36</v>
      </c>
      <c r="O200" s="57"/>
      <c r="P200" s="154">
        <f>O200*H200</f>
        <v>0</v>
      </c>
      <c r="Q200" s="154">
        <v>0</v>
      </c>
      <c r="R200" s="154">
        <f>Q200*H200</f>
        <v>0</v>
      </c>
      <c r="S200" s="154">
        <v>0</v>
      </c>
      <c r="T200" s="155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56" t="s">
        <v>123</v>
      </c>
      <c r="AT200" s="156" t="s">
        <v>119</v>
      </c>
      <c r="AU200" s="156" t="s">
        <v>81</v>
      </c>
      <c r="AY200" s="16" t="s">
        <v>117</v>
      </c>
      <c r="BE200" s="157">
        <f>IF(N200="základní",J200,0)</f>
        <v>0</v>
      </c>
      <c r="BF200" s="157">
        <f>IF(N200="snížená",J200,0)</f>
        <v>0</v>
      </c>
      <c r="BG200" s="157">
        <f>IF(N200="zákl. přenesená",J200,0)</f>
        <v>0</v>
      </c>
      <c r="BH200" s="157">
        <f>IF(N200="sníž. přenesená",J200,0)</f>
        <v>0</v>
      </c>
      <c r="BI200" s="157">
        <f>IF(N200="nulová",J200,0)</f>
        <v>0</v>
      </c>
      <c r="BJ200" s="16" t="s">
        <v>79</v>
      </c>
      <c r="BK200" s="157">
        <f>ROUND(I200*H200,2)</f>
        <v>0</v>
      </c>
      <c r="BL200" s="16" t="s">
        <v>123</v>
      </c>
      <c r="BM200" s="156" t="s">
        <v>265</v>
      </c>
    </row>
    <row r="201" spans="2:51" s="13" customFormat="1" ht="11.25">
      <c r="B201" s="158"/>
      <c r="D201" s="159" t="s">
        <v>129</v>
      </c>
      <c r="E201" s="160" t="s">
        <v>1</v>
      </c>
      <c r="F201" s="161" t="s">
        <v>266</v>
      </c>
      <c r="H201" s="162">
        <v>241.754</v>
      </c>
      <c r="I201" s="163"/>
      <c r="L201" s="158"/>
      <c r="M201" s="164"/>
      <c r="N201" s="165"/>
      <c r="O201" s="165"/>
      <c r="P201" s="165"/>
      <c r="Q201" s="165"/>
      <c r="R201" s="165"/>
      <c r="S201" s="165"/>
      <c r="T201" s="166"/>
      <c r="AT201" s="160" t="s">
        <v>129</v>
      </c>
      <c r="AU201" s="160" t="s">
        <v>81</v>
      </c>
      <c r="AV201" s="13" t="s">
        <v>81</v>
      </c>
      <c r="AW201" s="13" t="s">
        <v>28</v>
      </c>
      <c r="AX201" s="13" t="s">
        <v>71</v>
      </c>
      <c r="AY201" s="160" t="s">
        <v>117</v>
      </c>
    </row>
    <row r="202" spans="2:51" s="13" customFormat="1" ht="11.25">
      <c r="B202" s="158"/>
      <c r="D202" s="159" t="s">
        <v>129</v>
      </c>
      <c r="E202" s="160" t="s">
        <v>1</v>
      </c>
      <c r="F202" s="161" t="s">
        <v>267</v>
      </c>
      <c r="H202" s="162">
        <v>2.048</v>
      </c>
      <c r="I202" s="163"/>
      <c r="L202" s="158"/>
      <c r="M202" s="164"/>
      <c r="N202" s="165"/>
      <c r="O202" s="165"/>
      <c r="P202" s="165"/>
      <c r="Q202" s="165"/>
      <c r="R202" s="165"/>
      <c r="S202" s="165"/>
      <c r="T202" s="166"/>
      <c r="AT202" s="160" t="s">
        <v>129</v>
      </c>
      <c r="AU202" s="160" t="s">
        <v>81</v>
      </c>
      <c r="AV202" s="13" t="s">
        <v>81</v>
      </c>
      <c r="AW202" s="13" t="s">
        <v>28</v>
      </c>
      <c r="AX202" s="13" t="s">
        <v>71</v>
      </c>
      <c r="AY202" s="160" t="s">
        <v>117</v>
      </c>
    </row>
    <row r="203" spans="2:51" s="13" customFormat="1" ht="11.25">
      <c r="B203" s="158"/>
      <c r="D203" s="159" t="s">
        <v>129</v>
      </c>
      <c r="E203" s="160" t="s">
        <v>1</v>
      </c>
      <c r="F203" s="161" t="s">
        <v>268</v>
      </c>
      <c r="H203" s="162">
        <v>2.127</v>
      </c>
      <c r="I203" s="163"/>
      <c r="L203" s="158"/>
      <c r="M203" s="164"/>
      <c r="N203" s="165"/>
      <c r="O203" s="165"/>
      <c r="P203" s="165"/>
      <c r="Q203" s="165"/>
      <c r="R203" s="165"/>
      <c r="S203" s="165"/>
      <c r="T203" s="166"/>
      <c r="AT203" s="160" t="s">
        <v>129</v>
      </c>
      <c r="AU203" s="160" t="s">
        <v>81</v>
      </c>
      <c r="AV203" s="13" t="s">
        <v>81</v>
      </c>
      <c r="AW203" s="13" t="s">
        <v>28</v>
      </c>
      <c r="AX203" s="13" t="s">
        <v>71</v>
      </c>
      <c r="AY203" s="160" t="s">
        <v>117</v>
      </c>
    </row>
    <row r="204" spans="2:51" s="14" customFormat="1" ht="11.25">
      <c r="B204" s="167"/>
      <c r="D204" s="159" t="s">
        <v>129</v>
      </c>
      <c r="E204" s="168" t="s">
        <v>1</v>
      </c>
      <c r="F204" s="169" t="s">
        <v>134</v>
      </c>
      <c r="H204" s="170">
        <v>245.929</v>
      </c>
      <c r="I204" s="171"/>
      <c r="L204" s="167"/>
      <c r="M204" s="172"/>
      <c r="N204" s="173"/>
      <c r="O204" s="173"/>
      <c r="P204" s="173"/>
      <c r="Q204" s="173"/>
      <c r="R204" s="173"/>
      <c r="S204" s="173"/>
      <c r="T204" s="174"/>
      <c r="AT204" s="168" t="s">
        <v>129</v>
      </c>
      <c r="AU204" s="168" t="s">
        <v>81</v>
      </c>
      <c r="AV204" s="14" t="s">
        <v>123</v>
      </c>
      <c r="AW204" s="14" t="s">
        <v>28</v>
      </c>
      <c r="AX204" s="14" t="s">
        <v>79</v>
      </c>
      <c r="AY204" s="168" t="s">
        <v>117</v>
      </c>
    </row>
    <row r="205" spans="1:65" s="2" customFormat="1" ht="16.5" customHeight="1">
      <c r="A205" s="31"/>
      <c r="B205" s="143"/>
      <c r="C205" s="179" t="s">
        <v>269</v>
      </c>
      <c r="D205" s="179" t="s">
        <v>230</v>
      </c>
      <c r="E205" s="180" t="s">
        <v>270</v>
      </c>
      <c r="F205" s="181" t="s">
        <v>271</v>
      </c>
      <c r="G205" s="182" t="s">
        <v>208</v>
      </c>
      <c r="H205" s="183">
        <v>369</v>
      </c>
      <c r="I205" s="184"/>
      <c r="J205" s="185">
        <f>ROUND(I205*H205,2)</f>
        <v>0</v>
      </c>
      <c r="K205" s="186"/>
      <c r="L205" s="187"/>
      <c r="M205" s="188" t="s">
        <v>1</v>
      </c>
      <c r="N205" s="189" t="s">
        <v>36</v>
      </c>
      <c r="O205" s="57"/>
      <c r="P205" s="154">
        <f>O205*H205</f>
        <v>0</v>
      </c>
      <c r="Q205" s="154">
        <v>1</v>
      </c>
      <c r="R205" s="154">
        <f>Q205*H205</f>
        <v>369</v>
      </c>
      <c r="S205" s="154">
        <v>0</v>
      </c>
      <c r="T205" s="155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56" t="s">
        <v>165</v>
      </c>
      <c r="AT205" s="156" t="s">
        <v>230</v>
      </c>
      <c r="AU205" s="156" t="s">
        <v>81</v>
      </c>
      <c r="AY205" s="16" t="s">
        <v>117</v>
      </c>
      <c r="BE205" s="157">
        <f>IF(N205="základní",J205,0)</f>
        <v>0</v>
      </c>
      <c r="BF205" s="157">
        <f>IF(N205="snížená",J205,0)</f>
        <v>0</v>
      </c>
      <c r="BG205" s="157">
        <f>IF(N205="zákl. přenesená",J205,0)</f>
        <v>0</v>
      </c>
      <c r="BH205" s="157">
        <f>IF(N205="sníž. přenesená",J205,0)</f>
        <v>0</v>
      </c>
      <c r="BI205" s="157">
        <f>IF(N205="nulová",J205,0)</f>
        <v>0</v>
      </c>
      <c r="BJ205" s="16" t="s">
        <v>79</v>
      </c>
      <c r="BK205" s="157">
        <f>ROUND(I205*H205,2)</f>
        <v>0</v>
      </c>
      <c r="BL205" s="16" t="s">
        <v>123</v>
      </c>
      <c r="BM205" s="156" t="s">
        <v>272</v>
      </c>
    </row>
    <row r="206" spans="2:63" s="12" customFormat="1" ht="22.9" customHeight="1">
      <c r="B206" s="130"/>
      <c r="D206" s="131" t="s">
        <v>70</v>
      </c>
      <c r="E206" s="141" t="s">
        <v>145</v>
      </c>
      <c r="F206" s="141" t="s">
        <v>273</v>
      </c>
      <c r="I206" s="133"/>
      <c r="J206" s="142">
        <f>BK206</f>
        <v>0</v>
      </c>
      <c r="L206" s="130"/>
      <c r="M206" s="135"/>
      <c r="N206" s="136"/>
      <c r="O206" s="136"/>
      <c r="P206" s="137">
        <f>SUM(P207:P213)</f>
        <v>0</v>
      </c>
      <c r="Q206" s="136"/>
      <c r="R206" s="137">
        <f>SUM(R207:R213)</f>
        <v>1.3800000000000001</v>
      </c>
      <c r="S206" s="136"/>
      <c r="T206" s="138">
        <f>SUM(T207:T213)</f>
        <v>0</v>
      </c>
      <c r="AR206" s="131" t="s">
        <v>79</v>
      </c>
      <c r="AT206" s="139" t="s">
        <v>70</v>
      </c>
      <c r="AU206" s="139" t="s">
        <v>79</v>
      </c>
      <c r="AY206" s="131" t="s">
        <v>117</v>
      </c>
      <c r="BK206" s="140">
        <f>SUM(BK207:BK213)</f>
        <v>0</v>
      </c>
    </row>
    <row r="207" spans="1:65" s="2" customFormat="1" ht="24.2" customHeight="1">
      <c r="A207" s="31"/>
      <c r="B207" s="143"/>
      <c r="C207" s="144" t="s">
        <v>274</v>
      </c>
      <c r="D207" s="144" t="s">
        <v>119</v>
      </c>
      <c r="E207" s="145" t="s">
        <v>275</v>
      </c>
      <c r="F207" s="146" t="s">
        <v>276</v>
      </c>
      <c r="G207" s="147" t="s">
        <v>122</v>
      </c>
      <c r="H207" s="148">
        <v>143</v>
      </c>
      <c r="I207" s="149"/>
      <c r="J207" s="150">
        <f aca="true" t="shared" si="0" ref="J207:J213">ROUND(I207*H207,2)</f>
        <v>0</v>
      </c>
      <c r="K207" s="151"/>
      <c r="L207" s="32"/>
      <c r="M207" s="152" t="s">
        <v>1</v>
      </c>
      <c r="N207" s="153" t="s">
        <v>36</v>
      </c>
      <c r="O207" s="57"/>
      <c r="P207" s="154">
        <f aca="true" t="shared" si="1" ref="P207:P213">O207*H207</f>
        <v>0</v>
      </c>
      <c r="Q207" s="154">
        <v>0</v>
      </c>
      <c r="R207" s="154">
        <f aca="true" t="shared" si="2" ref="R207:R213">Q207*H207</f>
        <v>0</v>
      </c>
      <c r="S207" s="154">
        <v>0</v>
      </c>
      <c r="T207" s="155">
        <f aca="true" t="shared" si="3" ref="T207:T213">S207*H207</f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56" t="s">
        <v>123</v>
      </c>
      <c r="AT207" s="156" t="s">
        <v>119</v>
      </c>
      <c r="AU207" s="156" t="s">
        <v>81</v>
      </c>
      <c r="AY207" s="16" t="s">
        <v>117</v>
      </c>
      <c r="BE207" s="157">
        <f aca="true" t="shared" si="4" ref="BE207:BE213">IF(N207="základní",J207,0)</f>
        <v>0</v>
      </c>
      <c r="BF207" s="157">
        <f aca="true" t="shared" si="5" ref="BF207:BF213">IF(N207="snížená",J207,0)</f>
        <v>0</v>
      </c>
      <c r="BG207" s="157">
        <f aca="true" t="shared" si="6" ref="BG207:BG213">IF(N207="zákl. přenesená",J207,0)</f>
        <v>0</v>
      </c>
      <c r="BH207" s="157">
        <f aca="true" t="shared" si="7" ref="BH207:BH213">IF(N207="sníž. přenesená",J207,0)</f>
        <v>0</v>
      </c>
      <c r="BI207" s="157">
        <f aca="true" t="shared" si="8" ref="BI207:BI213">IF(N207="nulová",J207,0)</f>
        <v>0</v>
      </c>
      <c r="BJ207" s="16" t="s">
        <v>79</v>
      </c>
      <c r="BK207" s="157">
        <f aca="true" t="shared" si="9" ref="BK207:BK213">ROUND(I207*H207,2)</f>
        <v>0</v>
      </c>
      <c r="BL207" s="16" t="s">
        <v>123</v>
      </c>
      <c r="BM207" s="156" t="s">
        <v>277</v>
      </c>
    </row>
    <row r="208" spans="1:65" s="2" customFormat="1" ht="24.2" customHeight="1">
      <c r="A208" s="31"/>
      <c r="B208" s="143"/>
      <c r="C208" s="144" t="s">
        <v>278</v>
      </c>
      <c r="D208" s="144" t="s">
        <v>119</v>
      </c>
      <c r="E208" s="145" t="s">
        <v>279</v>
      </c>
      <c r="F208" s="146" t="s">
        <v>280</v>
      </c>
      <c r="G208" s="147" t="s">
        <v>122</v>
      </c>
      <c r="H208" s="148">
        <v>143</v>
      </c>
      <c r="I208" s="149"/>
      <c r="J208" s="150">
        <f t="shared" si="0"/>
        <v>0</v>
      </c>
      <c r="K208" s="151"/>
      <c r="L208" s="32"/>
      <c r="M208" s="152" t="s">
        <v>1</v>
      </c>
      <c r="N208" s="153" t="s">
        <v>36</v>
      </c>
      <c r="O208" s="57"/>
      <c r="P208" s="154">
        <f t="shared" si="1"/>
        <v>0</v>
      </c>
      <c r="Q208" s="154">
        <v>0</v>
      </c>
      <c r="R208" s="154">
        <f t="shared" si="2"/>
        <v>0</v>
      </c>
      <c r="S208" s="154">
        <v>0</v>
      </c>
      <c r="T208" s="155">
        <f t="shared" si="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56" t="s">
        <v>123</v>
      </c>
      <c r="AT208" s="156" t="s">
        <v>119</v>
      </c>
      <c r="AU208" s="156" t="s">
        <v>81</v>
      </c>
      <c r="AY208" s="16" t="s">
        <v>117</v>
      </c>
      <c r="BE208" s="157">
        <f t="shared" si="4"/>
        <v>0</v>
      </c>
      <c r="BF208" s="157">
        <f t="shared" si="5"/>
        <v>0</v>
      </c>
      <c r="BG208" s="157">
        <f t="shared" si="6"/>
        <v>0</v>
      </c>
      <c r="BH208" s="157">
        <f t="shared" si="7"/>
        <v>0</v>
      </c>
      <c r="BI208" s="157">
        <f t="shared" si="8"/>
        <v>0</v>
      </c>
      <c r="BJ208" s="16" t="s">
        <v>79</v>
      </c>
      <c r="BK208" s="157">
        <f t="shared" si="9"/>
        <v>0</v>
      </c>
      <c r="BL208" s="16" t="s">
        <v>123</v>
      </c>
      <c r="BM208" s="156" t="s">
        <v>281</v>
      </c>
    </row>
    <row r="209" spans="1:65" s="2" customFormat="1" ht="33" customHeight="1">
      <c r="A209" s="31"/>
      <c r="B209" s="143"/>
      <c r="C209" s="144" t="s">
        <v>282</v>
      </c>
      <c r="D209" s="144" t="s">
        <v>119</v>
      </c>
      <c r="E209" s="145" t="s">
        <v>283</v>
      </c>
      <c r="F209" s="146" t="s">
        <v>284</v>
      </c>
      <c r="G209" s="147" t="s">
        <v>122</v>
      </c>
      <c r="H209" s="148">
        <v>143</v>
      </c>
      <c r="I209" s="149"/>
      <c r="J209" s="150">
        <f t="shared" si="0"/>
        <v>0</v>
      </c>
      <c r="K209" s="151"/>
      <c r="L209" s="32"/>
      <c r="M209" s="152" t="s">
        <v>1</v>
      </c>
      <c r="N209" s="153" t="s">
        <v>36</v>
      </c>
      <c r="O209" s="57"/>
      <c r="P209" s="154">
        <f t="shared" si="1"/>
        <v>0</v>
      </c>
      <c r="Q209" s="154">
        <v>0</v>
      </c>
      <c r="R209" s="154">
        <f t="shared" si="2"/>
        <v>0</v>
      </c>
      <c r="S209" s="154">
        <v>0</v>
      </c>
      <c r="T209" s="155">
        <f t="shared" si="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56" t="s">
        <v>123</v>
      </c>
      <c r="AT209" s="156" t="s">
        <v>119</v>
      </c>
      <c r="AU209" s="156" t="s">
        <v>81</v>
      </c>
      <c r="AY209" s="16" t="s">
        <v>117</v>
      </c>
      <c r="BE209" s="157">
        <f t="shared" si="4"/>
        <v>0</v>
      </c>
      <c r="BF209" s="157">
        <f t="shared" si="5"/>
        <v>0</v>
      </c>
      <c r="BG209" s="157">
        <f t="shared" si="6"/>
        <v>0</v>
      </c>
      <c r="BH209" s="157">
        <f t="shared" si="7"/>
        <v>0</v>
      </c>
      <c r="BI209" s="157">
        <f t="shared" si="8"/>
        <v>0</v>
      </c>
      <c r="BJ209" s="16" t="s">
        <v>79</v>
      </c>
      <c r="BK209" s="157">
        <f t="shared" si="9"/>
        <v>0</v>
      </c>
      <c r="BL209" s="16" t="s">
        <v>123</v>
      </c>
      <c r="BM209" s="156" t="s">
        <v>285</v>
      </c>
    </row>
    <row r="210" spans="1:65" s="2" customFormat="1" ht="33" customHeight="1">
      <c r="A210" s="31"/>
      <c r="B210" s="143"/>
      <c r="C210" s="144" t="s">
        <v>286</v>
      </c>
      <c r="D210" s="144" t="s">
        <v>119</v>
      </c>
      <c r="E210" s="145" t="s">
        <v>287</v>
      </c>
      <c r="F210" s="146" t="s">
        <v>288</v>
      </c>
      <c r="G210" s="147" t="s">
        <v>122</v>
      </c>
      <c r="H210" s="148">
        <v>143</v>
      </c>
      <c r="I210" s="149"/>
      <c r="J210" s="150">
        <f t="shared" si="0"/>
        <v>0</v>
      </c>
      <c r="K210" s="151"/>
      <c r="L210" s="32"/>
      <c r="M210" s="152" t="s">
        <v>1</v>
      </c>
      <c r="N210" s="153" t="s">
        <v>36</v>
      </c>
      <c r="O210" s="57"/>
      <c r="P210" s="154">
        <f t="shared" si="1"/>
        <v>0</v>
      </c>
      <c r="Q210" s="154">
        <v>0</v>
      </c>
      <c r="R210" s="154">
        <f t="shared" si="2"/>
        <v>0</v>
      </c>
      <c r="S210" s="154">
        <v>0</v>
      </c>
      <c r="T210" s="155">
        <f t="shared" si="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56" t="s">
        <v>123</v>
      </c>
      <c r="AT210" s="156" t="s">
        <v>119</v>
      </c>
      <c r="AU210" s="156" t="s">
        <v>81</v>
      </c>
      <c r="AY210" s="16" t="s">
        <v>117</v>
      </c>
      <c r="BE210" s="157">
        <f t="shared" si="4"/>
        <v>0</v>
      </c>
      <c r="BF210" s="157">
        <f t="shared" si="5"/>
        <v>0</v>
      </c>
      <c r="BG210" s="157">
        <f t="shared" si="6"/>
        <v>0</v>
      </c>
      <c r="BH210" s="157">
        <f t="shared" si="7"/>
        <v>0</v>
      </c>
      <c r="BI210" s="157">
        <f t="shared" si="8"/>
        <v>0</v>
      </c>
      <c r="BJ210" s="16" t="s">
        <v>79</v>
      </c>
      <c r="BK210" s="157">
        <f t="shared" si="9"/>
        <v>0</v>
      </c>
      <c r="BL210" s="16" t="s">
        <v>123</v>
      </c>
      <c r="BM210" s="156" t="s">
        <v>289</v>
      </c>
    </row>
    <row r="211" spans="1:65" s="2" customFormat="1" ht="24.2" customHeight="1">
      <c r="A211" s="31"/>
      <c r="B211" s="143"/>
      <c r="C211" s="144" t="s">
        <v>290</v>
      </c>
      <c r="D211" s="144" t="s">
        <v>119</v>
      </c>
      <c r="E211" s="145" t="s">
        <v>291</v>
      </c>
      <c r="F211" s="146" t="s">
        <v>292</v>
      </c>
      <c r="G211" s="147" t="s">
        <v>122</v>
      </c>
      <c r="H211" s="148">
        <v>6</v>
      </c>
      <c r="I211" s="149"/>
      <c r="J211" s="150">
        <f t="shared" si="0"/>
        <v>0</v>
      </c>
      <c r="K211" s="151"/>
      <c r="L211" s="32"/>
      <c r="M211" s="152" t="s">
        <v>1</v>
      </c>
      <c r="N211" s="153" t="s">
        <v>36</v>
      </c>
      <c r="O211" s="57"/>
      <c r="P211" s="154">
        <f t="shared" si="1"/>
        <v>0</v>
      </c>
      <c r="Q211" s="154">
        <v>0.23</v>
      </c>
      <c r="R211" s="154">
        <f t="shared" si="2"/>
        <v>1.3800000000000001</v>
      </c>
      <c r="S211" s="154">
        <v>0</v>
      </c>
      <c r="T211" s="155">
        <f t="shared" si="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56" t="s">
        <v>123</v>
      </c>
      <c r="AT211" s="156" t="s">
        <v>119</v>
      </c>
      <c r="AU211" s="156" t="s">
        <v>81</v>
      </c>
      <c r="AY211" s="16" t="s">
        <v>117</v>
      </c>
      <c r="BE211" s="157">
        <f t="shared" si="4"/>
        <v>0</v>
      </c>
      <c r="BF211" s="157">
        <f t="shared" si="5"/>
        <v>0</v>
      </c>
      <c r="BG211" s="157">
        <f t="shared" si="6"/>
        <v>0</v>
      </c>
      <c r="BH211" s="157">
        <f t="shared" si="7"/>
        <v>0</v>
      </c>
      <c r="BI211" s="157">
        <f t="shared" si="8"/>
        <v>0</v>
      </c>
      <c r="BJ211" s="16" t="s">
        <v>79</v>
      </c>
      <c r="BK211" s="157">
        <f t="shared" si="9"/>
        <v>0</v>
      </c>
      <c r="BL211" s="16" t="s">
        <v>123</v>
      </c>
      <c r="BM211" s="156" t="s">
        <v>293</v>
      </c>
    </row>
    <row r="212" spans="1:65" s="2" customFormat="1" ht="24.2" customHeight="1">
      <c r="A212" s="31"/>
      <c r="B212" s="143"/>
      <c r="C212" s="144" t="s">
        <v>294</v>
      </c>
      <c r="D212" s="144" t="s">
        <v>119</v>
      </c>
      <c r="E212" s="145" t="s">
        <v>295</v>
      </c>
      <c r="F212" s="146" t="s">
        <v>296</v>
      </c>
      <c r="G212" s="147" t="s">
        <v>122</v>
      </c>
      <c r="H212" s="148">
        <v>429</v>
      </c>
      <c r="I212" s="149"/>
      <c r="J212" s="150">
        <f t="shared" si="0"/>
        <v>0</v>
      </c>
      <c r="K212" s="151"/>
      <c r="L212" s="32"/>
      <c r="M212" s="152" t="s">
        <v>1</v>
      </c>
      <c r="N212" s="153" t="s">
        <v>36</v>
      </c>
      <c r="O212" s="57"/>
      <c r="P212" s="154">
        <f t="shared" si="1"/>
        <v>0</v>
      </c>
      <c r="Q212" s="154">
        <v>0</v>
      </c>
      <c r="R212" s="154">
        <f t="shared" si="2"/>
        <v>0</v>
      </c>
      <c r="S212" s="154">
        <v>0</v>
      </c>
      <c r="T212" s="155">
        <f t="shared" si="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56" t="s">
        <v>123</v>
      </c>
      <c r="AT212" s="156" t="s">
        <v>119</v>
      </c>
      <c r="AU212" s="156" t="s">
        <v>81</v>
      </c>
      <c r="AY212" s="16" t="s">
        <v>117</v>
      </c>
      <c r="BE212" s="157">
        <f t="shared" si="4"/>
        <v>0</v>
      </c>
      <c r="BF212" s="157">
        <f t="shared" si="5"/>
        <v>0</v>
      </c>
      <c r="BG212" s="157">
        <f t="shared" si="6"/>
        <v>0</v>
      </c>
      <c r="BH212" s="157">
        <f t="shared" si="7"/>
        <v>0</v>
      </c>
      <c r="BI212" s="157">
        <f t="shared" si="8"/>
        <v>0</v>
      </c>
      <c r="BJ212" s="16" t="s">
        <v>79</v>
      </c>
      <c r="BK212" s="157">
        <f t="shared" si="9"/>
        <v>0</v>
      </c>
      <c r="BL212" s="16" t="s">
        <v>123</v>
      </c>
      <c r="BM212" s="156" t="s">
        <v>297</v>
      </c>
    </row>
    <row r="213" spans="1:65" s="2" customFormat="1" ht="24.2" customHeight="1">
      <c r="A213" s="31"/>
      <c r="B213" s="143"/>
      <c r="C213" s="144" t="s">
        <v>298</v>
      </c>
      <c r="D213" s="144" t="s">
        <v>119</v>
      </c>
      <c r="E213" s="145" t="s">
        <v>299</v>
      </c>
      <c r="F213" s="146" t="s">
        <v>300</v>
      </c>
      <c r="G213" s="147" t="s">
        <v>122</v>
      </c>
      <c r="H213" s="148">
        <v>143</v>
      </c>
      <c r="I213" s="149"/>
      <c r="J213" s="150">
        <f t="shared" si="0"/>
        <v>0</v>
      </c>
      <c r="K213" s="151"/>
      <c r="L213" s="32"/>
      <c r="M213" s="152" t="s">
        <v>1</v>
      </c>
      <c r="N213" s="153" t="s">
        <v>36</v>
      </c>
      <c r="O213" s="57"/>
      <c r="P213" s="154">
        <f t="shared" si="1"/>
        <v>0</v>
      </c>
      <c r="Q213" s="154">
        <v>0</v>
      </c>
      <c r="R213" s="154">
        <f t="shared" si="2"/>
        <v>0</v>
      </c>
      <c r="S213" s="154">
        <v>0</v>
      </c>
      <c r="T213" s="155">
        <f t="shared" si="3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56" t="s">
        <v>123</v>
      </c>
      <c r="AT213" s="156" t="s">
        <v>119</v>
      </c>
      <c r="AU213" s="156" t="s">
        <v>81</v>
      </c>
      <c r="AY213" s="16" t="s">
        <v>117</v>
      </c>
      <c r="BE213" s="157">
        <f t="shared" si="4"/>
        <v>0</v>
      </c>
      <c r="BF213" s="157">
        <f t="shared" si="5"/>
        <v>0</v>
      </c>
      <c r="BG213" s="157">
        <f t="shared" si="6"/>
        <v>0</v>
      </c>
      <c r="BH213" s="157">
        <f t="shared" si="7"/>
        <v>0</v>
      </c>
      <c r="BI213" s="157">
        <f t="shared" si="8"/>
        <v>0</v>
      </c>
      <c r="BJ213" s="16" t="s">
        <v>79</v>
      </c>
      <c r="BK213" s="157">
        <f t="shared" si="9"/>
        <v>0</v>
      </c>
      <c r="BL213" s="16" t="s">
        <v>123</v>
      </c>
      <c r="BM213" s="156" t="s">
        <v>301</v>
      </c>
    </row>
    <row r="214" spans="2:63" s="12" customFormat="1" ht="22.9" customHeight="1">
      <c r="B214" s="130"/>
      <c r="D214" s="131" t="s">
        <v>70</v>
      </c>
      <c r="E214" s="141" t="s">
        <v>165</v>
      </c>
      <c r="F214" s="141" t="s">
        <v>302</v>
      </c>
      <c r="I214" s="133"/>
      <c r="J214" s="142">
        <f>BK214</f>
        <v>0</v>
      </c>
      <c r="L214" s="130"/>
      <c r="M214" s="135"/>
      <c r="N214" s="136"/>
      <c r="O214" s="136"/>
      <c r="P214" s="137">
        <f>SUM(P215:P276)</f>
        <v>0</v>
      </c>
      <c r="Q214" s="136"/>
      <c r="R214" s="137">
        <f>SUM(R215:R276)</f>
        <v>6.89045115</v>
      </c>
      <c r="S214" s="136"/>
      <c r="T214" s="138">
        <f>SUM(T215:T276)</f>
        <v>0.13387</v>
      </c>
      <c r="AR214" s="131" t="s">
        <v>79</v>
      </c>
      <c r="AT214" s="139" t="s">
        <v>70</v>
      </c>
      <c r="AU214" s="139" t="s">
        <v>79</v>
      </c>
      <c r="AY214" s="131" t="s">
        <v>117</v>
      </c>
      <c r="BK214" s="140">
        <f>SUM(BK215:BK276)</f>
        <v>0</v>
      </c>
    </row>
    <row r="215" spans="1:65" s="2" customFormat="1" ht="24.2" customHeight="1">
      <c r="A215" s="31"/>
      <c r="B215" s="143"/>
      <c r="C215" s="144" t="s">
        <v>303</v>
      </c>
      <c r="D215" s="144" t="s">
        <v>119</v>
      </c>
      <c r="E215" s="145" t="s">
        <v>304</v>
      </c>
      <c r="F215" s="146" t="s">
        <v>305</v>
      </c>
      <c r="G215" s="147" t="s">
        <v>306</v>
      </c>
      <c r="H215" s="148">
        <v>1</v>
      </c>
      <c r="I215" s="149"/>
      <c r="J215" s="150">
        <f aca="true" t="shared" si="10" ref="J215:J222">ROUND(I215*H215,2)</f>
        <v>0</v>
      </c>
      <c r="K215" s="151"/>
      <c r="L215" s="32"/>
      <c r="M215" s="152" t="s">
        <v>1</v>
      </c>
      <c r="N215" s="153" t="s">
        <v>36</v>
      </c>
      <c r="O215" s="57"/>
      <c r="P215" s="154">
        <f aca="true" t="shared" si="11" ref="P215:P222">O215*H215</f>
        <v>0</v>
      </c>
      <c r="Q215" s="154">
        <v>0.00167</v>
      </c>
      <c r="R215" s="154">
        <f aca="true" t="shared" si="12" ref="R215:R222">Q215*H215</f>
        <v>0.00167</v>
      </c>
      <c r="S215" s="154">
        <v>0.01067</v>
      </c>
      <c r="T215" s="155">
        <f aca="true" t="shared" si="13" ref="T215:T222">S215*H215</f>
        <v>0.01067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56" t="s">
        <v>123</v>
      </c>
      <c r="AT215" s="156" t="s">
        <v>119</v>
      </c>
      <c r="AU215" s="156" t="s">
        <v>81</v>
      </c>
      <c r="AY215" s="16" t="s">
        <v>117</v>
      </c>
      <c r="BE215" s="157">
        <f aca="true" t="shared" si="14" ref="BE215:BE222">IF(N215="základní",J215,0)</f>
        <v>0</v>
      </c>
      <c r="BF215" s="157">
        <f aca="true" t="shared" si="15" ref="BF215:BF222">IF(N215="snížená",J215,0)</f>
        <v>0</v>
      </c>
      <c r="BG215" s="157">
        <f aca="true" t="shared" si="16" ref="BG215:BG222">IF(N215="zákl. přenesená",J215,0)</f>
        <v>0</v>
      </c>
      <c r="BH215" s="157">
        <f aca="true" t="shared" si="17" ref="BH215:BH222">IF(N215="sníž. přenesená",J215,0)</f>
        <v>0</v>
      </c>
      <c r="BI215" s="157">
        <f aca="true" t="shared" si="18" ref="BI215:BI222">IF(N215="nulová",J215,0)</f>
        <v>0</v>
      </c>
      <c r="BJ215" s="16" t="s">
        <v>79</v>
      </c>
      <c r="BK215" s="157">
        <f aca="true" t="shared" si="19" ref="BK215:BK222">ROUND(I215*H215,2)</f>
        <v>0</v>
      </c>
      <c r="BL215" s="16" t="s">
        <v>123</v>
      </c>
      <c r="BM215" s="156" t="s">
        <v>307</v>
      </c>
    </row>
    <row r="216" spans="1:65" s="2" customFormat="1" ht="16.5" customHeight="1">
      <c r="A216" s="31"/>
      <c r="B216" s="143"/>
      <c r="C216" s="179" t="s">
        <v>308</v>
      </c>
      <c r="D216" s="179" t="s">
        <v>230</v>
      </c>
      <c r="E216" s="180" t="s">
        <v>309</v>
      </c>
      <c r="F216" s="181" t="s">
        <v>310</v>
      </c>
      <c r="G216" s="182" t="s">
        <v>306</v>
      </c>
      <c r="H216" s="183">
        <v>1</v>
      </c>
      <c r="I216" s="184"/>
      <c r="J216" s="185">
        <f t="shared" si="10"/>
        <v>0</v>
      </c>
      <c r="K216" s="186"/>
      <c r="L216" s="187"/>
      <c r="M216" s="188" t="s">
        <v>1</v>
      </c>
      <c r="N216" s="189" t="s">
        <v>36</v>
      </c>
      <c r="O216" s="57"/>
      <c r="P216" s="154">
        <f t="shared" si="11"/>
        <v>0</v>
      </c>
      <c r="Q216" s="154">
        <v>0.0111</v>
      </c>
      <c r="R216" s="154">
        <f t="shared" si="12"/>
        <v>0.0111</v>
      </c>
      <c r="S216" s="154">
        <v>0</v>
      </c>
      <c r="T216" s="155">
        <f t="shared" si="13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56" t="s">
        <v>165</v>
      </c>
      <c r="AT216" s="156" t="s">
        <v>230</v>
      </c>
      <c r="AU216" s="156" t="s">
        <v>81</v>
      </c>
      <c r="AY216" s="16" t="s">
        <v>117</v>
      </c>
      <c r="BE216" s="157">
        <f t="shared" si="14"/>
        <v>0</v>
      </c>
      <c r="BF216" s="157">
        <f t="shared" si="15"/>
        <v>0</v>
      </c>
      <c r="BG216" s="157">
        <f t="shared" si="16"/>
        <v>0</v>
      </c>
      <c r="BH216" s="157">
        <f t="shared" si="17"/>
        <v>0</v>
      </c>
      <c r="BI216" s="157">
        <f t="shared" si="18"/>
        <v>0</v>
      </c>
      <c r="BJ216" s="16" t="s">
        <v>79</v>
      </c>
      <c r="BK216" s="157">
        <f t="shared" si="19"/>
        <v>0</v>
      </c>
      <c r="BL216" s="16" t="s">
        <v>123</v>
      </c>
      <c r="BM216" s="156" t="s">
        <v>311</v>
      </c>
    </row>
    <row r="217" spans="1:65" s="2" customFormat="1" ht="24.2" customHeight="1">
      <c r="A217" s="31"/>
      <c r="B217" s="143"/>
      <c r="C217" s="144" t="s">
        <v>312</v>
      </c>
      <c r="D217" s="144" t="s">
        <v>119</v>
      </c>
      <c r="E217" s="145" t="s">
        <v>313</v>
      </c>
      <c r="F217" s="146" t="s">
        <v>314</v>
      </c>
      <c r="G217" s="147" t="s">
        <v>306</v>
      </c>
      <c r="H217" s="148">
        <v>1</v>
      </c>
      <c r="I217" s="149"/>
      <c r="J217" s="150">
        <f t="shared" si="10"/>
        <v>0</v>
      </c>
      <c r="K217" s="151"/>
      <c r="L217" s="32"/>
      <c r="M217" s="152" t="s">
        <v>1</v>
      </c>
      <c r="N217" s="153" t="s">
        <v>36</v>
      </c>
      <c r="O217" s="57"/>
      <c r="P217" s="154">
        <f t="shared" si="11"/>
        <v>0</v>
      </c>
      <c r="Q217" s="154">
        <v>0</v>
      </c>
      <c r="R217" s="154">
        <f t="shared" si="12"/>
        <v>0</v>
      </c>
      <c r="S217" s="154">
        <v>0.0132</v>
      </c>
      <c r="T217" s="155">
        <f t="shared" si="13"/>
        <v>0.0132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56" t="s">
        <v>123</v>
      </c>
      <c r="AT217" s="156" t="s">
        <v>119</v>
      </c>
      <c r="AU217" s="156" t="s">
        <v>81</v>
      </c>
      <c r="AY217" s="16" t="s">
        <v>117</v>
      </c>
      <c r="BE217" s="157">
        <f t="shared" si="14"/>
        <v>0</v>
      </c>
      <c r="BF217" s="157">
        <f t="shared" si="15"/>
        <v>0</v>
      </c>
      <c r="BG217" s="157">
        <f t="shared" si="16"/>
        <v>0</v>
      </c>
      <c r="BH217" s="157">
        <f t="shared" si="17"/>
        <v>0</v>
      </c>
      <c r="BI217" s="157">
        <f t="shared" si="18"/>
        <v>0</v>
      </c>
      <c r="BJ217" s="16" t="s">
        <v>79</v>
      </c>
      <c r="BK217" s="157">
        <f t="shared" si="19"/>
        <v>0</v>
      </c>
      <c r="BL217" s="16" t="s">
        <v>123</v>
      </c>
      <c r="BM217" s="156" t="s">
        <v>315</v>
      </c>
    </row>
    <row r="218" spans="1:65" s="2" customFormat="1" ht="16.5" customHeight="1">
      <c r="A218" s="31"/>
      <c r="B218" s="143"/>
      <c r="C218" s="179" t="s">
        <v>316</v>
      </c>
      <c r="D218" s="179" t="s">
        <v>230</v>
      </c>
      <c r="E218" s="180" t="s">
        <v>317</v>
      </c>
      <c r="F218" s="181" t="s">
        <v>318</v>
      </c>
      <c r="G218" s="182" t="s">
        <v>306</v>
      </c>
      <c r="H218" s="183">
        <v>1</v>
      </c>
      <c r="I218" s="184"/>
      <c r="J218" s="185">
        <f t="shared" si="10"/>
        <v>0</v>
      </c>
      <c r="K218" s="186"/>
      <c r="L218" s="187"/>
      <c r="M218" s="188" t="s">
        <v>1</v>
      </c>
      <c r="N218" s="189" t="s">
        <v>36</v>
      </c>
      <c r="O218" s="57"/>
      <c r="P218" s="154">
        <f t="shared" si="11"/>
        <v>0</v>
      </c>
      <c r="Q218" s="154">
        <v>0.0088</v>
      </c>
      <c r="R218" s="154">
        <f t="shared" si="12"/>
        <v>0.0088</v>
      </c>
      <c r="S218" s="154">
        <v>0</v>
      </c>
      <c r="T218" s="155">
        <f t="shared" si="13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56" t="s">
        <v>165</v>
      </c>
      <c r="AT218" s="156" t="s">
        <v>230</v>
      </c>
      <c r="AU218" s="156" t="s">
        <v>81</v>
      </c>
      <c r="AY218" s="16" t="s">
        <v>117</v>
      </c>
      <c r="BE218" s="157">
        <f t="shared" si="14"/>
        <v>0</v>
      </c>
      <c r="BF218" s="157">
        <f t="shared" si="15"/>
        <v>0</v>
      </c>
      <c r="BG218" s="157">
        <f t="shared" si="16"/>
        <v>0</v>
      </c>
      <c r="BH218" s="157">
        <f t="shared" si="17"/>
        <v>0</v>
      </c>
      <c r="BI218" s="157">
        <f t="shared" si="18"/>
        <v>0</v>
      </c>
      <c r="BJ218" s="16" t="s">
        <v>79</v>
      </c>
      <c r="BK218" s="157">
        <f t="shared" si="19"/>
        <v>0</v>
      </c>
      <c r="BL218" s="16" t="s">
        <v>123</v>
      </c>
      <c r="BM218" s="156" t="s">
        <v>319</v>
      </c>
    </row>
    <row r="219" spans="1:65" s="2" customFormat="1" ht="16.5" customHeight="1">
      <c r="A219" s="31"/>
      <c r="B219" s="143"/>
      <c r="C219" s="144" t="s">
        <v>320</v>
      </c>
      <c r="D219" s="144" t="s">
        <v>119</v>
      </c>
      <c r="E219" s="145" t="s">
        <v>321</v>
      </c>
      <c r="F219" s="146" t="s">
        <v>322</v>
      </c>
      <c r="G219" s="147" t="s">
        <v>306</v>
      </c>
      <c r="H219" s="148">
        <v>1</v>
      </c>
      <c r="I219" s="149"/>
      <c r="J219" s="150">
        <f t="shared" si="10"/>
        <v>0</v>
      </c>
      <c r="K219" s="151"/>
      <c r="L219" s="32"/>
      <c r="M219" s="152" t="s">
        <v>1</v>
      </c>
      <c r="N219" s="153" t="s">
        <v>36</v>
      </c>
      <c r="O219" s="57"/>
      <c r="P219" s="154">
        <f t="shared" si="11"/>
        <v>0</v>
      </c>
      <c r="Q219" s="154">
        <v>0</v>
      </c>
      <c r="R219" s="154">
        <f t="shared" si="12"/>
        <v>0</v>
      </c>
      <c r="S219" s="154">
        <v>0.11</v>
      </c>
      <c r="T219" s="155">
        <f t="shared" si="13"/>
        <v>0.11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56" t="s">
        <v>123</v>
      </c>
      <c r="AT219" s="156" t="s">
        <v>119</v>
      </c>
      <c r="AU219" s="156" t="s">
        <v>81</v>
      </c>
      <c r="AY219" s="16" t="s">
        <v>117</v>
      </c>
      <c r="BE219" s="157">
        <f t="shared" si="14"/>
        <v>0</v>
      </c>
      <c r="BF219" s="157">
        <f t="shared" si="15"/>
        <v>0</v>
      </c>
      <c r="BG219" s="157">
        <f t="shared" si="16"/>
        <v>0</v>
      </c>
      <c r="BH219" s="157">
        <f t="shared" si="17"/>
        <v>0</v>
      </c>
      <c r="BI219" s="157">
        <f t="shared" si="18"/>
        <v>0</v>
      </c>
      <c r="BJ219" s="16" t="s">
        <v>79</v>
      </c>
      <c r="BK219" s="157">
        <f t="shared" si="19"/>
        <v>0</v>
      </c>
      <c r="BL219" s="16" t="s">
        <v>123</v>
      </c>
      <c r="BM219" s="156" t="s">
        <v>323</v>
      </c>
    </row>
    <row r="220" spans="1:65" s="2" customFormat="1" ht="24.2" customHeight="1">
      <c r="A220" s="31"/>
      <c r="B220" s="143"/>
      <c r="C220" s="179" t="s">
        <v>324</v>
      </c>
      <c r="D220" s="179" t="s">
        <v>230</v>
      </c>
      <c r="E220" s="180" t="s">
        <v>325</v>
      </c>
      <c r="F220" s="181" t="s">
        <v>326</v>
      </c>
      <c r="G220" s="182" t="s">
        <v>306</v>
      </c>
      <c r="H220" s="183">
        <v>1</v>
      </c>
      <c r="I220" s="184"/>
      <c r="J220" s="185">
        <f t="shared" si="10"/>
        <v>0</v>
      </c>
      <c r="K220" s="186"/>
      <c r="L220" s="187"/>
      <c r="M220" s="188" t="s">
        <v>1</v>
      </c>
      <c r="N220" s="189" t="s">
        <v>36</v>
      </c>
      <c r="O220" s="57"/>
      <c r="P220" s="154">
        <f t="shared" si="11"/>
        <v>0</v>
      </c>
      <c r="Q220" s="154">
        <v>0.0684</v>
      </c>
      <c r="R220" s="154">
        <f t="shared" si="12"/>
        <v>0.0684</v>
      </c>
      <c r="S220" s="154">
        <v>0</v>
      </c>
      <c r="T220" s="155">
        <f t="shared" si="13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56" t="s">
        <v>165</v>
      </c>
      <c r="AT220" s="156" t="s">
        <v>230</v>
      </c>
      <c r="AU220" s="156" t="s">
        <v>81</v>
      </c>
      <c r="AY220" s="16" t="s">
        <v>117</v>
      </c>
      <c r="BE220" s="157">
        <f t="shared" si="14"/>
        <v>0</v>
      </c>
      <c r="BF220" s="157">
        <f t="shared" si="15"/>
        <v>0</v>
      </c>
      <c r="BG220" s="157">
        <f t="shared" si="16"/>
        <v>0</v>
      </c>
      <c r="BH220" s="157">
        <f t="shared" si="17"/>
        <v>0</v>
      </c>
      <c r="BI220" s="157">
        <f t="shared" si="18"/>
        <v>0</v>
      </c>
      <c r="BJ220" s="16" t="s">
        <v>79</v>
      </c>
      <c r="BK220" s="157">
        <f t="shared" si="19"/>
        <v>0</v>
      </c>
      <c r="BL220" s="16" t="s">
        <v>123</v>
      </c>
      <c r="BM220" s="156" t="s">
        <v>327</v>
      </c>
    </row>
    <row r="221" spans="1:65" s="2" customFormat="1" ht="24.2" customHeight="1">
      <c r="A221" s="31"/>
      <c r="B221" s="143"/>
      <c r="C221" s="144" t="s">
        <v>328</v>
      </c>
      <c r="D221" s="144" t="s">
        <v>119</v>
      </c>
      <c r="E221" s="145" t="s">
        <v>329</v>
      </c>
      <c r="F221" s="146" t="s">
        <v>330</v>
      </c>
      <c r="G221" s="147" t="s">
        <v>127</v>
      </c>
      <c r="H221" s="148">
        <v>13</v>
      </c>
      <c r="I221" s="149"/>
      <c r="J221" s="150">
        <f t="shared" si="10"/>
        <v>0</v>
      </c>
      <c r="K221" s="151"/>
      <c r="L221" s="32"/>
      <c r="M221" s="152" t="s">
        <v>1</v>
      </c>
      <c r="N221" s="153" t="s">
        <v>36</v>
      </c>
      <c r="O221" s="57"/>
      <c r="P221" s="154">
        <f t="shared" si="11"/>
        <v>0</v>
      </c>
      <c r="Q221" s="154">
        <v>0</v>
      </c>
      <c r="R221" s="154">
        <f t="shared" si="12"/>
        <v>0</v>
      </c>
      <c r="S221" s="154">
        <v>0</v>
      </c>
      <c r="T221" s="155">
        <f t="shared" si="13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56" t="s">
        <v>123</v>
      </c>
      <c r="AT221" s="156" t="s">
        <v>119</v>
      </c>
      <c r="AU221" s="156" t="s">
        <v>81</v>
      </c>
      <c r="AY221" s="16" t="s">
        <v>117</v>
      </c>
      <c r="BE221" s="157">
        <f t="shared" si="14"/>
        <v>0</v>
      </c>
      <c r="BF221" s="157">
        <f t="shared" si="15"/>
        <v>0</v>
      </c>
      <c r="BG221" s="157">
        <f t="shared" si="16"/>
        <v>0</v>
      </c>
      <c r="BH221" s="157">
        <f t="shared" si="17"/>
        <v>0</v>
      </c>
      <c r="BI221" s="157">
        <f t="shared" si="18"/>
        <v>0</v>
      </c>
      <c r="BJ221" s="16" t="s">
        <v>79</v>
      </c>
      <c r="BK221" s="157">
        <f t="shared" si="19"/>
        <v>0</v>
      </c>
      <c r="BL221" s="16" t="s">
        <v>123</v>
      </c>
      <c r="BM221" s="156" t="s">
        <v>331</v>
      </c>
    </row>
    <row r="222" spans="1:65" s="2" customFormat="1" ht="21.75" customHeight="1">
      <c r="A222" s="31"/>
      <c r="B222" s="143"/>
      <c r="C222" s="179" t="s">
        <v>332</v>
      </c>
      <c r="D222" s="179" t="s">
        <v>230</v>
      </c>
      <c r="E222" s="180" t="s">
        <v>333</v>
      </c>
      <c r="F222" s="181" t="s">
        <v>334</v>
      </c>
      <c r="G222" s="182" t="s">
        <v>127</v>
      </c>
      <c r="H222" s="183">
        <v>13.195</v>
      </c>
      <c r="I222" s="184"/>
      <c r="J222" s="185">
        <f t="shared" si="10"/>
        <v>0</v>
      </c>
      <c r="K222" s="186"/>
      <c r="L222" s="187"/>
      <c r="M222" s="188" t="s">
        <v>1</v>
      </c>
      <c r="N222" s="189" t="s">
        <v>36</v>
      </c>
      <c r="O222" s="57"/>
      <c r="P222" s="154">
        <f t="shared" si="11"/>
        <v>0</v>
      </c>
      <c r="Q222" s="154">
        <v>0.00043</v>
      </c>
      <c r="R222" s="154">
        <f t="shared" si="12"/>
        <v>0.00567385</v>
      </c>
      <c r="S222" s="154">
        <v>0</v>
      </c>
      <c r="T222" s="155">
        <f t="shared" si="1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56" t="s">
        <v>165</v>
      </c>
      <c r="AT222" s="156" t="s">
        <v>230</v>
      </c>
      <c r="AU222" s="156" t="s">
        <v>81</v>
      </c>
      <c r="AY222" s="16" t="s">
        <v>117</v>
      </c>
      <c r="BE222" s="157">
        <f t="shared" si="14"/>
        <v>0</v>
      </c>
      <c r="BF222" s="157">
        <f t="shared" si="15"/>
        <v>0</v>
      </c>
      <c r="BG222" s="157">
        <f t="shared" si="16"/>
        <v>0</v>
      </c>
      <c r="BH222" s="157">
        <f t="shared" si="17"/>
        <v>0</v>
      </c>
      <c r="BI222" s="157">
        <f t="shared" si="18"/>
        <v>0</v>
      </c>
      <c r="BJ222" s="16" t="s">
        <v>79</v>
      </c>
      <c r="BK222" s="157">
        <f t="shared" si="19"/>
        <v>0</v>
      </c>
      <c r="BL222" s="16" t="s">
        <v>123</v>
      </c>
      <c r="BM222" s="156" t="s">
        <v>335</v>
      </c>
    </row>
    <row r="223" spans="1:47" s="2" customFormat="1" ht="39">
      <c r="A223" s="31"/>
      <c r="B223" s="32"/>
      <c r="C223" s="31"/>
      <c r="D223" s="159" t="s">
        <v>143</v>
      </c>
      <c r="E223" s="31"/>
      <c r="F223" s="175" t="s">
        <v>336</v>
      </c>
      <c r="G223" s="31"/>
      <c r="H223" s="31"/>
      <c r="I223" s="176"/>
      <c r="J223" s="31"/>
      <c r="K223" s="31"/>
      <c r="L223" s="32"/>
      <c r="M223" s="177"/>
      <c r="N223" s="178"/>
      <c r="O223" s="57"/>
      <c r="P223" s="57"/>
      <c r="Q223" s="57"/>
      <c r="R223" s="57"/>
      <c r="S223" s="57"/>
      <c r="T223" s="58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T223" s="16" t="s">
        <v>143</v>
      </c>
      <c r="AU223" s="16" t="s">
        <v>81</v>
      </c>
    </row>
    <row r="224" spans="2:51" s="13" customFormat="1" ht="11.25">
      <c r="B224" s="158"/>
      <c r="D224" s="159" t="s">
        <v>129</v>
      </c>
      <c r="F224" s="161" t="s">
        <v>337</v>
      </c>
      <c r="H224" s="162">
        <v>13.195</v>
      </c>
      <c r="I224" s="163"/>
      <c r="L224" s="158"/>
      <c r="M224" s="164"/>
      <c r="N224" s="165"/>
      <c r="O224" s="165"/>
      <c r="P224" s="165"/>
      <c r="Q224" s="165"/>
      <c r="R224" s="165"/>
      <c r="S224" s="165"/>
      <c r="T224" s="166"/>
      <c r="AT224" s="160" t="s">
        <v>129</v>
      </c>
      <c r="AU224" s="160" t="s">
        <v>81</v>
      </c>
      <c r="AV224" s="13" t="s">
        <v>81</v>
      </c>
      <c r="AW224" s="13" t="s">
        <v>3</v>
      </c>
      <c r="AX224" s="13" t="s">
        <v>79</v>
      </c>
      <c r="AY224" s="160" t="s">
        <v>117</v>
      </c>
    </row>
    <row r="225" spans="1:65" s="2" customFormat="1" ht="24.2" customHeight="1">
      <c r="A225" s="31"/>
      <c r="B225" s="143"/>
      <c r="C225" s="144" t="s">
        <v>338</v>
      </c>
      <c r="D225" s="144" t="s">
        <v>119</v>
      </c>
      <c r="E225" s="145" t="s">
        <v>339</v>
      </c>
      <c r="F225" s="146" t="s">
        <v>340</v>
      </c>
      <c r="G225" s="147" t="s">
        <v>127</v>
      </c>
      <c r="H225" s="148">
        <v>13</v>
      </c>
      <c r="I225" s="149"/>
      <c r="J225" s="150">
        <f>ROUND(I225*H225,2)</f>
        <v>0</v>
      </c>
      <c r="K225" s="151"/>
      <c r="L225" s="32"/>
      <c r="M225" s="152" t="s">
        <v>1</v>
      </c>
      <c r="N225" s="153" t="s">
        <v>36</v>
      </c>
      <c r="O225" s="57"/>
      <c r="P225" s="154">
        <f>O225*H225</f>
        <v>0</v>
      </c>
      <c r="Q225" s="154">
        <v>0</v>
      </c>
      <c r="R225" s="154">
        <f>Q225*H225</f>
        <v>0</v>
      </c>
      <c r="S225" s="154">
        <v>0</v>
      </c>
      <c r="T225" s="155">
        <f>S225*H225</f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56" t="s">
        <v>123</v>
      </c>
      <c r="AT225" s="156" t="s">
        <v>119</v>
      </c>
      <c r="AU225" s="156" t="s">
        <v>81</v>
      </c>
      <c r="AY225" s="16" t="s">
        <v>117</v>
      </c>
      <c r="BE225" s="157">
        <f>IF(N225="základní",J225,0)</f>
        <v>0</v>
      </c>
      <c r="BF225" s="157">
        <f>IF(N225="snížená",J225,0)</f>
        <v>0</v>
      </c>
      <c r="BG225" s="157">
        <f>IF(N225="zákl. přenesená",J225,0)</f>
        <v>0</v>
      </c>
      <c r="BH225" s="157">
        <f>IF(N225="sníž. přenesená",J225,0)</f>
        <v>0</v>
      </c>
      <c r="BI225" s="157">
        <f>IF(N225="nulová",J225,0)</f>
        <v>0</v>
      </c>
      <c r="BJ225" s="16" t="s">
        <v>79</v>
      </c>
      <c r="BK225" s="157">
        <f>ROUND(I225*H225,2)</f>
        <v>0</v>
      </c>
      <c r="BL225" s="16" t="s">
        <v>123</v>
      </c>
      <c r="BM225" s="156" t="s">
        <v>341</v>
      </c>
    </row>
    <row r="226" spans="1:65" s="2" customFormat="1" ht="16.5" customHeight="1">
      <c r="A226" s="31"/>
      <c r="B226" s="143"/>
      <c r="C226" s="179" t="s">
        <v>342</v>
      </c>
      <c r="D226" s="179" t="s">
        <v>230</v>
      </c>
      <c r="E226" s="180" t="s">
        <v>343</v>
      </c>
      <c r="F226" s="181" t="s">
        <v>344</v>
      </c>
      <c r="G226" s="182" t="s">
        <v>127</v>
      </c>
      <c r="H226" s="183">
        <v>13.195</v>
      </c>
      <c r="I226" s="184"/>
      <c r="J226" s="185">
        <f>ROUND(I226*H226,2)</f>
        <v>0</v>
      </c>
      <c r="K226" s="186"/>
      <c r="L226" s="187"/>
      <c r="M226" s="188" t="s">
        <v>1</v>
      </c>
      <c r="N226" s="189" t="s">
        <v>36</v>
      </c>
      <c r="O226" s="57"/>
      <c r="P226" s="154">
        <f>O226*H226</f>
        <v>0</v>
      </c>
      <c r="Q226" s="154">
        <v>0.00214</v>
      </c>
      <c r="R226" s="154">
        <f>Q226*H226</f>
        <v>0.0282373</v>
      </c>
      <c r="S226" s="154">
        <v>0</v>
      </c>
      <c r="T226" s="155">
        <f>S226*H226</f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56" t="s">
        <v>165</v>
      </c>
      <c r="AT226" s="156" t="s">
        <v>230</v>
      </c>
      <c r="AU226" s="156" t="s">
        <v>81</v>
      </c>
      <c r="AY226" s="16" t="s">
        <v>117</v>
      </c>
      <c r="BE226" s="157">
        <f>IF(N226="základní",J226,0)</f>
        <v>0</v>
      </c>
      <c r="BF226" s="157">
        <f>IF(N226="snížená",J226,0)</f>
        <v>0</v>
      </c>
      <c r="BG226" s="157">
        <f>IF(N226="zákl. přenesená",J226,0)</f>
        <v>0</v>
      </c>
      <c r="BH226" s="157">
        <f>IF(N226="sníž. přenesená",J226,0)</f>
        <v>0</v>
      </c>
      <c r="BI226" s="157">
        <f>IF(N226="nulová",J226,0)</f>
        <v>0</v>
      </c>
      <c r="BJ226" s="16" t="s">
        <v>79</v>
      </c>
      <c r="BK226" s="157">
        <f>ROUND(I226*H226,2)</f>
        <v>0</v>
      </c>
      <c r="BL226" s="16" t="s">
        <v>123</v>
      </c>
      <c r="BM226" s="156" t="s">
        <v>345</v>
      </c>
    </row>
    <row r="227" spans="1:47" s="2" customFormat="1" ht="39">
      <c r="A227" s="31"/>
      <c r="B227" s="32"/>
      <c r="C227" s="31"/>
      <c r="D227" s="159" t="s">
        <v>143</v>
      </c>
      <c r="E227" s="31"/>
      <c r="F227" s="175" t="s">
        <v>336</v>
      </c>
      <c r="G227" s="31"/>
      <c r="H227" s="31"/>
      <c r="I227" s="176"/>
      <c r="J227" s="31"/>
      <c r="K227" s="31"/>
      <c r="L227" s="32"/>
      <c r="M227" s="177"/>
      <c r="N227" s="178"/>
      <c r="O227" s="57"/>
      <c r="P227" s="57"/>
      <c r="Q227" s="57"/>
      <c r="R227" s="57"/>
      <c r="S227" s="57"/>
      <c r="T227" s="58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T227" s="16" t="s">
        <v>143</v>
      </c>
      <c r="AU227" s="16" t="s">
        <v>81</v>
      </c>
    </row>
    <row r="228" spans="2:51" s="13" customFormat="1" ht="11.25">
      <c r="B228" s="158"/>
      <c r="D228" s="159" t="s">
        <v>129</v>
      </c>
      <c r="F228" s="161" t="s">
        <v>337</v>
      </c>
      <c r="H228" s="162">
        <v>13.195</v>
      </c>
      <c r="I228" s="163"/>
      <c r="L228" s="158"/>
      <c r="M228" s="164"/>
      <c r="N228" s="165"/>
      <c r="O228" s="165"/>
      <c r="P228" s="165"/>
      <c r="Q228" s="165"/>
      <c r="R228" s="165"/>
      <c r="S228" s="165"/>
      <c r="T228" s="166"/>
      <c r="AT228" s="160" t="s">
        <v>129</v>
      </c>
      <c r="AU228" s="160" t="s">
        <v>81</v>
      </c>
      <c r="AV228" s="13" t="s">
        <v>81</v>
      </c>
      <c r="AW228" s="13" t="s">
        <v>3</v>
      </c>
      <c r="AX228" s="13" t="s">
        <v>79</v>
      </c>
      <c r="AY228" s="160" t="s">
        <v>117</v>
      </c>
    </row>
    <row r="229" spans="1:65" s="2" customFormat="1" ht="24.2" customHeight="1">
      <c r="A229" s="31"/>
      <c r="B229" s="143"/>
      <c r="C229" s="144" t="s">
        <v>346</v>
      </c>
      <c r="D229" s="144" t="s">
        <v>119</v>
      </c>
      <c r="E229" s="145" t="s">
        <v>347</v>
      </c>
      <c r="F229" s="146" t="s">
        <v>348</v>
      </c>
      <c r="G229" s="147" t="s">
        <v>127</v>
      </c>
      <c r="H229" s="148">
        <v>180</v>
      </c>
      <c r="I229" s="149"/>
      <c r="J229" s="150">
        <f>ROUND(I229*H229,2)</f>
        <v>0</v>
      </c>
      <c r="K229" s="151"/>
      <c r="L229" s="32"/>
      <c r="M229" s="152" t="s">
        <v>1</v>
      </c>
      <c r="N229" s="153" t="s">
        <v>36</v>
      </c>
      <c r="O229" s="57"/>
      <c r="P229" s="154">
        <f>O229*H229</f>
        <v>0</v>
      </c>
      <c r="Q229" s="154">
        <v>0</v>
      </c>
      <c r="R229" s="154">
        <f>Q229*H229</f>
        <v>0</v>
      </c>
      <c r="S229" s="154">
        <v>0</v>
      </c>
      <c r="T229" s="155">
        <f>S229*H229</f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56" t="s">
        <v>123</v>
      </c>
      <c r="AT229" s="156" t="s">
        <v>119</v>
      </c>
      <c r="AU229" s="156" t="s">
        <v>81</v>
      </c>
      <c r="AY229" s="16" t="s">
        <v>117</v>
      </c>
      <c r="BE229" s="157">
        <f>IF(N229="základní",J229,0)</f>
        <v>0</v>
      </c>
      <c r="BF229" s="157">
        <f>IF(N229="snížená",J229,0)</f>
        <v>0</v>
      </c>
      <c r="BG229" s="157">
        <f>IF(N229="zákl. přenesená",J229,0)</f>
        <v>0</v>
      </c>
      <c r="BH229" s="157">
        <f>IF(N229="sníž. přenesená",J229,0)</f>
        <v>0</v>
      </c>
      <c r="BI229" s="157">
        <f>IF(N229="nulová",J229,0)</f>
        <v>0</v>
      </c>
      <c r="BJ229" s="16" t="s">
        <v>79</v>
      </c>
      <c r="BK229" s="157">
        <f>ROUND(I229*H229,2)</f>
        <v>0</v>
      </c>
      <c r="BL229" s="16" t="s">
        <v>123</v>
      </c>
      <c r="BM229" s="156" t="s">
        <v>349</v>
      </c>
    </row>
    <row r="230" spans="1:65" s="2" customFormat="1" ht="21.75" customHeight="1">
      <c r="A230" s="31"/>
      <c r="B230" s="143"/>
      <c r="C230" s="179" t="s">
        <v>350</v>
      </c>
      <c r="D230" s="179" t="s">
        <v>230</v>
      </c>
      <c r="E230" s="180" t="s">
        <v>351</v>
      </c>
      <c r="F230" s="181" t="s">
        <v>352</v>
      </c>
      <c r="G230" s="182" t="s">
        <v>127</v>
      </c>
      <c r="H230" s="183">
        <v>180</v>
      </c>
      <c r="I230" s="184"/>
      <c r="J230" s="185">
        <f>ROUND(I230*H230,2)</f>
        <v>0</v>
      </c>
      <c r="K230" s="186"/>
      <c r="L230" s="187"/>
      <c r="M230" s="188" t="s">
        <v>1</v>
      </c>
      <c r="N230" s="189" t="s">
        <v>36</v>
      </c>
      <c r="O230" s="57"/>
      <c r="P230" s="154">
        <f>O230*H230</f>
        <v>0</v>
      </c>
      <c r="Q230" s="154">
        <v>0.0328</v>
      </c>
      <c r="R230" s="154">
        <f>Q230*H230</f>
        <v>5.904000000000001</v>
      </c>
      <c r="S230" s="154">
        <v>0</v>
      </c>
      <c r="T230" s="155">
        <f>S230*H230</f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56" t="s">
        <v>165</v>
      </c>
      <c r="AT230" s="156" t="s">
        <v>230</v>
      </c>
      <c r="AU230" s="156" t="s">
        <v>81</v>
      </c>
      <c r="AY230" s="16" t="s">
        <v>117</v>
      </c>
      <c r="BE230" s="157">
        <f>IF(N230="základní",J230,0)</f>
        <v>0</v>
      </c>
      <c r="BF230" s="157">
        <f>IF(N230="snížená",J230,0)</f>
        <v>0</v>
      </c>
      <c r="BG230" s="157">
        <f>IF(N230="zákl. přenesená",J230,0)</f>
        <v>0</v>
      </c>
      <c r="BH230" s="157">
        <f>IF(N230="sníž. přenesená",J230,0)</f>
        <v>0</v>
      </c>
      <c r="BI230" s="157">
        <f>IF(N230="nulová",J230,0)</f>
        <v>0</v>
      </c>
      <c r="BJ230" s="16" t="s">
        <v>79</v>
      </c>
      <c r="BK230" s="157">
        <f>ROUND(I230*H230,2)</f>
        <v>0</v>
      </c>
      <c r="BL230" s="16" t="s">
        <v>123</v>
      </c>
      <c r="BM230" s="156" t="s">
        <v>353</v>
      </c>
    </row>
    <row r="231" spans="1:47" s="2" customFormat="1" ht="48.75">
      <c r="A231" s="31"/>
      <c r="B231" s="32"/>
      <c r="C231" s="31"/>
      <c r="D231" s="159" t="s">
        <v>143</v>
      </c>
      <c r="E231" s="31"/>
      <c r="F231" s="175" t="s">
        <v>354</v>
      </c>
      <c r="G231" s="31"/>
      <c r="H231" s="31"/>
      <c r="I231" s="176"/>
      <c r="J231" s="31"/>
      <c r="K231" s="31"/>
      <c r="L231" s="32"/>
      <c r="M231" s="177"/>
      <c r="N231" s="178"/>
      <c r="O231" s="57"/>
      <c r="P231" s="57"/>
      <c r="Q231" s="57"/>
      <c r="R231" s="57"/>
      <c r="S231" s="57"/>
      <c r="T231" s="58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T231" s="16" t="s">
        <v>143</v>
      </c>
      <c r="AU231" s="16" t="s">
        <v>81</v>
      </c>
    </row>
    <row r="232" spans="1:65" s="2" customFormat="1" ht="16.5" customHeight="1">
      <c r="A232" s="31"/>
      <c r="B232" s="143"/>
      <c r="C232" s="144" t="s">
        <v>355</v>
      </c>
      <c r="D232" s="144" t="s">
        <v>119</v>
      </c>
      <c r="E232" s="145" t="s">
        <v>356</v>
      </c>
      <c r="F232" s="146" t="s">
        <v>357</v>
      </c>
      <c r="G232" s="147" t="s">
        <v>358</v>
      </c>
      <c r="H232" s="148">
        <v>1</v>
      </c>
      <c r="I232" s="149"/>
      <c r="J232" s="150">
        <f>ROUND(I232*H232,2)</f>
        <v>0</v>
      </c>
      <c r="K232" s="151"/>
      <c r="L232" s="32"/>
      <c r="M232" s="152" t="s">
        <v>1</v>
      </c>
      <c r="N232" s="153" t="s">
        <v>36</v>
      </c>
      <c r="O232" s="57"/>
      <c r="P232" s="154">
        <f>O232*H232</f>
        <v>0</v>
      </c>
      <c r="Q232" s="154">
        <v>0</v>
      </c>
      <c r="R232" s="154">
        <f>Q232*H232</f>
        <v>0</v>
      </c>
      <c r="S232" s="154">
        <v>0</v>
      </c>
      <c r="T232" s="155">
        <f>S232*H232</f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56" t="s">
        <v>123</v>
      </c>
      <c r="AT232" s="156" t="s">
        <v>119</v>
      </c>
      <c r="AU232" s="156" t="s">
        <v>81</v>
      </c>
      <c r="AY232" s="16" t="s">
        <v>117</v>
      </c>
      <c r="BE232" s="157">
        <f>IF(N232="základní",J232,0)</f>
        <v>0</v>
      </c>
      <c r="BF232" s="157">
        <f>IF(N232="snížená",J232,0)</f>
        <v>0</v>
      </c>
      <c r="BG232" s="157">
        <f>IF(N232="zákl. přenesená",J232,0)</f>
        <v>0</v>
      </c>
      <c r="BH232" s="157">
        <f>IF(N232="sníž. přenesená",J232,0)</f>
        <v>0</v>
      </c>
      <c r="BI232" s="157">
        <f>IF(N232="nulová",J232,0)</f>
        <v>0</v>
      </c>
      <c r="BJ232" s="16" t="s">
        <v>79</v>
      </c>
      <c r="BK232" s="157">
        <f>ROUND(I232*H232,2)</f>
        <v>0</v>
      </c>
      <c r="BL232" s="16" t="s">
        <v>123</v>
      </c>
      <c r="BM232" s="156" t="s">
        <v>359</v>
      </c>
    </row>
    <row r="233" spans="1:47" s="2" customFormat="1" ht="48.75">
      <c r="A233" s="31"/>
      <c r="B233" s="32"/>
      <c r="C233" s="31"/>
      <c r="D233" s="159" t="s">
        <v>143</v>
      </c>
      <c r="E233" s="31"/>
      <c r="F233" s="175" t="s">
        <v>360</v>
      </c>
      <c r="G233" s="31"/>
      <c r="H233" s="31"/>
      <c r="I233" s="176"/>
      <c r="J233" s="31"/>
      <c r="K233" s="31"/>
      <c r="L233" s="32"/>
      <c r="M233" s="177"/>
      <c r="N233" s="178"/>
      <c r="O233" s="57"/>
      <c r="P233" s="57"/>
      <c r="Q233" s="57"/>
      <c r="R233" s="57"/>
      <c r="S233" s="57"/>
      <c r="T233" s="58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T233" s="16" t="s">
        <v>143</v>
      </c>
      <c r="AU233" s="16" t="s">
        <v>81</v>
      </c>
    </row>
    <row r="234" spans="1:65" s="2" customFormat="1" ht="24.2" customHeight="1">
      <c r="A234" s="31"/>
      <c r="B234" s="143"/>
      <c r="C234" s="144" t="s">
        <v>361</v>
      </c>
      <c r="D234" s="144" t="s">
        <v>119</v>
      </c>
      <c r="E234" s="145" t="s">
        <v>362</v>
      </c>
      <c r="F234" s="146" t="s">
        <v>363</v>
      </c>
      <c r="G234" s="147" t="s">
        <v>306</v>
      </c>
      <c r="H234" s="148">
        <v>4</v>
      </c>
      <c r="I234" s="149"/>
      <c r="J234" s="150">
        <f aca="true" t="shared" si="20" ref="J234:J269">ROUND(I234*H234,2)</f>
        <v>0</v>
      </c>
      <c r="K234" s="151"/>
      <c r="L234" s="32"/>
      <c r="M234" s="152" t="s">
        <v>1</v>
      </c>
      <c r="N234" s="153" t="s">
        <v>36</v>
      </c>
      <c r="O234" s="57"/>
      <c r="P234" s="154">
        <f aca="true" t="shared" si="21" ref="P234:P269">O234*H234</f>
        <v>0</v>
      </c>
      <c r="Q234" s="154">
        <v>0</v>
      </c>
      <c r="R234" s="154">
        <f aca="true" t="shared" si="22" ref="R234:R269">Q234*H234</f>
        <v>0</v>
      </c>
      <c r="S234" s="154">
        <v>0</v>
      </c>
      <c r="T234" s="155">
        <f aca="true" t="shared" si="23" ref="T234:T269">S234*H234</f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56" t="s">
        <v>123</v>
      </c>
      <c r="AT234" s="156" t="s">
        <v>119</v>
      </c>
      <c r="AU234" s="156" t="s">
        <v>81</v>
      </c>
      <c r="AY234" s="16" t="s">
        <v>117</v>
      </c>
      <c r="BE234" s="157">
        <f aca="true" t="shared" si="24" ref="BE234:BE269">IF(N234="základní",J234,0)</f>
        <v>0</v>
      </c>
      <c r="BF234" s="157">
        <f aca="true" t="shared" si="25" ref="BF234:BF269">IF(N234="snížená",J234,0)</f>
        <v>0</v>
      </c>
      <c r="BG234" s="157">
        <f aca="true" t="shared" si="26" ref="BG234:BG269">IF(N234="zákl. přenesená",J234,0)</f>
        <v>0</v>
      </c>
      <c r="BH234" s="157">
        <f aca="true" t="shared" si="27" ref="BH234:BH269">IF(N234="sníž. přenesená",J234,0)</f>
        <v>0</v>
      </c>
      <c r="BI234" s="157">
        <f aca="true" t="shared" si="28" ref="BI234:BI269">IF(N234="nulová",J234,0)</f>
        <v>0</v>
      </c>
      <c r="BJ234" s="16" t="s">
        <v>79</v>
      </c>
      <c r="BK234" s="157">
        <f aca="true" t="shared" si="29" ref="BK234:BK269">ROUND(I234*H234,2)</f>
        <v>0</v>
      </c>
      <c r="BL234" s="16" t="s">
        <v>123</v>
      </c>
      <c r="BM234" s="156" t="s">
        <v>364</v>
      </c>
    </row>
    <row r="235" spans="1:65" s="2" customFormat="1" ht="24.2" customHeight="1">
      <c r="A235" s="31"/>
      <c r="B235" s="143"/>
      <c r="C235" s="179" t="s">
        <v>365</v>
      </c>
      <c r="D235" s="179" t="s">
        <v>230</v>
      </c>
      <c r="E235" s="180" t="s">
        <v>366</v>
      </c>
      <c r="F235" s="181" t="s">
        <v>367</v>
      </c>
      <c r="G235" s="182" t="s">
        <v>306</v>
      </c>
      <c r="H235" s="183">
        <v>1</v>
      </c>
      <c r="I235" s="184"/>
      <c r="J235" s="185">
        <f t="shared" si="20"/>
        <v>0</v>
      </c>
      <c r="K235" s="186"/>
      <c r="L235" s="187"/>
      <c r="M235" s="188" t="s">
        <v>1</v>
      </c>
      <c r="N235" s="189" t="s">
        <v>36</v>
      </c>
      <c r="O235" s="57"/>
      <c r="P235" s="154">
        <f t="shared" si="21"/>
        <v>0</v>
      </c>
      <c r="Q235" s="154">
        <v>0.00154</v>
      </c>
      <c r="R235" s="154">
        <f t="shared" si="22"/>
        <v>0.00154</v>
      </c>
      <c r="S235" s="154">
        <v>0</v>
      </c>
      <c r="T235" s="155">
        <f t="shared" si="23"/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56" t="s">
        <v>165</v>
      </c>
      <c r="AT235" s="156" t="s">
        <v>230</v>
      </c>
      <c r="AU235" s="156" t="s">
        <v>81</v>
      </c>
      <c r="AY235" s="16" t="s">
        <v>117</v>
      </c>
      <c r="BE235" s="157">
        <f t="shared" si="24"/>
        <v>0</v>
      </c>
      <c r="BF235" s="157">
        <f t="shared" si="25"/>
        <v>0</v>
      </c>
      <c r="BG235" s="157">
        <f t="shared" si="26"/>
        <v>0</v>
      </c>
      <c r="BH235" s="157">
        <f t="shared" si="27"/>
        <v>0</v>
      </c>
      <c r="BI235" s="157">
        <f t="shared" si="28"/>
        <v>0</v>
      </c>
      <c r="BJ235" s="16" t="s">
        <v>79</v>
      </c>
      <c r="BK235" s="157">
        <f t="shared" si="29"/>
        <v>0</v>
      </c>
      <c r="BL235" s="16" t="s">
        <v>123</v>
      </c>
      <c r="BM235" s="156" t="s">
        <v>368</v>
      </c>
    </row>
    <row r="236" spans="1:65" s="2" customFormat="1" ht="24.2" customHeight="1">
      <c r="A236" s="31"/>
      <c r="B236" s="143"/>
      <c r="C236" s="179" t="s">
        <v>369</v>
      </c>
      <c r="D236" s="179" t="s">
        <v>230</v>
      </c>
      <c r="E236" s="180" t="s">
        <v>370</v>
      </c>
      <c r="F236" s="181" t="s">
        <v>371</v>
      </c>
      <c r="G236" s="182" t="s">
        <v>306</v>
      </c>
      <c r="H236" s="183">
        <v>1</v>
      </c>
      <c r="I236" s="184"/>
      <c r="J236" s="185">
        <f t="shared" si="20"/>
        <v>0</v>
      </c>
      <c r="K236" s="186"/>
      <c r="L236" s="187"/>
      <c r="M236" s="188" t="s">
        <v>1</v>
      </c>
      <c r="N236" s="189" t="s">
        <v>36</v>
      </c>
      <c r="O236" s="57"/>
      <c r="P236" s="154">
        <f t="shared" si="21"/>
        <v>0</v>
      </c>
      <c r="Q236" s="154">
        <v>0.00198</v>
      </c>
      <c r="R236" s="154">
        <f t="shared" si="22"/>
        <v>0.00198</v>
      </c>
      <c r="S236" s="154">
        <v>0</v>
      </c>
      <c r="T236" s="155">
        <f t="shared" si="23"/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56" t="s">
        <v>165</v>
      </c>
      <c r="AT236" s="156" t="s">
        <v>230</v>
      </c>
      <c r="AU236" s="156" t="s">
        <v>81</v>
      </c>
      <c r="AY236" s="16" t="s">
        <v>117</v>
      </c>
      <c r="BE236" s="157">
        <f t="shared" si="24"/>
        <v>0</v>
      </c>
      <c r="BF236" s="157">
        <f t="shared" si="25"/>
        <v>0</v>
      </c>
      <c r="BG236" s="157">
        <f t="shared" si="26"/>
        <v>0</v>
      </c>
      <c r="BH236" s="157">
        <f t="shared" si="27"/>
        <v>0</v>
      </c>
      <c r="BI236" s="157">
        <f t="shared" si="28"/>
        <v>0</v>
      </c>
      <c r="BJ236" s="16" t="s">
        <v>79</v>
      </c>
      <c r="BK236" s="157">
        <f t="shared" si="29"/>
        <v>0</v>
      </c>
      <c r="BL236" s="16" t="s">
        <v>123</v>
      </c>
      <c r="BM236" s="156" t="s">
        <v>372</v>
      </c>
    </row>
    <row r="237" spans="1:65" s="2" customFormat="1" ht="16.5" customHeight="1">
      <c r="A237" s="31"/>
      <c r="B237" s="143"/>
      <c r="C237" s="179" t="s">
        <v>373</v>
      </c>
      <c r="D237" s="179" t="s">
        <v>230</v>
      </c>
      <c r="E237" s="180" t="s">
        <v>374</v>
      </c>
      <c r="F237" s="181" t="s">
        <v>375</v>
      </c>
      <c r="G237" s="182" t="s">
        <v>306</v>
      </c>
      <c r="H237" s="183">
        <v>1</v>
      </c>
      <c r="I237" s="184"/>
      <c r="J237" s="185">
        <f t="shared" si="20"/>
        <v>0</v>
      </c>
      <c r="K237" s="186"/>
      <c r="L237" s="187"/>
      <c r="M237" s="188" t="s">
        <v>1</v>
      </c>
      <c r="N237" s="189" t="s">
        <v>36</v>
      </c>
      <c r="O237" s="57"/>
      <c r="P237" s="154">
        <f t="shared" si="21"/>
        <v>0</v>
      </c>
      <c r="Q237" s="154">
        <v>0.00039</v>
      </c>
      <c r="R237" s="154">
        <f t="shared" si="22"/>
        <v>0.00039</v>
      </c>
      <c r="S237" s="154">
        <v>0</v>
      </c>
      <c r="T237" s="155">
        <f t="shared" si="23"/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56" t="s">
        <v>165</v>
      </c>
      <c r="AT237" s="156" t="s">
        <v>230</v>
      </c>
      <c r="AU237" s="156" t="s">
        <v>81</v>
      </c>
      <c r="AY237" s="16" t="s">
        <v>117</v>
      </c>
      <c r="BE237" s="157">
        <f t="shared" si="24"/>
        <v>0</v>
      </c>
      <c r="BF237" s="157">
        <f t="shared" si="25"/>
        <v>0</v>
      </c>
      <c r="BG237" s="157">
        <f t="shared" si="26"/>
        <v>0</v>
      </c>
      <c r="BH237" s="157">
        <f t="shared" si="27"/>
        <v>0</v>
      </c>
      <c r="BI237" s="157">
        <f t="shared" si="28"/>
        <v>0</v>
      </c>
      <c r="BJ237" s="16" t="s">
        <v>79</v>
      </c>
      <c r="BK237" s="157">
        <f t="shared" si="29"/>
        <v>0</v>
      </c>
      <c r="BL237" s="16" t="s">
        <v>123</v>
      </c>
      <c r="BM237" s="156" t="s">
        <v>376</v>
      </c>
    </row>
    <row r="238" spans="1:65" s="2" customFormat="1" ht="24.2" customHeight="1">
      <c r="A238" s="31"/>
      <c r="B238" s="143"/>
      <c r="C238" s="179" t="s">
        <v>377</v>
      </c>
      <c r="D238" s="179" t="s">
        <v>230</v>
      </c>
      <c r="E238" s="180" t="s">
        <v>378</v>
      </c>
      <c r="F238" s="181" t="s">
        <v>379</v>
      </c>
      <c r="G238" s="182" t="s">
        <v>306</v>
      </c>
      <c r="H238" s="183">
        <v>1</v>
      </c>
      <c r="I238" s="184"/>
      <c r="J238" s="185">
        <f t="shared" si="20"/>
        <v>0</v>
      </c>
      <c r="K238" s="186"/>
      <c r="L238" s="187"/>
      <c r="M238" s="188" t="s">
        <v>1</v>
      </c>
      <c r="N238" s="189" t="s">
        <v>36</v>
      </c>
      <c r="O238" s="57"/>
      <c r="P238" s="154">
        <f t="shared" si="21"/>
        <v>0</v>
      </c>
      <c r="Q238" s="154">
        <v>0.0014</v>
      </c>
      <c r="R238" s="154">
        <f t="shared" si="22"/>
        <v>0.0014</v>
      </c>
      <c r="S238" s="154">
        <v>0</v>
      </c>
      <c r="T238" s="155">
        <f t="shared" si="23"/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56" t="s">
        <v>165</v>
      </c>
      <c r="AT238" s="156" t="s">
        <v>230</v>
      </c>
      <c r="AU238" s="156" t="s">
        <v>81</v>
      </c>
      <c r="AY238" s="16" t="s">
        <v>117</v>
      </c>
      <c r="BE238" s="157">
        <f t="shared" si="24"/>
        <v>0</v>
      </c>
      <c r="BF238" s="157">
        <f t="shared" si="25"/>
        <v>0</v>
      </c>
      <c r="BG238" s="157">
        <f t="shared" si="26"/>
        <v>0</v>
      </c>
      <c r="BH238" s="157">
        <f t="shared" si="27"/>
        <v>0</v>
      </c>
      <c r="BI238" s="157">
        <f t="shared" si="28"/>
        <v>0</v>
      </c>
      <c r="BJ238" s="16" t="s">
        <v>79</v>
      </c>
      <c r="BK238" s="157">
        <f t="shared" si="29"/>
        <v>0</v>
      </c>
      <c r="BL238" s="16" t="s">
        <v>123</v>
      </c>
      <c r="BM238" s="156" t="s">
        <v>380</v>
      </c>
    </row>
    <row r="239" spans="1:65" s="2" customFormat="1" ht="24.2" customHeight="1">
      <c r="A239" s="31"/>
      <c r="B239" s="143"/>
      <c r="C239" s="144" t="s">
        <v>381</v>
      </c>
      <c r="D239" s="144" t="s">
        <v>119</v>
      </c>
      <c r="E239" s="145" t="s">
        <v>382</v>
      </c>
      <c r="F239" s="146" t="s">
        <v>383</v>
      </c>
      <c r="G239" s="147" t="s">
        <v>306</v>
      </c>
      <c r="H239" s="148">
        <v>33</v>
      </c>
      <c r="I239" s="149"/>
      <c r="J239" s="150">
        <f t="shared" si="20"/>
        <v>0</v>
      </c>
      <c r="K239" s="151"/>
      <c r="L239" s="32"/>
      <c r="M239" s="152" t="s">
        <v>1</v>
      </c>
      <c r="N239" s="153" t="s">
        <v>36</v>
      </c>
      <c r="O239" s="57"/>
      <c r="P239" s="154">
        <f t="shared" si="21"/>
        <v>0</v>
      </c>
      <c r="Q239" s="154">
        <v>0</v>
      </c>
      <c r="R239" s="154">
        <f t="shared" si="22"/>
        <v>0</v>
      </c>
      <c r="S239" s="154">
        <v>0</v>
      </c>
      <c r="T239" s="155">
        <f t="shared" si="23"/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56" t="s">
        <v>123</v>
      </c>
      <c r="AT239" s="156" t="s">
        <v>119</v>
      </c>
      <c r="AU239" s="156" t="s">
        <v>81</v>
      </c>
      <c r="AY239" s="16" t="s">
        <v>117</v>
      </c>
      <c r="BE239" s="157">
        <f t="shared" si="24"/>
        <v>0</v>
      </c>
      <c r="BF239" s="157">
        <f t="shared" si="25"/>
        <v>0</v>
      </c>
      <c r="BG239" s="157">
        <f t="shared" si="26"/>
        <v>0</v>
      </c>
      <c r="BH239" s="157">
        <f t="shared" si="27"/>
        <v>0</v>
      </c>
      <c r="BI239" s="157">
        <f t="shared" si="28"/>
        <v>0</v>
      </c>
      <c r="BJ239" s="16" t="s">
        <v>79</v>
      </c>
      <c r="BK239" s="157">
        <f t="shared" si="29"/>
        <v>0</v>
      </c>
      <c r="BL239" s="16" t="s">
        <v>123</v>
      </c>
      <c r="BM239" s="156" t="s">
        <v>384</v>
      </c>
    </row>
    <row r="240" spans="1:65" s="2" customFormat="1" ht="24.2" customHeight="1">
      <c r="A240" s="31"/>
      <c r="B240" s="143"/>
      <c r="C240" s="179" t="s">
        <v>385</v>
      </c>
      <c r="D240" s="179" t="s">
        <v>230</v>
      </c>
      <c r="E240" s="180" t="s">
        <v>386</v>
      </c>
      <c r="F240" s="181" t="s">
        <v>387</v>
      </c>
      <c r="G240" s="182" t="s">
        <v>306</v>
      </c>
      <c r="H240" s="183">
        <v>4</v>
      </c>
      <c r="I240" s="184"/>
      <c r="J240" s="185">
        <f t="shared" si="20"/>
        <v>0</v>
      </c>
      <c r="K240" s="186"/>
      <c r="L240" s="187"/>
      <c r="M240" s="188" t="s">
        <v>1</v>
      </c>
      <c r="N240" s="189" t="s">
        <v>36</v>
      </c>
      <c r="O240" s="57"/>
      <c r="P240" s="154">
        <f t="shared" si="21"/>
        <v>0</v>
      </c>
      <c r="Q240" s="154">
        <v>0.005</v>
      </c>
      <c r="R240" s="154">
        <f t="shared" si="22"/>
        <v>0.02</v>
      </c>
      <c r="S240" s="154">
        <v>0</v>
      </c>
      <c r="T240" s="155">
        <f t="shared" si="23"/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56" t="s">
        <v>165</v>
      </c>
      <c r="AT240" s="156" t="s">
        <v>230</v>
      </c>
      <c r="AU240" s="156" t="s">
        <v>81</v>
      </c>
      <c r="AY240" s="16" t="s">
        <v>117</v>
      </c>
      <c r="BE240" s="157">
        <f t="shared" si="24"/>
        <v>0</v>
      </c>
      <c r="BF240" s="157">
        <f t="shared" si="25"/>
        <v>0</v>
      </c>
      <c r="BG240" s="157">
        <f t="shared" si="26"/>
        <v>0</v>
      </c>
      <c r="BH240" s="157">
        <f t="shared" si="27"/>
        <v>0</v>
      </c>
      <c r="BI240" s="157">
        <f t="shared" si="28"/>
        <v>0</v>
      </c>
      <c r="BJ240" s="16" t="s">
        <v>79</v>
      </c>
      <c r="BK240" s="157">
        <f t="shared" si="29"/>
        <v>0</v>
      </c>
      <c r="BL240" s="16" t="s">
        <v>123</v>
      </c>
      <c r="BM240" s="156" t="s">
        <v>388</v>
      </c>
    </row>
    <row r="241" spans="1:65" s="2" customFormat="1" ht="24.2" customHeight="1">
      <c r="A241" s="31"/>
      <c r="B241" s="143"/>
      <c r="C241" s="179" t="s">
        <v>389</v>
      </c>
      <c r="D241" s="179" t="s">
        <v>230</v>
      </c>
      <c r="E241" s="180" t="s">
        <v>390</v>
      </c>
      <c r="F241" s="181" t="s">
        <v>391</v>
      </c>
      <c r="G241" s="182" t="s">
        <v>306</v>
      </c>
      <c r="H241" s="183">
        <v>2</v>
      </c>
      <c r="I241" s="184"/>
      <c r="J241" s="185">
        <f t="shared" si="20"/>
        <v>0</v>
      </c>
      <c r="K241" s="186"/>
      <c r="L241" s="187"/>
      <c r="M241" s="188" t="s">
        <v>1</v>
      </c>
      <c r="N241" s="189" t="s">
        <v>36</v>
      </c>
      <c r="O241" s="57"/>
      <c r="P241" s="154">
        <f t="shared" si="21"/>
        <v>0</v>
      </c>
      <c r="Q241" s="154">
        <v>0.005</v>
      </c>
      <c r="R241" s="154">
        <f t="shared" si="22"/>
        <v>0.01</v>
      </c>
      <c r="S241" s="154">
        <v>0</v>
      </c>
      <c r="T241" s="155">
        <f t="shared" si="23"/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56" t="s">
        <v>165</v>
      </c>
      <c r="AT241" s="156" t="s">
        <v>230</v>
      </c>
      <c r="AU241" s="156" t="s">
        <v>81</v>
      </c>
      <c r="AY241" s="16" t="s">
        <v>117</v>
      </c>
      <c r="BE241" s="157">
        <f t="shared" si="24"/>
        <v>0</v>
      </c>
      <c r="BF241" s="157">
        <f t="shared" si="25"/>
        <v>0</v>
      </c>
      <c r="BG241" s="157">
        <f t="shared" si="26"/>
        <v>0</v>
      </c>
      <c r="BH241" s="157">
        <f t="shared" si="27"/>
        <v>0</v>
      </c>
      <c r="BI241" s="157">
        <f t="shared" si="28"/>
        <v>0</v>
      </c>
      <c r="BJ241" s="16" t="s">
        <v>79</v>
      </c>
      <c r="BK241" s="157">
        <f t="shared" si="29"/>
        <v>0</v>
      </c>
      <c r="BL241" s="16" t="s">
        <v>123</v>
      </c>
      <c r="BM241" s="156" t="s">
        <v>392</v>
      </c>
    </row>
    <row r="242" spans="1:65" s="2" customFormat="1" ht="16.5" customHeight="1">
      <c r="A242" s="31"/>
      <c r="B242" s="143"/>
      <c r="C242" s="179" t="s">
        <v>393</v>
      </c>
      <c r="D242" s="179" t="s">
        <v>230</v>
      </c>
      <c r="E242" s="180" t="s">
        <v>394</v>
      </c>
      <c r="F242" s="181" t="s">
        <v>395</v>
      </c>
      <c r="G242" s="182" t="s">
        <v>306</v>
      </c>
      <c r="H242" s="183">
        <v>21</v>
      </c>
      <c r="I242" s="184"/>
      <c r="J242" s="185">
        <f t="shared" si="20"/>
        <v>0</v>
      </c>
      <c r="K242" s="186"/>
      <c r="L242" s="187"/>
      <c r="M242" s="188" t="s">
        <v>1</v>
      </c>
      <c r="N242" s="189" t="s">
        <v>36</v>
      </c>
      <c r="O242" s="57"/>
      <c r="P242" s="154">
        <f t="shared" si="21"/>
        <v>0</v>
      </c>
      <c r="Q242" s="154">
        <v>0.0136</v>
      </c>
      <c r="R242" s="154">
        <f t="shared" si="22"/>
        <v>0.28559999999999997</v>
      </c>
      <c r="S242" s="154">
        <v>0</v>
      </c>
      <c r="T242" s="155">
        <f t="shared" si="23"/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56" t="s">
        <v>165</v>
      </c>
      <c r="AT242" s="156" t="s">
        <v>230</v>
      </c>
      <c r="AU242" s="156" t="s">
        <v>81</v>
      </c>
      <c r="AY242" s="16" t="s">
        <v>117</v>
      </c>
      <c r="BE242" s="157">
        <f t="shared" si="24"/>
        <v>0</v>
      </c>
      <c r="BF242" s="157">
        <f t="shared" si="25"/>
        <v>0</v>
      </c>
      <c r="BG242" s="157">
        <f t="shared" si="26"/>
        <v>0</v>
      </c>
      <c r="BH242" s="157">
        <f t="shared" si="27"/>
        <v>0</v>
      </c>
      <c r="BI242" s="157">
        <f t="shared" si="28"/>
        <v>0</v>
      </c>
      <c r="BJ242" s="16" t="s">
        <v>79</v>
      </c>
      <c r="BK242" s="157">
        <f t="shared" si="29"/>
        <v>0</v>
      </c>
      <c r="BL242" s="16" t="s">
        <v>123</v>
      </c>
      <c r="BM242" s="156" t="s">
        <v>396</v>
      </c>
    </row>
    <row r="243" spans="1:65" s="2" customFormat="1" ht="24.2" customHeight="1">
      <c r="A243" s="31"/>
      <c r="B243" s="143"/>
      <c r="C243" s="179" t="s">
        <v>397</v>
      </c>
      <c r="D243" s="179" t="s">
        <v>230</v>
      </c>
      <c r="E243" s="180" t="s">
        <v>398</v>
      </c>
      <c r="F243" s="181" t="s">
        <v>399</v>
      </c>
      <c r="G243" s="182" t="s">
        <v>306</v>
      </c>
      <c r="H243" s="183">
        <v>2</v>
      </c>
      <c r="I243" s="184"/>
      <c r="J243" s="185">
        <f t="shared" si="20"/>
        <v>0</v>
      </c>
      <c r="K243" s="186"/>
      <c r="L243" s="187"/>
      <c r="M243" s="188" t="s">
        <v>1</v>
      </c>
      <c r="N243" s="189" t="s">
        <v>36</v>
      </c>
      <c r="O243" s="57"/>
      <c r="P243" s="154">
        <f t="shared" si="21"/>
        <v>0</v>
      </c>
      <c r="Q243" s="154">
        <v>0.0395</v>
      </c>
      <c r="R243" s="154">
        <f t="shared" si="22"/>
        <v>0.079</v>
      </c>
      <c r="S243" s="154">
        <v>0</v>
      </c>
      <c r="T243" s="155">
        <f t="shared" si="23"/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56" t="s">
        <v>165</v>
      </c>
      <c r="AT243" s="156" t="s">
        <v>230</v>
      </c>
      <c r="AU243" s="156" t="s">
        <v>81</v>
      </c>
      <c r="AY243" s="16" t="s">
        <v>117</v>
      </c>
      <c r="BE243" s="157">
        <f t="shared" si="24"/>
        <v>0</v>
      </c>
      <c r="BF243" s="157">
        <f t="shared" si="25"/>
        <v>0</v>
      </c>
      <c r="BG243" s="157">
        <f t="shared" si="26"/>
        <v>0</v>
      </c>
      <c r="BH243" s="157">
        <f t="shared" si="27"/>
        <v>0</v>
      </c>
      <c r="BI243" s="157">
        <f t="shared" si="28"/>
        <v>0</v>
      </c>
      <c r="BJ243" s="16" t="s">
        <v>79</v>
      </c>
      <c r="BK243" s="157">
        <f t="shared" si="29"/>
        <v>0</v>
      </c>
      <c r="BL243" s="16" t="s">
        <v>123</v>
      </c>
      <c r="BM243" s="156" t="s">
        <v>400</v>
      </c>
    </row>
    <row r="244" spans="1:65" s="2" customFormat="1" ht="24.2" customHeight="1">
      <c r="A244" s="31"/>
      <c r="B244" s="143"/>
      <c r="C244" s="179" t="s">
        <v>401</v>
      </c>
      <c r="D244" s="179" t="s">
        <v>230</v>
      </c>
      <c r="E244" s="180" t="s">
        <v>402</v>
      </c>
      <c r="F244" s="181" t="s">
        <v>403</v>
      </c>
      <c r="G244" s="182" t="s">
        <v>306</v>
      </c>
      <c r="H244" s="183">
        <v>4</v>
      </c>
      <c r="I244" s="184"/>
      <c r="J244" s="185">
        <f t="shared" si="20"/>
        <v>0</v>
      </c>
      <c r="K244" s="186"/>
      <c r="L244" s="187"/>
      <c r="M244" s="188" t="s">
        <v>1</v>
      </c>
      <c r="N244" s="189" t="s">
        <v>36</v>
      </c>
      <c r="O244" s="57"/>
      <c r="P244" s="154">
        <f t="shared" si="21"/>
        <v>0</v>
      </c>
      <c r="Q244" s="154">
        <v>0.0367</v>
      </c>
      <c r="R244" s="154">
        <f t="shared" si="22"/>
        <v>0.1468</v>
      </c>
      <c r="S244" s="154">
        <v>0</v>
      </c>
      <c r="T244" s="155">
        <f t="shared" si="23"/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56" t="s">
        <v>165</v>
      </c>
      <c r="AT244" s="156" t="s">
        <v>230</v>
      </c>
      <c r="AU244" s="156" t="s">
        <v>81</v>
      </c>
      <c r="AY244" s="16" t="s">
        <v>117</v>
      </c>
      <c r="BE244" s="157">
        <f t="shared" si="24"/>
        <v>0</v>
      </c>
      <c r="BF244" s="157">
        <f t="shared" si="25"/>
        <v>0</v>
      </c>
      <c r="BG244" s="157">
        <f t="shared" si="26"/>
        <v>0</v>
      </c>
      <c r="BH244" s="157">
        <f t="shared" si="27"/>
        <v>0</v>
      </c>
      <c r="BI244" s="157">
        <f t="shared" si="28"/>
        <v>0</v>
      </c>
      <c r="BJ244" s="16" t="s">
        <v>79</v>
      </c>
      <c r="BK244" s="157">
        <f t="shared" si="29"/>
        <v>0</v>
      </c>
      <c r="BL244" s="16" t="s">
        <v>123</v>
      </c>
      <c r="BM244" s="156" t="s">
        <v>404</v>
      </c>
    </row>
    <row r="245" spans="1:65" s="2" customFormat="1" ht="16.5" customHeight="1">
      <c r="A245" s="31"/>
      <c r="B245" s="143"/>
      <c r="C245" s="144" t="s">
        <v>405</v>
      </c>
      <c r="D245" s="144" t="s">
        <v>119</v>
      </c>
      <c r="E245" s="145" t="s">
        <v>406</v>
      </c>
      <c r="F245" s="146" t="s">
        <v>407</v>
      </c>
      <c r="G245" s="147" t="s">
        <v>306</v>
      </c>
      <c r="H245" s="148">
        <v>1</v>
      </c>
      <c r="I245" s="149"/>
      <c r="J245" s="150">
        <f t="shared" si="20"/>
        <v>0</v>
      </c>
      <c r="K245" s="151"/>
      <c r="L245" s="32"/>
      <c r="M245" s="152" t="s">
        <v>1</v>
      </c>
      <c r="N245" s="153" t="s">
        <v>36</v>
      </c>
      <c r="O245" s="57"/>
      <c r="P245" s="154">
        <f t="shared" si="21"/>
        <v>0</v>
      </c>
      <c r="Q245" s="154">
        <v>0.00072</v>
      </c>
      <c r="R245" s="154">
        <f t="shared" si="22"/>
        <v>0.00072</v>
      </c>
      <c r="S245" s="154">
        <v>0</v>
      </c>
      <c r="T245" s="155">
        <f t="shared" si="23"/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56" t="s">
        <v>123</v>
      </c>
      <c r="AT245" s="156" t="s">
        <v>119</v>
      </c>
      <c r="AU245" s="156" t="s">
        <v>81</v>
      </c>
      <c r="AY245" s="16" t="s">
        <v>117</v>
      </c>
      <c r="BE245" s="157">
        <f t="shared" si="24"/>
        <v>0</v>
      </c>
      <c r="BF245" s="157">
        <f t="shared" si="25"/>
        <v>0</v>
      </c>
      <c r="BG245" s="157">
        <f t="shared" si="26"/>
        <v>0</v>
      </c>
      <c r="BH245" s="157">
        <f t="shared" si="27"/>
        <v>0</v>
      </c>
      <c r="BI245" s="157">
        <f t="shared" si="28"/>
        <v>0</v>
      </c>
      <c r="BJ245" s="16" t="s">
        <v>79</v>
      </c>
      <c r="BK245" s="157">
        <f t="shared" si="29"/>
        <v>0</v>
      </c>
      <c r="BL245" s="16" t="s">
        <v>123</v>
      </c>
      <c r="BM245" s="156" t="s">
        <v>408</v>
      </c>
    </row>
    <row r="246" spans="1:65" s="2" customFormat="1" ht="24.2" customHeight="1">
      <c r="A246" s="31"/>
      <c r="B246" s="143"/>
      <c r="C246" s="179" t="s">
        <v>409</v>
      </c>
      <c r="D246" s="179" t="s">
        <v>230</v>
      </c>
      <c r="E246" s="180" t="s">
        <v>410</v>
      </c>
      <c r="F246" s="181" t="s">
        <v>411</v>
      </c>
      <c r="G246" s="182" t="s">
        <v>306</v>
      </c>
      <c r="H246" s="183">
        <v>1</v>
      </c>
      <c r="I246" s="184"/>
      <c r="J246" s="185">
        <f t="shared" si="20"/>
        <v>0</v>
      </c>
      <c r="K246" s="186"/>
      <c r="L246" s="187"/>
      <c r="M246" s="188" t="s">
        <v>1</v>
      </c>
      <c r="N246" s="189" t="s">
        <v>36</v>
      </c>
      <c r="O246" s="57"/>
      <c r="P246" s="154">
        <f t="shared" si="21"/>
        <v>0</v>
      </c>
      <c r="Q246" s="154">
        <v>0.011</v>
      </c>
      <c r="R246" s="154">
        <f t="shared" si="22"/>
        <v>0.011</v>
      </c>
      <c r="S246" s="154">
        <v>0</v>
      </c>
      <c r="T246" s="155">
        <f t="shared" si="23"/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56" t="s">
        <v>165</v>
      </c>
      <c r="AT246" s="156" t="s">
        <v>230</v>
      </c>
      <c r="AU246" s="156" t="s">
        <v>81</v>
      </c>
      <c r="AY246" s="16" t="s">
        <v>117</v>
      </c>
      <c r="BE246" s="157">
        <f t="shared" si="24"/>
        <v>0</v>
      </c>
      <c r="BF246" s="157">
        <f t="shared" si="25"/>
        <v>0</v>
      </c>
      <c r="BG246" s="157">
        <f t="shared" si="26"/>
        <v>0</v>
      </c>
      <c r="BH246" s="157">
        <f t="shared" si="27"/>
        <v>0</v>
      </c>
      <c r="BI246" s="157">
        <f t="shared" si="28"/>
        <v>0</v>
      </c>
      <c r="BJ246" s="16" t="s">
        <v>79</v>
      </c>
      <c r="BK246" s="157">
        <f t="shared" si="29"/>
        <v>0</v>
      </c>
      <c r="BL246" s="16" t="s">
        <v>123</v>
      </c>
      <c r="BM246" s="156" t="s">
        <v>412</v>
      </c>
    </row>
    <row r="247" spans="1:65" s="2" customFormat="1" ht="24.2" customHeight="1">
      <c r="A247" s="31"/>
      <c r="B247" s="143"/>
      <c r="C247" s="144" t="s">
        <v>413</v>
      </c>
      <c r="D247" s="144" t="s">
        <v>119</v>
      </c>
      <c r="E247" s="145" t="s">
        <v>414</v>
      </c>
      <c r="F247" s="146" t="s">
        <v>415</v>
      </c>
      <c r="G247" s="147" t="s">
        <v>306</v>
      </c>
      <c r="H247" s="148">
        <v>2</v>
      </c>
      <c r="I247" s="149"/>
      <c r="J247" s="150">
        <f t="shared" si="20"/>
        <v>0</v>
      </c>
      <c r="K247" s="151"/>
      <c r="L247" s="32"/>
      <c r="M247" s="152" t="s">
        <v>1</v>
      </c>
      <c r="N247" s="153" t="s">
        <v>36</v>
      </c>
      <c r="O247" s="57"/>
      <c r="P247" s="154">
        <f t="shared" si="21"/>
        <v>0</v>
      </c>
      <c r="Q247" s="154">
        <v>0.00073</v>
      </c>
      <c r="R247" s="154">
        <f t="shared" si="22"/>
        <v>0.00146</v>
      </c>
      <c r="S247" s="154">
        <v>0</v>
      </c>
      <c r="T247" s="155">
        <f t="shared" si="23"/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56" t="s">
        <v>123</v>
      </c>
      <c r="AT247" s="156" t="s">
        <v>119</v>
      </c>
      <c r="AU247" s="156" t="s">
        <v>81</v>
      </c>
      <c r="AY247" s="16" t="s">
        <v>117</v>
      </c>
      <c r="BE247" s="157">
        <f t="shared" si="24"/>
        <v>0</v>
      </c>
      <c r="BF247" s="157">
        <f t="shared" si="25"/>
        <v>0</v>
      </c>
      <c r="BG247" s="157">
        <f t="shared" si="26"/>
        <v>0</v>
      </c>
      <c r="BH247" s="157">
        <f t="shared" si="27"/>
        <v>0</v>
      </c>
      <c r="BI247" s="157">
        <f t="shared" si="28"/>
        <v>0</v>
      </c>
      <c r="BJ247" s="16" t="s">
        <v>79</v>
      </c>
      <c r="BK247" s="157">
        <f t="shared" si="29"/>
        <v>0</v>
      </c>
      <c r="BL247" s="16" t="s">
        <v>123</v>
      </c>
      <c r="BM247" s="156" t="s">
        <v>416</v>
      </c>
    </row>
    <row r="248" spans="1:65" s="2" customFormat="1" ht="24.2" customHeight="1">
      <c r="A248" s="31"/>
      <c r="B248" s="143"/>
      <c r="C248" s="179" t="s">
        <v>417</v>
      </c>
      <c r="D248" s="179" t="s">
        <v>230</v>
      </c>
      <c r="E248" s="180" t="s">
        <v>418</v>
      </c>
      <c r="F248" s="181" t="s">
        <v>419</v>
      </c>
      <c r="G248" s="182" t="s">
        <v>306</v>
      </c>
      <c r="H248" s="183">
        <v>1</v>
      </c>
      <c r="I248" s="184"/>
      <c r="J248" s="185">
        <f t="shared" si="20"/>
        <v>0</v>
      </c>
      <c r="K248" s="186"/>
      <c r="L248" s="187"/>
      <c r="M248" s="188" t="s">
        <v>1</v>
      </c>
      <c r="N248" s="189" t="s">
        <v>36</v>
      </c>
      <c r="O248" s="57"/>
      <c r="P248" s="154">
        <f t="shared" si="21"/>
        <v>0</v>
      </c>
      <c r="Q248" s="154">
        <v>0.0011</v>
      </c>
      <c r="R248" s="154">
        <f t="shared" si="22"/>
        <v>0.0011</v>
      </c>
      <c r="S248" s="154">
        <v>0</v>
      </c>
      <c r="T248" s="155">
        <f t="shared" si="23"/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156" t="s">
        <v>165</v>
      </c>
      <c r="AT248" s="156" t="s">
        <v>230</v>
      </c>
      <c r="AU248" s="156" t="s">
        <v>81</v>
      </c>
      <c r="AY248" s="16" t="s">
        <v>117</v>
      </c>
      <c r="BE248" s="157">
        <f t="shared" si="24"/>
        <v>0</v>
      </c>
      <c r="BF248" s="157">
        <f t="shared" si="25"/>
        <v>0</v>
      </c>
      <c r="BG248" s="157">
        <f t="shared" si="26"/>
        <v>0</v>
      </c>
      <c r="BH248" s="157">
        <f t="shared" si="27"/>
        <v>0</v>
      </c>
      <c r="BI248" s="157">
        <f t="shared" si="28"/>
        <v>0</v>
      </c>
      <c r="BJ248" s="16" t="s">
        <v>79</v>
      </c>
      <c r="BK248" s="157">
        <f t="shared" si="29"/>
        <v>0</v>
      </c>
      <c r="BL248" s="16" t="s">
        <v>123</v>
      </c>
      <c r="BM248" s="156" t="s">
        <v>420</v>
      </c>
    </row>
    <row r="249" spans="1:65" s="2" customFormat="1" ht="24.2" customHeight="1">
      <c r="A249" s="31"/>
      <c r="B249" s="143"/>
      <c r="C249" s="179" t="s">
        <v>421</v>
      </c>
      <c r="D249" s="179" t="s">
        <v>230</v>
      </c>
      <c r="E249" s="180" t="s">
        <v>422</v>
      </c>
      <c r="F249" s="181" t="s">
        <v>423</v>
      </c>
      <c r="G249" s="182" t="s">
        <v>306</v>
      </c>
      <c r="H249" s="183">
        <v>1</v>
      </c>
      <c r="I249" s="184"/>
      <c r="J249" s="185">
        <f t="shared" si="20"/>
        <v>0</v>
      </c>
      <c r="K249" s="186"/>
      <c r="L249" s="187"/>
      <c r="M249" s="188" t="s">
        <v>1</v>
      </c>
      <c r="N249" s="189" t="s">
        <v>36</v>
      </c>
      <c r="O249" s="57"/>
      <c r="P249" s="154">
        <f t="shared" si="21"/>
        <v>0</v>
      </c>
      <c r="Q249" s="154">
        <v>0.00154</v>
      </c>
      <c r="R249" s="154">
        <f t="shared" si="22"/>
        <v>0.00154</v>
      </c>
      <c r="S249" s="154">
        <v>0</v>
      </c>
      <c r="T249" s="155">
        <f t="shared" si="23"/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56" t="s">
        <v>165</v>
      </c>
      <c r="AT249" s="156" t="s">
        <v>230</v>
      </c>
      <c r="AU249" s="156" t="s">
        <v>81</v>
      </c>
      <c r="AY249" s="16" t="s">
        <v>117</v>
      </c>
      <c r="BE249" s="157">
        <f t="shared" si="24"/>
        <v>0</v>
      </c>
      <c r="BF249" s="157">
        <f t="shared" si="25"/>
        <v>0</v>
      </c>
      <c r="BG249" s="157">
        <f t="shared" si="26"/>
        <v>0</v>
      </c>
      <c r="BH249" s="157">
        <f t="shared" si="27"/>
        <v>0</v>
      </c>
      <c r="BI249" s="157">
        <f t="shared" si="28"/>
        <v>0</v>
      </c>
      <c r="BJ249" s="16" t="s">
        <v>79</v>
      </c>
      <c r="BK249" s="157">
        <f t="shared" si="29"/>
        <v>0</v>
      </c>
      <c r="BL249" s="16" t="s">
        <v>123</v>
      </c>
      <c r="BM249" s="156" t="s">
        <v>424</v>
      </c>
    </row>
    <row r="250" spans="1:65" s="2" customFormat="1" ht="21.75" customHeight="1">
      <c r="A250" s="31"/>
      <c r="B250" s="143"/>
      <c r="C250" s="144" t="s">
        <v>425</v>
      </c>
      <c r="D250" s="144" t="s">
        <v>119</v>
      </c>
      <c r="E250" s="145" t="s">
        <v>426</v>
      </c>
      <c r="F250" s="146" t="s">
        <v>427</v>
      </c>
      <c r="G250" s="147" t="s">
        <v>306</v>
      </c>
      <c r="H250" s="148">
        <v>1</v>
      </c>
      <c r="I250" s="149"/>
      <c r="J250" s="150">
        <f t="shared" si="20"/>
        <v>0</v>
      </c>
      <c r="K250" s="151"/>
      <c r="L250" s="32"/>
      <c r="M250" s="152" t="s">
        <v>1</v>
      </c>
      <c r="N250" s="153" t="s">
        <v>36</v>
      </c>
      <c r="O250" s="57"/>
      <c r="P250" s="154">
        <f t="shared" si="21"/>
        <v>0</v>
      </c>
      <c r="Q250" s="154">
        <v>0.00162</v>
      </c>
      <c r="R250" s="154">
        <f t="shared" si="22"/>
        <v>0.00162</v>
      </c>
      <c r="S250" s="154">
        <v>0</v>
      </c>
      <c r="T250" s="155">
        <f t="shared" si="23"/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56" t="s">
        <v>123</v>
      </c>
      <c r="AT250" s="156" t="s">
        <v>119</v>
      </c>
      <c r="AU250" s="156" t="s">
        <v>81</v>
      </c>
      <c r="AY250" s="16" t="s">
        <v>117</v>
      </c>
      <c r="BE250" s="157">
        <f t="shared" si="24"/>
        <v>0</v>
      </c>
      <c r="BF250" s="157">
        <f t="shared" si="25"/>
        <v>0</v>
      </c>
      <c r="BG250" s="157">
        <f t="shared" si="26"/>
        <v>0</v>
      </c>
      <c r="BH250" s="157">
        <f t="shared" si="27"/>
        <v>0</v>
      </c>
      <c r="BI250" s="157">
        <f t="shared" si="28"/>
        <v>0</v>
      </c>
      <c r="BJ250" s="16" t="s">
        <v>79</v>
      </c>
      <c r="BK250" s="157">
        <f t="shared" si="29"/>
        <v>0</v>
      </c>
      <c r="BL250" s="16" t="s">
        <v>123</v>
      </c>
      <c r="BM250" s="156" t="s">
        <v>428</v>
      </c>
    </row>
    <row r="251" spans="1:65" s="2" customFormat="1" ht="24.2" customHeight="1">
      <c r="A251" s="31"/>
      <c r="B251" s="143"/>
      <c r="C251" s="179" t="s">
        <v>429</v>
      </c>
      <c r="D251" s="179" t="s">
        <v>230</v>
      </c>
      <c r="E251" s="180" t="s">
        <v>430</v>
      </c>
      <c r="F251" s="181" t="s">
        <v>431</v>
      </c>
      <c r="G251" s="182" t="s">
        <v>306</v>
      </c>
      <c r="H251" s="183">
        <v>1</v>
      </c>
      <c r="I251" s="184"/>
      <c r="J251" s="185">
        <f t="shared" si="20"/>
        <v>0</v>
      </c>
      <c r="K251" s="186"/>
      <c r="L251" s="187"/>
      <c r="M251" s="188" t="s">
        <v>1</v>
      </c>
      <c r="N251" s="189" t="s">
        <v>36</v>
      </c>
      <c r="O251" s="57"/>
      <c r="P251" s="154">
        <f t="shared" si="21"/>
        <v>0</v>
      </c>
      <c r="Q251" s="154">
        <v>0.018</v>
      </c>
      <c r="R251" s="154">
        <f t="shared" si="22"/>
        <v>0.018</v>
      </c>
      <c r="S251" s="154">
        <v>0</v>
      </c>
      <c r="T251" s="155">
        <f t="shared" si="23"/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56" t="s">
        <v>165</v>
      </c>
      <c r="AT251" s="156" t="s">
        <v>230</v>
      </c>
      <c r="AU251" s="156" t="s">
        <v>81</v>
      </c>
      <c r="AY251" s="16" t="s">
        <v>117</v>
      </c>
      <c r="BE251" s="157">
        <f t="shared" si="24"/>
        <v>0</v>
      </c>
      <c r="BF251" s="157">
        <f t="shared" si="25"/>
        <v>0</v>
      </c>
      <c r="BG251" s="157">
        <f t="shared" si="26"/>
        <v>0</v>
      </c>
      <c r="BH251" s="157">
        <f t="shared" si="27"/>
        <v>0</v>
      </c>
      <c r="BI251" s="157">
        <f t="shared" si="28"/>
        <v>0</v>
      </c>
      <c r="BJ251" s="16" t="s">
        <v>79</v>
      </c>
      <c r="BK251" s="157">
        <f t="shared" si="29"/>
        <v>0</v>
      </c>
      <c r="BL251" s="16" t="s">
        <v>123</v>
      </c>
      <c r="BM251" s="156" t="s">
        <v>432</v>
      </c>
    </row>
    <row r="252" spans="1:65" s="2" customFormat="1" ht="24.2" customHeight="1">
      <c r="A252" s="31"/>
      <c r="B252" s="143"/>
      <c r="C252" s="179" t="s">
        <v>433</v>
      </c>
      <c r="D252" s="179" t="s">
        <v>230</v>
      </c>
      <c r="E252" s="180" t="s">
        <v>434</v>
      </c>
      <c r="F252" s="181" t="s">
        <v>435</v>
      </c>
      <c r="G252" s="182" t="s">
        <v>306</v>
      </c>
      <c r="H252" s="183">
        <v>1</v>
      </c>
      <c r="I252" s="184"/>
      <c r="J252" s="185">
        <f t="shared" si="20"/>
        <v>0</v>
      </c>
      <c r="K252" s="186"/>
      <c r="L252" s="187"/>
      <c r="M252" s="188" t="s">
        <v>1</v>
      </c>
      <c r="N252" s="189" t="s">
        <v>36</v>
      </c>
      <c r="O252" s="57"/>
      <c r="P252" s="154">
        <f t="shared" si="21"/>
        <v>0</v>
      </c>
      <c r="Q252" s="154">
        <v>0.0035</v>
      </c>
      <c r="R252" s="154">
        <f t="shared" si="22"/>
        <v>0.0035</v>
      </c>
      <c r="S252" s="154">
        <v>0</v>
      </c>
      <c r="T252" s="155">
        <f t="shared" si="23"/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156" t="s">
        <v>165</v>
      </c>
      <c r="AT252" s="156" t="s">
        <v>230</v>
      </c>
      <c r="AU252" s="156" t="s">
        <v>81</v>
      </c>
      <c r="AY252" s="16" t="s">
        <v>117</v>
      </c>
      <c r="BE252" s="157">
        <f t="shared" si="24"/>
        <v>0</v>
      </c>
      <c r="BF252" s="157">
        <f t="shared" si="25"/>
        <v>0</v>
      </c>
      <c r="BG252" s="157">
        <f t="shared" si="26"/>
        <v>0</v>
      </c>
      <c r="BH252" s="157">
        <f t="shared" si="27"/>
        <v>0</v>
      </c>
      <c r="BI252" s="157">
        <f t="shared" si="28"/>
        <v>0</v>
      </c>
      <c r="BJ252" s="16" t="s">
        <v>79</v>
      </c>
      <c r="BK252" s="157">
        <f t="shared" si="29"/>
        <v>0</v>
      </c>
      <c r="BL252" s="16" t="s">
        <v>123</v>
      </c>
      <c r="BM252" s="156" t="s">
        <v>436</v>
      </c>
    </row>
    <row r="253" spans="1:65" s="2" customFormat="1" ht="24.2" customHeight="1">
      <c r="A253" s="31"/>
      <c r="B253" s="143"/>
      <c r="C253" s="179" t="s">
        <v>437</v>
      </c>
      <c r="D253" s="179" t="s">
        <v>230</v>
      </c>
      <c r="E253" s="180" t="s">
        <v>438</v>
      </c>
      <c r="F253" s="181" t="s">
        <v>439</v>
      </c>
      <c r="G253" s="182" t="s">
        <v>306</v>
      </c>
      <c r="H253" s="183">
        <v>1</v>
      </c>
      <c r="I253" s="184"/>
      <c r="J253" s="185">
        <f t="shared" si="20"/>
        <v>0</v>
      </c>
      <c r="K253" s="186"/>
      <c r="L253" s="187"/>
      <c r="M253" s="188" t="s">
        <v>1</v>
      </c>
      <c r="N253" s="189" t="s">
        <v>36</v>
      </c>
      <c r="O253" s="57"/>
      <c r="P253" s="154">
        <f t="shared" si="21"/>
        <v>0</v>
      </c>
      <c r="Q253" s="154">
        <v>0.0035</v>
      </c>
      <c r="R253" s="154">
        <f t="shared" si="22"/>
        <v>0.0035</v>
      </c>
      <c r="S253" s="154">
        <v>0</v>
      </c>
      <c r="T253" s="155">
        <f t="shared" si="23"/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56" t="s">
        <v>165</v>
      </c>
      <c r="AT253" s="156" t="s">
        <v>230</v>
      </c>
      <c r="AU253" s="156" t="s">
        <v>81</v>
      </c>
      <c r="AY253" s="16" t="s">
        <v>117</v>
      </c>
      <c r="BE253" s="157">
        <f t="shared" si="24"/>
        <v>0</v>
      </c>
      <c r="BF253" s="157">
        <f t="shared" si="25"/>
        <v>0</v>
      </c>
      <c r="BG253" s="157">
        <f t="shared" si="26"/>
        <v>0</v>
      </c>
      <c r="BH253" s="157">
        <f t="shared" si="27"/>
        <v>0</v>
      </c>
      <c r="BI253" s="157">
        <f t="shared" si="28"/>
        <v>0</v>
      </c>
      <c r="BJ253" s="16" t="s">
        <v>79</v>
      </c>
      <c r="BK253" s="157">
        <f t="shared" si="29"/>
        <v>0</v>
      </c>
      <c r="BL253" s="16" t="s">
        <v>123</v>
      </c>
      <c r="BM253" s="156" t="s">
        <v>440</v>
      </c>
    </row>
    <row r="254" spans="1:65" s="2" customFormat="1" ht="21.75" customHeight="1">
      <c r="A254" s="31"/>
      <c r="B254" s="143"/>
      <c r="C254" s="144" t="s">
        <v>441</v>
      </c>
      <c r="D254" s="144" t="s">
        <v>119</v>
      </c>
      <c r="E254" s="145" t="s">
        <v>442</v>
      </c>
      <c r="F254" s="146" t="s">
        <v>443</v>
      </c>
      <c r="G254" s="147" t="s">
        <v>306</v>
      </c>
      <c r="H254" s="148">
        <v>1</v>
      </c>
      <c r="I254" s="149"/>
      <c r="J254" s="150">
        <f t="shared" si="20"/>
        <v>0</v>
      </c>
      <c r="K254" s="151"/>
      <c r="L254" s="32"/>
      <c r="M254" s="152" t="s">
        <v>1</v>
      </c>
      <c r="N254" s="153" t="s">
        <v>36</v>
      </c>
      <c r="O254" s="57"/>
      <c r="P254" s="154">
        <f t="shared" si="21"/>
        <v>0</v>
      </c>
      <c r="Q254" s="154">
        <v>0</v>
      </c>
      <c r="R254" s="154">
        <f t="shared" si="22"/>
        <v>0</v>
      </c>
      <c r="S254" s="154">
        <v>0</v>
      </c>
      <c r="T254" s="155">
        <f t="shared" si="23"/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56" t="s">
        <v>123</v>
      </c>
      <c r="AT254" s="156" t="s">
        <v>119</v>
      </c>
      <c r="AU254" s="156" t="s">
        <v>81</v>
      </c>
      <c r="AY254" s="16" t="s">
        <v>117</v>
      </c>
      <c r="BE254" s="157">
        <f t="shared" si="24"/>
        <v>0</v>
      </c>
      <c r="BF254" s="157">
        <f t="shared" si="25"/>
        <v>0</v>
      </c>
      <c r="BG254" s="157">
        <f t="shared" si="26"/>
        <v>0</v>
      </c>
      <c r="BH254" s="157">
        <f t="shared" si="27"/>
        <v>0</v>
      </c>
      <c r="BI254" s="157">
        <f t="shared" si="28"/>
        <v>0</v>
      </c>
      <c r="BJ254" s="16" t="s">
        <v>79</v>
      </c>
      <c r="BK254" s="157">
        <f t="shared" si="29"/>
        <v>0</v>
      </c>
      <c r="BL254" s="16" t="s">
        <v>123</v>
      </c>
      <c r="BM254" s="156" t="s">
        <v>444</v>
      </c>
    </row>
    <row r="255" spans="1:65" s="2" customFormat="1" ht="24.2" customHeight="1">
      <c r="A255" s="31"/>
      <c r="B255" s="143"/>
      <c r="C255" s="179" t="s">
        <v>445</v>
      </c>
      <c r="D255" s="179" t="s">
        <v>230</v>
      </c>
      <c r="E255" s="180" t="s">
        <v>446</v>
      </c>
      <c r="F255" s="181" t="s">
        <v>447</v>
      </c>
      <c r="G255" s="182" t="s">
        <v>306</v>
      </c>
      <c r="H255" s="183">
        <v>1</v>
      </c>
      <c r="I255" s="184"/>
      <c r="J255" s="185">
        <f t="shared" si="20"/>
        <v>0</v>
      </c>
      <c r="K255" s="186"/>
      <c r="L255" s="187"/>
      <c r="M255" s="188" t="s">
        <v>1</v>
      </c>
      <c r="N255" s="189" t="s">
        <v>36</v>
      </c>
      <c r="O255" s="57"/>
      <c r="P255" s="154">
        <f t="shared" si="21"/>
        <v>0</v>
      </c>
      <c r="Q255" s="154">
        <v>0.0019</v>
      </c>
      <c r="R255" s="154">
        <f t="shared" si="22"/>
        <v>0.0019</v>
      </c>
      <c r="S255" s="154">
        <v>0</v>
      </c>
      <c r="T255" s="155">
        <f t="shared" si="23"/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156" t="s">
        <v>165</v>
      </c>
      <c r="AT255" s="156" t="s">
        <v>230</v>
      </c>
      <c r="AU255" s="156" t="s">
        <v>81</v>
      </c>
      <c r="AY255" s="16" t="s">
        <v>117</v>
      </c>
      <c r="BE255" s="157">
        <f t="shared" si="24"/>
        <v>0</v>
      </c>
      <c r="BF255" s="157">
        <f t="shared" si="25"/>
        <v>0</v>
      </c>
      <c r="BG255" s="157">
        <f t="shared" si="26"/>
        <v>0</v>
      </c>
      <c r="BH255" s="157">
        <f t="shared" si="27"/>
        <v>0</v>
      </c>
      <c r="BI255" s="157">
        <f t="shared" si="28"/>
        <v>0</v>
      </c>
      <c r="BJ255" s="16" t="s">
        <v>79</v>
      </c>
      <c r="BK255" s="157">
        <f t="shared" si="29"/>
        <v>0</v>
      </c>
      <c r="BL255" s="16" t="s">
        <v>123</v>
      </c>
      <c r="BM255" s="156" t="s">
        <v>448</v>
      </c>
    </row>
    <row r="256" spans="1:65" s="2" customFormat="1" ht="24.2" customHeight="1">
      <c r="A256" s="31"/>
      <c r="B256" s="143"/>
      <c r="C256" s="144" t="s">
        <v>449</v>
      </c>
      <c r="D256" s="144" t="s">
        <v>119</v>
      </c>
      <c r="E256" s="145" t="s">
        <v>450</v>
      </c>
      <c r="F256" s="146" t="s">
        <v>451</v>
      </c>
      <c r="G256" s="147" t="s">
        <v>127</v>
      </c>
      <c r="H256" s="148">
        <v>26</v>
      </c>
      <c r="I256" s="149"/>
      <c r="J256" s="150">
        <f t="shared" si="20"/>
        <v>0</v>
      </c>
      <c r="K256" s="151"/>
      <c r="L256" s="32"/>
      <c r="M256" s="152" t="s">
        <v>1</v>
      </c>
      <c r="N256" s="153" t="s">
        <v>36</v>
      </c>
      <c r="O256" s="57"/>
      <c r="P256" s="154">
        <f t="shared" si="21"/>
        <v>0</v>
      </c>
      <c r="Q256" s="154">
        <v>0</v>
      </c>
      <c r="R256" s="154">
        <f t="shared" si="22"/>
        <v>0</v>
      </c>
      <c r="S256" s="154">
        <v>0</v>
      </c>
      <c r="T256" s="155">
        <f t="shared" si="23"/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56" t="s">
        <v>123</v>
      </c>
      <c r="AT256" s="156" t="s">
        <v>119</v>
      </c>
      <c r="AU256" s="156" t="s">
        <v>81</v>
      </c>
      <c r="AY256" s="16" t="s">
        <v>117</v>
      </c>
      <c r="BE256" s="157">
        <f t="shared" si="24"/>
        <v>0</v>
      </c>
      <c r="BF256" s="157">
        <f t="shared" si="25"/>
        <v>0</v>
      </c>
      <c r="BG256" s="157">
        <f t="shared" si="26"/>
        <v>0</v>
      </c>
      <c r="BH256" s="157">
        <f t="shared" si="27"/>
        <v>0</v>
      </c>
      <c r="BI256" s="157">
        <f t="shared" si="28"/>
        <v>0</v>
      </c>
      <c r="BJ256" s="16" t="s">
        <v>79</v>
      </c>
      <c r="BK256" s="157">
        <f t="shared" si="29"/>
        <v>0</v>
      </c>
      <c r="BL256" s="16" t="s">
        <v>123</v>
      </c>
      <c r="BM256" s="156" t="s">
        <v>452</v>
      </c>
    </row>
    <row r="257" spans="1:65" s="2" customFormat="1" ht="16.5" customHeight="1">
      <c r="A257" s="31"/>
      <c r="B257" s="143"/>
      <c r="C257" s="144" t="s">
        <v>453</v>
      </c>
      <c r="D257" s="144" t="s">
        <v>119</v>
      </c>
      <c r="E257" s="145" t="s">
        <v>454</v>
      </c>
      <c r="F257" s="146" t="s">
        <v>455</v>
      </c>
      <c r="G257" s="147" t="s">
        <v>127</v>
      </c>
      <c r="H257" s="148">
        <v>26</v>
      </c>
      <c r="I257" s="149"/>
      <c r="J257" s="150">
        <f t="shared" si="20"/>
        <v>0</v>
      </c>
      <c r="K257" s="151"/>
      <c r="L257" s="32"/>
      <c r="M257" s="152" t="s">
        <v>1</v>
      </c>
      <c r="N257" s="153" t="s">
        <v>36</v>
      </c>
      <c r="O257" s="57"/>
      <c r="P257" s="154">
        <f t="shared" si="21"/>
        <v>0</v>
      </c>
      <c r="Q257" s="154">
        <v>0</v>
      </c>
      <c r="R257" s="154">
        <f t="shared" si="22"/>
        <v>0</v>
      </c>
      <c r="S257" s="154">
        <v>0</v>
      </c>
      <c r="T257" s="155">
        <f t="shared" si="23"/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56" t="s">
        <v>123</v>
      </c>
      <c r="AT257" s="156" t="s">
        <v>119</v>
      </c>
      <c r="AU257" s="156" t="s">
        <v>81</v>
      </c>
      <c r="AY257" s="16" t="s">
        <v>117</v>
      </c>
      <c r="BE257" s="157">
        <f t="shared" si="24"/>
        <v>0</v>
      </c>
      <c r="BF257" s="157">
        <f t="shared" si="25"/>
        <v>0</v>
      </c>
      <c r="BG257" s="157">
        <f t="shared" si="26"/>
        <v>0</v>
      </c>
      <c r="BH257" s="157">
        <f t="shared" si="27"/>
        <v>0</v>
      </c>
      <c r="BI257" s="157">
        <f t="shared" si="28"/>
        <v>0</v>
      </c>
      <c r="BJ257" s="16" t="s">
        <v>79</v>
      </c>
      <c r="BK257" s="157">
        <f t="shared" si="29"/>
        <v>0</v>
      </c>
      <c r="BL257" s="16" t="s">
        <v>123</v>
      </c>
      <c r="BM257" s="156" t="s">
        <v>456</v>
      </c>
    </row>
    <row r="258" spans="1:65" s="2" customFormat="1" ht="24.2" customHeight="1">
      <c r="A258" s="31"/>
      <c r="B258" s="143"/>
      <c r="C258" s="144" t="s">
        <v>457</v>
      </c>
      <c r="D258" s="144" t="s">
        <v>119</v>
      </c>
      <c r="E258" s="145" t="s">
        <v>458</v>
      </c>
      <c r="F258" s="146" t="s">
        <v>459</v>
      </c>
      <c r="G258" s="147" t="s">
        <v>127</v>
      </c>
      <c r="H258" s="148">
        <v>170</v>
      </c>
      <c r="I258" s="149"/>
      <c r="J258" s="150">
        <f t="shared" si="20"/>
        <v>0</v>
      </c>
      <c r="K258" s="151"/>
      <c r="L258" s="32"/>
      <c r="M258" s="152" t="s">
        <v>1</v>
      </c>
      <c r="N258" s="153" t="s">
        <v>36</v>
      </c>
      <c r="O258" s="57"/>
      <c r="P258" s="154">
        <f t="shared" si="21"/>
        <v>0</v>
      </c>
      <c r="Q258" s="154">
        <v>0</v>
      </c>
      <c r="R258" s="154">
        <f t="shared" si="22"/>
        <v>0</v>
      </c>
      <c r="S258" s="154">
        <v>0</v>
      </c>
      <c r="T258" s="155">
        <f t="shared" si="23"/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156" t="s">
        <v>123</v>
      </c>
      <c r="AT258" s="156" t="s">
        <v>119</v>
      </c>
      <c r="AU258" s="156" t="s">
        <v>81</v>
      </c>
      <c r="AY258" s="16" t="s">
        <v>117</v>
      </c>
      <c r="BE258" s="157">
        <f t="shared" si="24"/>
        <v>0</v>
      </c>
      <c r="BF258" s="157">
        <f t="shared" si="25"/>
        <v>0</v>
      </c>
      <c r="BG258" s="157">
        <f t="shared" si="26"/>
        <v>0</v>
      </c>
      <c r="BH258" s="157">
        <f t="shared" si="27"/>
        <v>0</v>
      </c>
      <c r="BI258" s="157">
        <f t="shared" si="28"/>
        <v>0</v>
      </c>
      <c r="BJ258" s="16" t="s">
        <v>79</v>
      </c>
      <c r="BK258" s="157">
        <f t="shared" si="29"/>
        <v>0</v>
      </c>
      <c r="BL258" s="16" t="s">
        <v>123</v>
      </c>
      <c r="BM258" s="156" t="s">
        <v>460</v>
      </c>
    </row>
    <row r="259" spans="1:65" s="2" customFormat="1" ht="24.2" customHeight="1">
      <c r="A259" s="31"/>
      <c r="B259" s="143"/>
      <c r="C259" s="144" t="s">
        <v>461</v>
      </c>
      <c r="D259" s="144" t="s">
        <v>119</v>
      </c>
      <c r="E259" s="145" t="s">
        <v>462</v>
      </c>
      <c r="F259" s="146" t="s">
        <v>463</v>
      </c>
      <c r="G259" s="147" t="s">
        <v>127</v>
      </c>
      <c r="H259" s="148">
        <v>170</v>
      </c>
      <c r="I259" s="149"/>
      <c r="J259" s="150">
        <f t="shared" si="20"/>
        <v>0</v>
      </c>
      <c r="K259" s="151"/>
      <c r="L259" s="32"/>
      <c r="M259" s="152" t="s">
        <v>1</v>
      </c>
      <c r="N259" s="153" t="s">
        <v>36</v>
      </c>
      <c r="O259" s="57"/>
      <c r="P259" s="154">
        <f t="shared" si="21"/>
        <v>0</v>
      </c>
      <c r="Q259" s="154">
        <v>0</v>
      </c>
      <c r="R259" s="154">
        <f t="shared" si="22"/>
        <v>0</v>
      </c>
      <c r="S259" s="154">
        <v>0</v>
      </c>
      <c r="T259" s="155">
        <f t="shared" si="23"/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56" t="s">
        <v>123</v>
      </c>
      <c r="AT259" s="156" t="s">
        <v>119</v>
      </c>
      <c r="AU259" s="156" t="s">
        <v>81</v>
      </c>
      <c r="AY259" s="16" t="s">
        <v>117</v>
      </c>
      <c r="BE259" s="157">
        <f t="shared" si="24"/>
        <v>0</v>
      </c>
      <c r="BF259" s="157">
        <f t="shared" si="25"/>
        <v>0</v>
      </c>
      <c r="BG259" s="157">
        <f t="shared" si="26"/>
        <v>0</v>
      </c>
      <c r="BH259" s="157">
        <f t="shared" si="27"/>
        <v>0</v>
      </c>
      <c r="BI259" s="157">
        <f t="shared" si="28"/>
        <v>0</v>
      </c>
      <c r="BJ259" s="16" t="s">
        <v>79</v>
      </c>
      <c r="BK259" s="157">
        <f t="shared" si="29"/>
        <v>0</v>
      </c>
      <c r="BL259" s="16" t="s">
        <v>123</v>
      </c>
      <c r="BM259" s="156" t="s">
        <v>464</v>
      </c>
    </row>
    <row r="260" spans="1:65" s="2" customFormat="1" ht="24.2" customHeight="1">
      <c r="A260" s="31"/>
      <c r="B260" s="143"/>
      <c r="C260" s="144" t="s">
        <v>465</v>
      </c>
      <c r="D260" s="144" t="s">
        <v>119</v>
      </c>
      <c r="E260" s="145" t="s">
        <v>466</v>
      </c>
      <c r="F260" s="146" t="s">
        <v>467</v>
      </c>
      <c r="G260" s="147" t="s">
        <v>306</v>
      </c>
      <c r="H260" s="148">
        <v>1</v>
      </c>
      <c r="I260" s="149"/>
      <c r="J260" s="150">
        <f t="shared" si="20"/>
        <v>0</v>
      </c>
      <c r="K260" s="151"/>
      <c r="L260" s="32"/>
      <c r="M260" s="152" t="s">
        <v>1</v>
      </c>
      <c r="N260" s="153" t="s">
        <v>36</v>
      </c>
      <c r="O260" s="57"/>
      <c r="P260" s="154">
        <f t="shared" si="21"/>
        <v>0</v>
      </c>
      <c r="Q260" s="154">
        <v>0.06383</v>
      </c>
      <c r="R260" s="154">
        <f t="shared" si="22"/>
        <v>0.06383</v>
      </c>
      <c r="S260" s="154">
        <v>0</v>
      </c>
      <c r="T260" s="155">
        <f t="shared" si="23"/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156" t="s">
        <v>123</v>
      </c>
      <c r="AT260" s="156" t="s">
        <v>119</v>
      </c>
      <c r="AU260" s="156" t="s">
        <v>81</v>
      </c>
      <c r="AY260" s="16" t="s">
        <v>117</v>
      </c>
      <c r="BE260" s="157">
        <f t="shared" si="24"/>
        <v>0</v>
      </c>
      <c r="BF260" s="157">
        <f t="shared" si="25"/>
        <v>0</v>
      </c>
      <c r="BG260" s="157">
        <f t="shared" si="26"/>
        <v>0</v>
      </c>
      <c r="BH260" s="157">
        <f t="shared" si="27"/>
        <v>0</v>
      </c>
      <c r="BI260" s="157">
        <f t="shared" si="28"/>
        <v>0</v>
      </c>
      <c r="BJ260" s="16" t="s">
        <v>79</v>
      </c>
      <c r="BK260" s="157">
        <f t="shared" si="29"/>
        <v>0</v>
      </c>
      <c r="BL260" s="16" t="s">
        <v>123</v>
      </c>
      <c r="BM260" s="156" t="s">
        <v>468</v>
      </c>
    </row>
    <row r="261" spans="1:65" s="2" customFormat="1" ht="21.75" customHeight="1">
      <c r="A261" s="31"/>
      <c r="B261" s="143"/>
      <c r="C261" s="179" t="s">
        <v>469</v>
      </c>
      <c r="D261" s="179" t="s">
        <v>230</v>
      </c>
      <c r="E261" s="180" t="s">
        <v>470</v>
      </c>
      <c r="F261" s="181" t="s">
        <v>471</v>
      </c>
      <c r="G261" s="182" t="s">
        <v>306</v>
      </c>
      <c r="H261" s="183">
        <v>1</v>
      </c>
      <c r="I261" s="184"/>
      <c r="J261" s="185">
        <f t="shared" si="20"/>
        <v>0</v>
      </c>
      <c r="K261" s="186"/>
      <c r="L261" s="187"/>
      <c r="M261" s="188" t="s">
        <v>1</v>
      </c>
      <c r="N261" s="189" t="s">
        <v>36</v>
      </c>
      <c r="O261" s="57"/>
      <c r="P261" s="154">
        <f t="shared" si="21"/>
        <v>0</v>
      </c>
      <c r="Q261" s="154">
        <v>0.0073</v>
      </c>
      <c r="R261" s="154">
        <f t="shared" si="22"/>
        <v>0.0073</v>
      </c>
      <c r="S261" s="154">
        <v>0</v>
      </c>
      <c r="T261" s="155">
        <f t="shared" si="23"/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56" t="s">
        <v>165</v>
      </c>
      <c r="AT261" s="156" t="s">
        <v>230</v>
      </c>
      <c r="AU261" s="156" t="s">
        <v>81</v>
      </c>
      <c r="AY261" s="16" t="s">
        <v>117</v>
      </c>
      <c r="BE261" s="157">
        <f t="shared" si="24"/>
        <v>0</v>
      </c>
      <c r="BF261" s="157">
        <f t="shared" si="25"/>
        <v>0</v>
      </c>
      <c r="BG261" s="157">
        <f t="shared" si="26"/>
        <v>0</v>
      </c>
      <c r="BH261" s="157">
        <f t="shared" si="27"/>
        <v>0</v>
      </c>
      <c r="BI261" s="157">
        <f t="shared" si="28"/>
        <v>0</v>
      </c>
      <c r="BJ261" s="16" t="s">
        <v>79</v>
      </c>
      <c r="BK261" s="157">
        <f t="shared" si="29"/>
        <v>0</v>
      </c>
      <c r="BL261" s="16" t="s">
        <v>123</v>
      </c>
      <c r="BM261" s="156" t="s">
        <v>472</v>
      </c>
    </row>
    <row r="262" spans="1:65" s="2" customFormat="1" ht="16.5" customHeight="1">
      <c r="A262" s="31"/>
      <c r="B262" s="143"/>
      <c r="C262" s="144" t="s">
        <v>473</v>
      </c>
      <c r="D262" s="144" t="s">
        <v>119</v>
      </c>
      <c r="E262" s="145" t="s">
        <v>474</v>
      </c>
      <c r="F262" s="146" t="s">
        <v>475</v>
      </c>
      <c r="G262" s="147" t="s">
        <v>306</v>
      </c>
      <c r="H262" s="148">
        <v>1</v>
      </c>
      <c r="I262" s="149"/>
      <c r="J262" s="150">
        <f t="shared" si="20"/>
        <v>0</v>
      </c>
      <c r="K262" s="151"/>
      <c r="L262" s="32"/>
      <c r="M262" s="152" t="s">
        <v>1</v>
      </c>
      <c r="N262" s="153" t="s">
        <v>36</v>
      </c>
      <c r="O262" s="57"/>
      <c r="P262" s="154">
        <f t="shared" si="21"/>
        <v>0</v>
      </c>
      <c r="Q262" s="154">
        <v>0.12303</v>
      </c>
      <c r="R262" s="154">
        <f t="shared" si="22"/>
        <v>0.12303</v>
      </c>
      <c r="S262" s="154">
        <v>0</v>
      </c>
      <c r="T262" s="155">
        <f t="shared" si="23"/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156" t="s">
        <v>123</v>
      </c>
      <c r="AT262" s="156" t="s">
        <v>119</v>
      </c>
      <c r="AU262" s="156" t="s">
        <v>81</v>
      </c>
      <c r="AY262" s="16" t="s">
        <v>117</v>
      </c>
      <c r="BE262" s="157">
        <f t="shared" si="24"/>
        <v>0</v>
      </c>
      <c r="BF262" s="157">
        <f t="shared" si="25"/>
        <v>0</v>
      </c>
      <c r="BG262" s="157">
        <f t="shared" si="26"/>
        <v>0</v>
      </c>
      <c r="BH262" s="157">
        <f t="shared" si="27"/>
        <v>0</v>
      </c>
      <c r="BI262" s="157">
        <f t="shared" si="28"/>
        <v>0</v>
      </c>
      <c r="BJ262" s="16" t="s">
        <v>79</v>
      </c>
      <c r="BK262" s="157">
        <f t="shared" si="29"/>
        <v>0</v>
      </c>
      <c r="BL262" s="16" t="s">
        <v>123</v>
      </c>
      <c r="BM262" s="156" t="s">
        <v>476</v>
      </c>
    </row>
    <row r="263" spans="1:65" s="2" customFormat="1" ht="16.5" customHeight="1">
      <c r="A263" s="31"/>
      <c r="B263" s="143"/>
      <c r="C263" s="179" t="s">
        <v>477</v>
      </c>
      <c r="D263" s="179" t="s">
        <v>230</v>
      </c>
      <c r="E263" s="180" t="s">
        <v>478</v>
      </c>
      <c r="F263" s="181" t="s">
        <v>479</v>
      </c>
      <c r="G263" s="182" t="s">
        <v>306</v>
      </c>
      <c r="H263" s="183">
        <v>1</v>
      </c>
      <c r="I263" s="184"/>
      <c r="J263" s="185">
        <f t="shared" si="20"/>
        <v>0</v>
      </c>
      <c r="K263" s="186"/>
      <c r="L263" s="187"/>
      <c r="M263" s="188" t="s">
        <v>1</v>
      </c>
      <c r="N263" s="189" t="s">
        <v>36</v>
      </c>
      <c r="O263" s="57"/>
      <c r="P263" s="154">
        <f t="shared" si="21"/>
        <v>0</v>
      </c>
      <c r="Q263" s="154">
        <v>0.0133</v>
      </c>
      <c r="R263" s="154">
        <f t="shared" si="22"/>
        <v>0.0133</v>
      </c>
      <c r="S263" s="154">
        <v>0</v>
      </c>
      <c r="T263" s="155">
        <f t="shared" si="23"/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56" t="s">
        <v>165</v>
      </c>
      <c r="AT263" s="156" t="s">
        <v>230</v>
      </c>
      <c r="AU263" s="156" t="s">
        <v>81</v>
      </c>
      <c r="AY263" s="16" t="s">
        <v>117</v>
      </c>
      <c r="BE263" s="157">
        <f t="shared" si="24"/>
        <v>0</v>
      </c>
      <c r="BF263" s="157">
        <f t="shared" si="25"/>
        <v>0</v>
      </c>
      <c r="BG263" s="157">
        <f t="shared" si="26"/>
        <v>0</v>
      </c>
      <c r="BH263" s="157">
        <f t="shared" si="27"/>
        <v>0</v>
      </c>
      <c r="BI263" s="157">
        <f t="shared" si="28"/>
        <v>0</v>
      </c>
      <c r="BJ263" s="16" t="s">
        <v>79</v>
      </c>
      <c r="BK263" s="157">
        <f t="shared" si="29"/>
        <v>0</v>
      </c>
      <c r="BL263" s="16" t="s">
        <v>123</v>
      </c>
      <c r="BM263" s="156" t="s">
        <v>480</v>
      </c>
    </row>
    <row r="264" spans="1:65" s="2" customFormat="1" ht="24.2" customHeight="1">
      <c r="A264" s="31"/>
      <c r="B264" s="143"/>
      <c r="C264" s="179" t="s">
        <v>481</v>
      </c>
      <c r="D264" s="179" t="s">
        <v>230</v>
      </c>
      <c r="E264" s="180" t="s">
        <v>482</v>
      </c>
      <c r="F264" s="181" t="s">
        <v>483</v>
      </c>
      <c r="G264" s="182" t="s">
        <v>306</v>
      </c>
      <c r="H264" s="183">
        <v>2</v>
      </c>
      <c r="I264" s="184"/>
      <c r="J264" s="185">
        <f t="shared" si="20"/>
        <v>0</v>
      </c>
      <c r="K264" s="186"/>
      <c r="L264" s="187"/>
      <c r="M264" s="188" t="s">
        <v>1</v>
      </c>
      <c r="N264" s="189" t="s">
        <v>36</v>
      </c>
      <c r="O264" s="57"/>
      <c r="P264" s="154">
        <f t="shared" si="21"/>
        <v>0</v>
      </c>
      <c r="Q264" s="154">
        <v>0.0009</v>
      </c>
      <c r="R264" s="154">
        <f t="shared" si="22"/>
        <v>0.0018</v>
      </c>
      <c r="S264" s="154">
        <v>0</v>
      </c>
      <c r="T264" s="155">
        <f t="shared" si="23"/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156" t="s">
        <v>165</v>
      </c>
      <c r="AT264" s="156" t="s">
        <v>230</v>
      </c>
      <c r="AU264" s="156" t="s">
        <v>81</v>
      </c>
      <c r="AY264" s="16" t="s">
        <v>117</v>
      </c>
      <c r="BE264" s="157">
        <f t="shared" si="24"/>
        <v>0</v>
      </c>
      <c r="BF264" s="157">
        <f t="shared" si="25"/>
        <v>0</v>
      </c>
      <c r="BG264" s="157">
        <f t="shared" si="26"/>
        <v>0</v>
      </c>
      <c r="BH264" s="157">
        <f t="shared" si="27"/>
        <v>0</v>
      </c>
      <c r="BI264" s="157">
        <f t="shared" si="28"/>
        <v>0</v>
      </c>
      <c r="BJ264" s="16" t="s">
        <v>79</v>
      </c>
      <c r="BK264" s="157">
        <f t="shared" si="29"/>
        <v>0</v>
      </c>
      <c r="BL264" s="16" t="s">
        <v>123</v>
      </c>
      <c r="BM264" s="156" t="s">
        <v>484</v>
      </c>
    </row>
    <row r="265" spans="1:65" s="2" customFormat="1" ht="16.5" customHeight="1">
      <c r="A265" s="31"/>
      <c r="B265" s="143"/>
      <c r="C265" s="144" t="s">
        <v>485</v>
      </c>
      <c r="D265" s="144" t="s">
        <v>119</v>
      </c>
      <c r="E265" s="145" t="s">
        <v>486</v>
      </c>
      <c r="F265" s="146" t="s">
        <v>487</v>
      </c>
      <c r="G265" s="147" t="s">
        <v>306</v>
      </c>
      <c r="H265" s="148">
        <v>2</v>
      </c>
      <c r="I265" s="149"/>
      <c r="J265" s="150">
        <f t="shared" si="20"/>
        <v>0</v>
      </c>
      <c r="K265" s="151"/>
      <c r="L265" s="32"/>
      <c r="M265" s="152" t="s">
        <v>1</v>
      </c>
      <c r="N265" s="153" t="s">
        <v>36</v>
      </c>
      <c r="O265" s="57"/>
      <c r="P265" s="154">
        <f t="shared" si="21"/>
        <v>0</v>
      </c>
      <c r="Q265" s="154">
        <v>0.00011</v>
      </c>
      <c r="R265" s="154">
        <f t="shared" si="22"/>
        <v>0.00022</v>
      </c>
      <c r="S265" s="154">
        <v>0</v>
      </c>
      <c r="T265" s="155">
        <f t="shared" si="23"/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156" t="s">
        <v>123</v>
      </c>
      <c r="AT265" s="156" t="s">
        <v>119</v>
      </c>
      <c r="AU265" s="156" t="s">
        <v>81</v>
      </c>
      <c r="AY265" s="16" t="s">
        <v>117</v>
      </c>
      <c r="BE265" s="157">
        <f t="shared" si="24"/>
        <v>0</v>
      </c>
      <c r="BF265" s="157">
        <f t="shared" si="25"/>
        <v>0</v>
      </c>
      <c r="BG265" s="157">
        <f t="shared" si="26"/>
        <v>0</v>
      </c>
      <c r="BH265" s="157">
        <f t="shared" si="27"/>
        <v>0</v>
      </c>
      <c r="BI265" s="157">
        <f t="shared" si="28"/>
        <v>0</v>
      </c>
      <c r="BJ265" s="16" t="s">
        <v>79</v>
      </c>
      <c r="BK265" s="157">
        <f t="shared" si="29"/>
        <v>0</v>
      </c>
      <c r="BL265" s="16" t="s">
        <v>123</v>
      </c>
      <c r="BM265" s="156" t="s">
        <v>488</v>
      </c>
    </row>
    <row r="266" spans="1:65" s="2" customFormat="1" ht="24.2" customHeight="1">
      <c r="A266" s="31"/>
      <c r="B266" s="143"/>
      <c r="C266" s="144" t="s">
        <v>489</v>
      </c>
      <c r="D266" s="144" t="s">
        <v>119</v>
      </c>
      <c r="E266" s="145" t="s">
        <v>490</v>
      </c>
      <c r="F266" s="146" t="s">
        <v>491</v>
      </c>
      <c r="G266" s="147" t="s">
        <v>127</v>
      </c>
      <c r="H266" s="148">
        <v>202</v>
      </c>
      <c r="I266" s="149"/>
      <c r="J266" s="150">
        <f t="shared" si="20"/>
        <v>0</v>
      </c>
      <c r="K266" s="151"/>
      <c r="L266" s="32"/>
      <c r="M266" s="152" t="s">
        <v>1</v>
      </c>
      <c r="N266" s="153" t="s">
        <v>36</v>
      </c>
      <c r="O266" s="57"/>
      <c r="P266" s="154">
        <f t="shared" si="21"/>
        <v>0</v>
      </c>
      <c r="Q266" s="154">
        <v>0.00019</v>
      </c>
      <c r="R266" s="154">
        <f t="shared" si="22"/>
        <v>0.038380000000000004</v>
      </c>
      <c r="S266" s="154">
        <v>0</v>
      </c>
      <c r="T266" s="155">
        <f t="shared" si="23"/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56" t="s">
        <v>123</v>
      </c>
      <c r="AT266" s="156" t="s">
        <v>119</v>
      </c>
      <c r="AU266" s="156" t="s">
        <v>81</v>
      </c>
      <c r="AY266" s="16" t="s">
        <v>117</v>
      </c>
      <c r="BE266" s="157">
        <f t="shared" si="24"/>
        <v>0</v>
      </c>
      <c r="BF266" s="157">
        <f t="shared" si="25"/>
        <v>0</v>
      </c>
      <c r="BG266" s="157">
        <f t="shared" si="26"/>
        <v>0</v>
      </c>
      <c r="BH266" s="157">
        <f t="shared" si="27"/>
        <v>0</v>
      </c>
      <c r="BI266" s="157">
        <f t="shared" si="28"/>
        <v>0</v>
      </c>
      <c r="BJ266" s="16" t="s">
        <v>79</v>
      </c>
      <c r="BK266" s="157">
        <f t="shared" si="29"/>
        <v>0</v>
      </c>
      <c r="BL266" s="16" t="s">
        <v>123</v>
      </c>
      <c r="BM266" s="156" t="s">
        <v>492</v>
      </c>
    </row>
    <row r="267" spans="1:65" s="2" customFormat="1" ht="24.2" customHeight="1">
      <c r="A267" s="31"/>
      <c r="B267" s="143"/>
      <c r="C267" s="144" t="s">
        <v>493</v>
      </c>
      <c r="D267" s="144" t="s">
        <v>119</v>
      </c>
      <c r="E267" s="145" t="s">
        <v>494</v>
      </c>
      <c r="F267" s="146" t="s">
        <v>495</v>
      </c>
      <c r="G267" s="147" t="s">
        <v>127</v>
      </c>
      <c r="H267" s="148">
        <v>26</v>
      </c>
      <c r="I267" s="149"/>
      <c r="J267" s="150">
        <f t="shared" si="20"/>
        <v>0</v>
      </c>
      <c r="K267" s="151"/>
      <c r="L267" s="32"/>
      <c r="M267" s="152" t="s">
        <v>1</v>
      </c>
      <c r="N267" s="153" t="s">
        <v>36</v>
      </c>
      <c r="O267" s="57"/>
      <c r="P267" s="154">
        <f t="shared" si="21"/>
        <v>0</v>
      </c>
      <c r="Q267" s="154">
        <v>6E-05</v>
      </c>
      <c r="R267" s="154">
        <f t="shared" si="22"/>
        <v>0.00156</v>
      </c>
      <c r="S267" s="154">
        <v>0</v>
      </c>
      <c r="T267" s="155">
        <f t="shared" si="23"/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56" t="s">
        <v>123</v>
      </c>
      <c r="AT267" s="156" t="s">
        <v>119</v>
      </c>
      <c r="AU267" s="156" t="s">
        <v>81</v>
      </c>
      <c r="AY267" s="16" t="s">
        <v>117</v>
      </c>
      <c r="BE267" s="157">
        <f t="shared" si="24"/>
        <v>0</v>
      </c>
      <c r="BF267" s="157">
        <f t="shared" si="25"/>
        <v>0</v>
      </c>
      <c r="BG267" s="157">
        <f t="shared" si="26"/>
        <v>0</v>
      </c>
      <c r="BH267" s="157">
        <f t="shared" si="27"/>
        <v>0</v>
      </c>
      <c r="BI267" s="157">
        <f t="shared" si="28"/>
        <v>0</v>
      </c>
      <c r="BJ267" s="16" t="s">
        <v>79</v>
      </c>
      <c r="BK267" s="157">
        <f t="shared" si="29"/>
        <v>0</v>
      </c>
      <c r="BL267" s="16" t="s">
        <v>123</v>
      </c>
      <c r="BM267" s="156" t="s">
        <v>496</v>
      </c>
    </row>
    <row r="268" spans="1:65" s="2" customFormat="1" ht="24.2" customHeight="1">
      <c r="A268" s="31"/>
      <c r="B268" s="143"/>
      <c r="C268" s="144" t="s">
        <v>497</v>
      </c>
      <c r="D268" s="144" t="s">
        <v>119</v>
      </c>
      <c r="E268" s="145" t="s">
        <v>498</v>
      </c>
      <c r="F268" s="146" t="s">
        <v>499</v>
      </c>
      <c r="G268" s="147" t="s">
        <v>127</v>
      </c>
      <c r="H268" s="148">
        <v>170</v>
      </c>
      <c r="I268" s="149"/>
      <c r="J268" s="150">
        <f t="shared" si="20"/>
        <v>0</v>
      </c>
      <c r="K268" s="151"/>
      <c r="L268" s="32"/>
      <c r="M268" s="152" t="s">
        <v>1</v>
      </c>
      <c r="N268" s="153" t="s">
        <v>36</v>
      </c>
      <c r="O268" s="57"/>
      <c r="P268" s="154">
        <f t="shared" si="21"/>
        <v>0</v>
      </c>
      <c r="Q268" s="154">
        <v>0.00013</v>
      </c>
      <c r="R268" s="154">
        <f t="shared" si="22"/>
        <v>0.022099999999999998</v>
      </c>
      <c r="S268" s="154">
        <v>0</v>
      </c>
      <c r="T268" s="155">
        <f t="shared" si="23"/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156" t="s">
        <v>123</v>
      </c>
      <c r="AT268" s="156" t="s">
        <v>119</v>
      </c>
      <c r="AU268" s="156" t="s">
        <v>81</v>
      </c>
      <c r="AY268" s="16" t="s">
        <v>117</v>
      </c>
      <c r="BE268" s="157">
        <f t="shared" si="24"/>
        <v>0</v>
      </c>
      <c r="BF268" s="157">
        <f t="shared" si="25"/>
        <v>0</v>
      </c>
      <c r="BG268" s="157">
        <f t="shared" si="26"/>
        <v>0</v>
      </c>
      <c r="BH268" s="157">
        <f t="shared" si="27"/>
        <v>0</v>
      </c>
      <c r="BI268" s="157">
        <f t="shared" si="28"/>
        <v>0</v>
      </c>
      <c r="BJ268" s="16" t="s">
        <v>79</v>
      </c>
      <c r="BK268" s="157">
        <f t="shared" si="29"/>
        <v>0</v>
      </c>
      <c r="BL268" s="16" t="s">
        <v>123</v>
      </c>
      <c r="BM268" s="156" t="s">
        <v>500</v>
      </c>
    </row>
    <row r="269" spans="1:65" s="2" customFormat="1" ht="16.5" customHeight="1">
      <c r="A269" s="31"/>
      <c r="B269" s="143"/>
      <c r="C269" s="144" t="s">
        <v>501</v>
      </c>
      <c r="D269" s="144" t="s">
        <v>119</v>
      </c>
      <c r="E269" s="145" t="s">
        <v>502</v>
      </c>
      <c r="F269" s="146" t="s">
        <v>503</v>
      </c>
      <c r="G269" s="147" t="s">
        <v>358</v>
      </c>
      <c r="H269" s="148">
        <v>1</v>
      </c>
      <c r="I269" s="149"/>
      <c r="J269" s="150">
        <f t="shared" si="20"/>
        <v>0</v>
      </c>
      <c r="K269" s="151"/>
      <c r="L269" s="32"/>
      <c r="M269" s="152" t="s">
        <v>1</v>
      </c>
      <c r="N269" s="153" t="s">
        <v>36</v>
      </c>
      <c r="O269" s="57"/>
      <c r="P269" s="154">
        <f t="shared" si="21"/>
        <v>0</v>
      </c>
      <c r="Q269" s="154">
        <v>0</v>
      </c>
      <c r="R269" s="154">
        <f t="shared" si="22"/>
        <v>0</v>
      </c>
      <c r="S269" s="154">
        <v>0</v>
      </c>
      <c r="T269" s="155">
        <f t="shared" si="23"/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156" t="s">
        <v>123</v>
      </c>
      <c r="AT269" s="156" t="s">
        <v>119</v>
      </c>
      <c r="AU269" s="156" t="s">
        <v>81</v>
      </c>
      <c r="AY269" s="16" t="s">
        <v>117</v>
      </c>
      <c r="BE269" s="157">
        <f t="shared" si="24"/>
        <v>0</v>
      </c>
      <c r="BF269" s="157">
        <f t="shared" si="25"/>
        <v>0</v>
      </c>
      <c r="BG269" s="157">
        <f t="shared" si="26"/>
        <v>0</v>
      </c>
      <c r="BH269" s="157">
        <f t="shared" si="27"/>
        <v>0</v>
      </c>
      <c r="BI269" s="157">
        <f t="shared" si="28"/>
        <v>0</v>
      </c>
      <c r="BJ269" s="16" t="s">
        <v>79</v>
      </c>
      <c r="BK269" s="157">
        <f t="shared" si="29"/>
        <v>0</v>
      </c>
      <c r="BL269" s="16" t="s">
        <v>123</v>
      </c>
      <c r="BM269" s="156" t="s">
        <v>504</v>
      </c>
    </row>
    <row r="270" spans="1:47" s="2" customFormat="1" ht="48.75">
      <c r="A270" s="31"/>
      <c r="B270" s="32"/>
      <c r="C270" s="31"/>
      <c r="D270" s="159" t="s">
        <v>143</v>
      </c>
      <c r="E270" s="31"/>
      <c r="F270" s="175" t="s">
        <v>505</v>
      </c>
      <c r="G270" s="31"/>
      <c r="H270" s="31"/>
      <c r="I270" s="176"/>
      <c r="J270" s="31"/>
      <c r="K270" s="31"/>
      <c r="L270" s="32"/>
      <c r="M270" s="177"/>
      <c r="N270" s="178"/>
      <c r="O270" s="57"/>
      <c r="P270" s="57"/>
      <c r="Q270" s="57"/>
      <c r="R270" s="57"/>
      <c r="S270" s="57"/>
      <c r="T270" s="58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T270" s="16" t="s">
        <v>143</v>
      </c>
      <c r="AU270" s="16" t="s">
        <v>81</v>
      </c>
    </row>
    <row r="271" spans="1:65" s="2" customFormat="1" ht="16.5" customHeight="1">
      <c r="A271" s="31"/>
      <c r="B271" s="143"/>
      <c r="C271" s="144" t="s">
        <v>506</v>
      </c>
      <c r="D271" s="144" t="s">
        <v>119</v>
      </c>
      <c r="E271" s="145" t="s">
        <v>507</v>
      </c>
      <c r="F271" s="146" t="s">
        <v>508</v>
      </c>
      <c r="G271" s="147" t="s">
        <v>358</v>
      </c>
      <c r="H271" s="148">
        <v>1</v>
      </c>
      <c r="I271" s="149"/>
      <c r="J271" s="150">
        <f aca="true" t="shared" si="30" ref="J271:J276">ROUND(I271*H271,2)</f>
        <v>0</v>
      </c>
      <c r="K271" s="151"/>
      <c r="L271" s="32"/>
      <c r="M271" s="152" t="s">
        <v>1</v>
      </c>
      <c r="N271" s="153" t="s">
        <v>36</v>
      </c>
      <c r="O271" s="57"/>
      <c r="P271" s="154">
        <f aca="true" t="shared" si="31" ref="P271:P276">O271*H271</f>
        <v>0</v>
      </c>
      <c r="Q271" s="154">
        <v>0</v>
      </c>
      <c r="R271" s="154">
        <f aca="true" t="shared" si="32" ref="R271:R276">Q271*H271</f>
        <v>0</v>
      </c>
      <c r="S271" s="154">
        <v>0</v>
      </c>
      <c r="T271" s="155">
        <f aca="true" t="shared" si="33" ref="T271:T276">S271*H271</f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56" t="s">
        <v>123</v>
      </c>
      <c r="AT271" s="156" t="s">
        <v>119</v>
      </c>
      <c r="AU271" s="156" t="s">
        <v>81</v>
      </c>
      <c r="AY271" s="16" t="s">
        <v>117</v>
      </c>
      <c r="BE271" s="157">
        <f aca="true" t="shared" si="34" ref="BE271:BE276">IF(N271="základní",J271,0)</f>
        <v>0</v>
      </c>
      <c r="BF271" s="157">
        <f aca="true" t="shared" si="35" ref="BF271:BF276">IF(N271="snížená",J271,0)</f>
        <v>0</v>
      </c>
      <c r="BG271" s="157">
        <f aca="true" t="shared" si="36" ref="BG271:BG276">IF(N271="zákl. přenesená",J271,0)</f>
        <v>0</v>
      </c>
      <c r="BH271" s="157">
        <f aca="true" t="shared" si="37" ref="BH271:BH276">IF(N271="sníž. přenesená",J271,0)</f>
        <v>0</v>
      </c>
      <c r="BI271" s="157">
        <f aca="true" t="shared" si="38" ref="BI271:BI276">IF(N271="nulová",J271,0)</f>
        <v>0</v>
      </c>
      <c r="BJ271" s="16" t="s">
        <v>79</v>
      </c>
      <c r="BK271" s="157">
        <f aca="true" t="shared" si="39" ref="BK271:BK276">ROUND(I271*H271,2)</f>
        <v>0</v>
      </c>
      <c r="BL271" s="16" t="s">
        <v>123</v>
      </c>
      <c r="BM271" s="156" t="s">
        <v>509</v>
      </c>
    </row>
    <row r="272" spans="1:65" s="2" customFormat="1" ht="16.5" customHeight="1">
      <c r="A272" s="31"/>
      <c r="B272" s="143"/>
      <c r="C272" s="144" t="s">
        <v>510</v>
      </c>
      <c r="D272" s="144" t="s">
        <v>119</v>
      </c>
      <c r="E272" s="145" t="s">
        <v>511</v>
      </c>
      <c r="F272" s="146" t="s">
        <v>512</v>
      </c>
      <c r="G272" s="147" t="s">
        <v>306</v>
      </c>
      <c r="H272" s="148">
        <v>4</v>
      </c>
      <c r="I272" s="149"/>
      <c r="J272" s="150">
        <f t="shared" si="30"/>
        <v>0</v>
      </c>
      <c r="K272" s="151"/>
      <c r="L272" s="32"/>
      <c r="M272" s="152" t="s">
        <v>1</v>
      </c>
      <c r="N272" s="153" t="s">
        <v>36</v>
      </c>
      <c r="O272" s="57"/>
      <c r="P272" s="154">
        <f t="shared" si="31"/>
        <v>0</v>
      </c>
      <c r="Q272" s="154">
        <v>0</v>
      </c>
      <c r="R272" s="154">
        <f t="shared" si="32"/>
        <v>0</v>
      </c>
      <c r="S272" s="154">
        <v>0</v>
      </c>
      <c r="T272" s="155">
        <f t="shared" si="33"/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156" t="s">
        <v>123</v>
      </c>
      <c r="AT272" s="156" t="s">
        <v>119</v>
      </c>
      <c r="AU272" s="156" t="s">
        <v>81</v>
      </c>
      <c r="AY272" s="16" t="s">
        <v>117</v>
      </c>
      <c r="BE272" s="157">
        <f t="shared" si="34"/>
        <v>0</v>
      </c>
      <c r="BF272" s="157">
        <f t="shared" si="35"/>
        <v>0</v>
      </c>
      <c r="BG272" s="157">
        <f t="shared" si="36"/>
        <v>0</v>
      </c>
      <c r="BH272" s="157">
        <f t="shared" si="37"/>
        <v>0</v>
      </c>
      <c r="BI272" s="157">
        <f t="shared" si="38"/>
        <v>0</v>
      </c>
      <c r="BJ272" s="16" t="s">
        <v>79</v>
      </c>
      <c r="BK272" s="157">
        <f t="shared" si="39"/>
        <v>0</v>
      </c>
      <c r="BL272" s="16" t="s">
        <v>123</v>
      </c>
      <c r="BM272" s="156" t="s">
        <v>513</v>
      </c>
    </row>
    <row r="273" spans="1:65" s="2" customFormat="1" ht="16.5" customHeight="1">
      <c r="A273" s="31"/>
      <c r="B273" s="143"/>
      <c r="C273" s="144" t="s">
        <v>514</v>
      </c>
      <c r="D273" s="144" t="s">
        <v>119</v>
      </c>
      <c r="E273" s="145" t="s">
        <v>515</v>
      </c>
      <c r="F273" s="146" t="s">
        <v>516</v>
      </c>
      <c r="G273" s="147" t="s">
        <v>306</v>
      </c>
      <c r="H273" s="148">
        <v>12</v>
      </c>
      <c r="I273" s="149"/>
      <c r="J273" s="150">
        <f t="shared" si="30"/>
        <v>0</v>
      </c>
      <c r="K273" s="151"/>
      <c r="L273" s="32"/>
      <c r="M273" s="152" t="s">
        <v>1</v>
      </c>
      <c r="N273" s="153" t="s">
        <v>36</v>
      </c>
      <c r="O273" s="57"/>
      <c r="P273" s="154">
        <f t="shared" si="31"/>
        <v>0</v>
      </c>
      <c r="Q273" s="154">
        <v>0</v>
      </c>
      <c r="R273" s="154">
        <f t="shared" si="32"/>
        <v>0</v>
      </c>
      <c r="S273" s="154">
        <v>0</v>
      </c>
      <c r="T273" s="155">
        <f t="shared" si="33"/>
        <v>0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156" t="s">
        <v>123</v>
      </c>
      <c r="AT273" s="156" t="s">
        <v>119</v>
      </c>
      <c r="AU273" s="156" t="s">
        <v>81</v>
      </c>
      <c r="AY273" s="16" t="s">
        <v>117</v>
      </c>
      <c r="BE273" s="157">
        <f t="shared" si="34"/>
        <v>0</v>
      </c>
      <c r="BF273" s="157">
        <f t="shared" si="35"/>
        <v>0</v>
      </c>
      <c r="BG273" s="157">
        <f t="shared" si="36"/>
        <v>0</v>
      </c>
      <c r="BH273" s="157">
        <f t="shared" si="37"/>
        <v>0</v>
      </c>
      <c r="BI273" s="157">
        <f t="shared" si="38"/>
        <v>0</v>
      </c>
      <c r="BJ273" s="16" t="s">
        <v>79</v>
      </c>
      <c r="BK273" s="157">
        <f t="shared" si="39"/>
        <v>0</v>
      </c>
      <c r="BL273" s="16" t="s">
        <v>123</v>
      </c>
      <c r="BM273" s="156" t="s">
        <v>517</v>
      </c>
    </row>
    <row r="274" spans="1:65" s="2" customFormat="1" ht="16.5" customHeight="1">
      <c r="A274" s="31"/>
      <c r="B274" s="143"/>
      <c r="C274" s="144" t="s">
        <v>518</v>
      </c>
      <c r="D274" s="144" t="s">
        <v>119</v>
      </c>
      <c r="E274" s="145" t="s">
        <v>519</v>
      </c>
      <c r="F274" s="146" t="s">
        <v>520</v>
      </c>
      <c r="G274" s="147" t="s">
        <v>358</v>
      </c>
      <c r="H274" s="148">
        <v>1</v>
      </c>
      <c r="I274" s="149"/>
      <c r="J274" s="150">
        <f t="shared" si="30"/>
        <v>0</v>
      </c>
      <c r="K274" s="151"/>
      <c r="L274" s="32"/>
      <c r="M274" s="152" t="s">
        <v>1</v>
      </c>
      <c r="N274" s="153" t="s">
        <v>36</v>
      </c>
      <c r="O274" s="57"/>
      <c r="P274" s="154">
        <f t="shared" si="31"/>
        <v>0</v>
      </c>
      <c r="Q274" s="154">
        <v>0</v>
      </c>
      <c r="R274" s="154">
        <f t="shared" si="32"/>
        <v>0</v>
      </c>
      <c r="S274" s="154">
        <v>0</v>
      </c>
      <c r="T274" s="155">
        <f t="shared" si="33"/>
        <v>0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156" t="s">
        <v>123</v>
      </c>
      <c r="AT274" s="156" t="s">
        <v>119</v>
      </c>
      <c r="AU274" s="156" t="s">
        <v>81</v>
      </c>
      <c r="AY274" s="16" t="s">
        <v>117</v>
      </c>
      <c r="BE274" s="157">
        <f t="shared" si="34"/>
        <v>0</v>
      </c>
      <c r="BF274" s="157">
        <f t="shared" si="35"/>
        <v>0</v>
      </c>
      <c r="BG274" s="157">
        <f t="shared" si="36"/>
        <v>0</v>
      </c>
      <c r="BH274" s="157">
        <f t="shared" si="37"/>
        <v>0</v>
      </c>
      <c r="BI274" s="157">
        <f t="shared" si="38"/>
        <v>0</v>
      </c>
      <c r="BJ274" s="16" t="s">
        <v>79</v>
      </c>
      <c r="BK274" s="157">
        <f t="shared" si="39"/>
        <v>0</v>
      </c>
      <c r="BL274" s="16" t="s">
        <v>123</v>
      </c>
      <c r="BM274" s="156" t="s">
        <v>521</v>
      </c>
    </row>
    <row r="275" spans="1:65" s="2" customFormat="1" ht="16.5" customHeight="1">
      <c r="A275" s="31"/>
      <c r="B275" s="143"/>
      <c r="C275" s="144" t="s">
        <v>522</v>
      </c>
      <c r="D275" s="144" t="s">
        <v>119</v>
      </c>
      <c r="E275" s="145" t="s">
        <v>523</v>
      </c>
      <c r="F275" s="146" t="s">
        <v>524</v>
      </c>
      <c r="G275" s="147" t="s">
        <v>306</v>
      </c>
      <c r="H275" s="148">
        <v>2</v>
      </c>
      <c r="I275" s="149"/>
      <c r="J275" s="150">
        <f t="shared" si="30"/>
        <v>0</v>
      </c>
      <c r="K275" s="151"/>
      <c r="L275" s="32"/>
      <c r="M275" s="152" t="s">
        <v>1</v>
      </c>
      <c r="N275" s="153" t="s">
        <v>36</v>
      </c>
      <c r="O275" s="57"/>
      <c r="P275" s="154">
        <f t="shared" si="31"/>
        <v>0</v>
      </c>
      <c r="Q275" s="154">
        <v>0</v>
      </c>
      <c r="R275" s="154">
        <f t="shared" si="32"/>
        <v>0</v>
      </c>
      <c r="S275" s="154">
        <v>0</v>
      </c>
      <c r="T275" s="155">
        <f t="shared" si="33"/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156" t="s">
        <v>123</v>
      </c>
      <c r="AT275" s="156" t="s">
        <v>119</v>
      </c>
      <c r="AU275" s="156" t="s">
        <v>81</v>
      </c>
      <c r="AY275" s="16" t="s">
        <v>117</v>
      </c>
      <c r="BE275" s="157">
        <f t="shared" si="34"/>
        <v>0</v>
      </c>
      <c r="BF275" s="157">
        <f t="shared" si="35"/>
        <v>0</v>
      </c>
      <c r="BG275" s="157">
        <f t="shared" si="36"/>
        <v>0</v>
      </c>
      <c r="BH275" s="157">
        <f t="shared" si="37"/>
        <v>0</v>
      </c>
      <c r="BI275" s="157">
        <f t="shared" si="38"/>
        <v>0</v>
      </c>
      <c r="BJ275" s="16" t="s">
        <v>79</v>
      </c>
      <c r="BK275" s="157">
        <f t="shared" si="39"/>
        <v>0</v>
      </c>
      <c r="BL275" s="16" t="s">
        <v>123</v>
      </c>
      <c r="BM275" s="156" t="s">
        <v>525</v>
      </c>
    </row>
    <row r="276" spans="1:65" s="2" customFormat="1" ht="21.75" customHeight="1">
      <c r="A276" s="31"/>
      <c r="B276" s="143"/>
      <c r="C276" s="144" t="s">
        <v>526</v>
      </c>
      <c r="D276" s="144" t="s">
        <v>119</v>
      </c>
      <c r="E276" s="145" t="s">
        <v>527</v>
      </c>
      <c r="F276" s="146" t="s">
        <v>528</v>
      </c>
      <c r="G276" s="147" t="s">
        <v>358</v>
      </c>
      <c r="H276" s="148">
        <v>1</v>
      </c>
      <c r="I276" s="149"/>
      <c r="J276" s="150">
        <f t="shared" si="30"/>
        <v>0</v>
      </c>
      <c r="K276" s="151"/>
      <c r="L276" s="32"/>
      <c r="M276" s="152" t="s">
        <v>1</v>
      </c>
      <c r="N276" s="153" t="s">
        <v>36</v>
      </c>
      <c r="O276" s="57"/>
      <c r="P276" s="154">
        <f t="shared" si="31"/>
        <v>0</v>
      </c>
      <c r="Q276" s="154">
        <v>0</v>
      </c>
      <c r="R276" s="154">
        <f t="shared" si="32"/>
        <v>0</v>
      </c>
      <c r="S276" s="154">
        <v>0</v>
      </c>
      <c r="T276" s="155">
        <f t="shared" si="33"/>
        <v>0</v>
      </c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156" t="s">
        <v>123</v>
      </c>
      <c r="AT276" s="156" t="s">
        <v>119</v>
      </c>
      <c r="AU276" s="156" t="s">
        <v>81</v>
      </c>
      <c r="AY276" s="16" t="s">
        <v>117</v>
      </c>
      <c r="BE276" s="157">
        <f t="shared" si="34"/>
        <v>0</v>
      </c>
      <c r="BF276" s="157">
        <f t="shared" si="35"/>
        <v>0</v>
      </c>
      <c r="BG276" s="157">
        <f t="shared" si="36"/>
        <v>0</v>
      </c>
      <c r="BH276" s="157">
        <f t="shared" si="37"/>
        <v>0</v>
      </c>
      <c r="BI276" s="157">
        <f t="shared" si="38"/>
        <v>0</v>
      </c>
      <c r="BJ276" s="16" t="s">
        <v>79</v>
      </c>
      <c r="BK276" s="157">
        <f t="shared" si="39"/>
        <v>0</v>
      </c>
      <c r="BL276" s="16" t="s">
        <v>123</v>
      </c>
      <c r="BM276" s="156" t="s">
        <v>529</v>
      </c>
    </row>
    <row r="277" spans="2:63" s="12" customFormat="1" ht="22.9" customHeight="1">
      <c r="B277" s="130"/>
      <c r="D277" s="131" t="s">
        <v>70</v>
      </c>
      <c r="E277" s="141" t="s">
        <v>175</v>
      </c>
      <c r="F277" s="141" t="s">
        <v>530</v>
      </c>
      <c r="I277" s="133"/>
      <c r="J277" s="142">
        <f>BK277</f>
        <v>0</v>
      </c>
      <c r="L277" s="130"/>
      <c r="M277" s="135"/>
      <c r="N277" s="136"/>
      <c r="O277" s="136"/>
      <c r="P277" s="137">
        <f>SUM(P278:P283)</f>
        <v>0</v>
      </c>
      <c r="Q277" s="136"/>
      <c r="R277" s="137">
        <f>SUM(R278:R283)</f>
        <v>0.10079999999999999</v>
      </c>
      <c r="S277" s="136"/>
      <c r="T277" s="138">
        <f>SUM(T278:T283)</f>
        <v>24.990000000000002</v>
      </c>
      <c r="AR277" s="131" t="s">
        <v>79</v>
      </c>
      <c r="AT277" s="139" t="s">
        <v>70</v>
      </c>
      <c r="AU277" s="139" t="s">
        <v>79</v>
      </c>
      <c r="AY277" s="131" t="s">
        <v>117</v>
      </c>
      <c r="BK277" s="140">
        <f>SUM(BK278:BK283)</f>
        <v>0</v>
      </c>
    </row>
    <row r="278" spans="1:65" s="2" customFormat="1" ht="24.2" customHeight="1">
      <c r="A278" s="31"/>
      <c r="B278" s="143"/>
      <c r="C278" s="144" t="s">
        <v>531</v>
      </c>
      <c r="D278" s="144" t="s">
        <v>119</v>
      </c>
      <c r="E278" s="145" t="s">
        <v>532</v>
      </c>
      <c r="F278" s="146" t="s">
        <v>533</v>
      </c>
      <c r="G278" s="147" t="s">
        <v>127</v>
      </c>
      <c r="H278" s="148">
        <v>160</v>
      </c>
      <c r="I278" s="149"/>
      <c r="J278" s="150">
        <f>ROUND(I278*H278,2)</f>
        <v>0</v>
      </c>
      <c r="K278" s="151"/>
      <c r="L278" s="32"/>
      <c r="M278" s="152" t="s">
        <v>1</v>
      </c>
      <c r="N278" s="153" t="s">
        <v>36</v>
      </c>
      <c r="O278" s="57"/>
      <c r="P278" s="154">
        <f>O278*H278</f>
        <v>0</v>
      </c>
      <c r="Q278" s="154">
        <v>0.00061</v>
      </c>
      <c r="R278" s="154">
        <f>Q278*H278</f>
        <v>0.09759999999999999</v>
      </c>
      <c r="S278" s="154">
        <v>0</v>
      </c>
      <c r="T278" s="155">
        <f>S278*H278</f>
        <v>0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156" t="s">
        <v>123</v>
      </c>
      <c r="AT278" s="156" t="s">
        <v>119</v>
      </c>
      <c r="AU278" s="156" t="s">
        <v>81</v>
      </c>
      <c r="AY278" s="16" t="s">
        <v>117</v>
      </c>
      <c r="BE278" s="157">
        <f>IF(N278="základní",J278,0)</f>
        <v>0</v>
      </c>
      <c r="BF278" s="157">
        <f>IF(N278="snížená",J278,0)</f>
        <v>0</v>
      </c>
      <c r="BG278" s="157">
        <f>IF(N278="zákl. přenesená",J278,0)</f>
        <v>0</v>
      </c>
      <c r="BH278" s="157">
        <f>IF(N278="sníž. přenesená",J278,0)</f>
        <v>0</v>
      </c>
      <c r="BI278" s="157">
        <f>IF(N278="nulová",J278,0)</f>
        <v>0</v>
      </c>
      <c r="BJ278" s="16" t="s">
        <v>79</v>
      </c>
      <c r="BK278" s="157">
        <f>ROUND(I278*H278,2)</f>
        <v>0</v>
      </c>
      <c r="BL278" s="16" t="s">
        <v>123</v>
      </c>
      <c r="BM278" s="156" t="s">
        <v>534</v>
      </c>
    </row>
    <row r="279" spans="1:47" s="2" customFormat="1" ht="29.25">
      <c r="A279" s="31"/>
      <c r="B279" s="32"/>
      <c r="C279" s="31"/>
      <c r="D279" s="159" t="s">
        <v>143</v>
      </c>
      <c r="E279" s="31"/>
      <c r="F279" s="175" t="s">
        <v>535</v>
      </c>
      <c r="G279" s="31"/>
      <c r="H279" s="31"/>
      <c r="I279" s="176"/>
      <c r="J279" s="31"/>
      <c r="K279" s="31"/>
      <c r="L279" s="32"/>
      <c r="M279" s="177"/>
      <c r="N279" s="178"/>
      <c r="O279" s="57"/>
      <c r="P279" s="57"/>
      <c r="Q279" s="57"/>
      <c r="R279" s="57"/>
      <c r="S279" s="57"/>
      <c r="T279" s="58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T279" s="16" t="s">
        <v>143</v>
      </c>
      <c r="AU279" s="16" t="s">
        <v>81</v>
      </c>
    </row>
    <row r="280" spans="1:65" s="2" customFormat="1" ht="21.75" customHeight="1">
      <c r="A280" s="31"/>
      <c r="B280" s="143"/>
      <c r="C280" s="144" t="s">
        <v>536</v>
      </c>
      <c r="D280" s="144" t="s">
        <v>119</v>
      </c>
      <c r="E280" s="145" t="s">
        <v>537</v>
      </c>
      <c r="F280" s="146" t="s">
        <v>538</v>
      </c>
      <c r="G280" s="147" t="s">
        <v>127</v>
      </c>
      <c r="H280" s="148">
        <v>160</v>
      </c>
      <c r="I280" s="149"/>
      <c r="J280" s="150">
        <f>ROUND(I280*H280,2)</f>
        <v>0</v>
      </c>
      <c r="K280" s="151"/>
      <c r="L280" s="32"/>
      <c r="M280" s="152" t="s">
        <v>1</v>
      </c>
      <c r="N280" s="153" t="s">
        <v>36</v>
      </c>
      <c r="O280" s="57"/>
      <c r="P280" s="154">
        <f>O280*H280</f>
        <v>0</v>
      </c>
      <c r="Q280" s="154">
        <v>2E-05</v>
      </c>
      <c r="R280" s="154">
        <f>Q280*H280</f>
        <v>0.0032</v>
      </c>
      <c r="S280" s="154">
        <v>0</v>
      </c>
      <c r="T280" s="155">
        <f>S280*H280</f>
        <v>0</v>
      </c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R280" s="156" t="s">
        <v>123</v>
      </c>
      <c r="AT280" s="156" t="s">
        <v>119</v>
      </c>
      <c r="AU280" s="156" t="s">
        <v>81</v>
      </c>
      <c r="AY280" s="16" t="s">
        <v>117</v>
      </c>
      <c r="BE280" s="157">
        <f>IF(N280="základní",J280,0)</f>
        <v>0</v>
      </c>
      <c r="BF280" s="157">
        <f>IF(N280="snížená",J280,0)</f>
        <v>0</v>
      </c>
      <c r="BG280" s="157">
        <f>IF(N280="zákl. přenesená",J280,0)</f>
        <v>0</v>
      </c>
      <c r="BH280" s="157">
        <f>IF(N280="sníž. přenesená",J280,0)</f>
        <v>0</v>
      </c>
      <c r="BI280" s="157">
        <f>IF(N280="nulová",J280,0)</f>
        <v>0</v>
      </c>
      <c r="BJ280" s="16" t="s">
        <v>79</v>
      </c>
      <c r="BK280" s="157">
        <f>ROUND(I280*H280,2)</f>
        <v>0</v>
      </c>
      <c r="BL280" s="16" t="s">
        <v>123</v>
      </c>
      <c r="BM280" s="156" t="s">
        <v>539</v>
      </c>
    </row>
    <row r="281" spans="1:65" s="2" customFormat="1" ht="16.5" customHeight="1">
      <c r="A281" s="31"/>
      <c r="B281" s="143"/>
      <c r="C281" s="144" t="s">
        <v>540</v>
      </c>
      <c r="D281" s="144" t="s">
        <v>119</v>
      </c>
      <c r="E281" s="145" t="s">
        <v>541</v>
      </c>
      <c r="F281" s="146" t="s">
        <v>542</v>
      </c>
      <c r="G281" s="147" t="s">
        <v>127</v>
      </c>
      <c r="H281" s="148">
        <v>22</v>
      </c>
      <c r="I281" s="149"/>
      <c r="J281" s="150">
        <f>ROUND(I281*H281,2)</f>
        <v>0</v>
      </c>
      <c r="K281" s="151"/>
      <c r="L281" s="32"/>
      <c r="M281" s="152" t="s">
        <v>1</v>
      </c>
      <c r="N281" s="153" t="s">
        <v>36</v>
      </c>
      <c r="O281" s="57"/>
      <c r="P281" s="154">
        <f>O281*H281</f>
        <v>0</v>
      </c>
      <c r="Q281" s="154">
        <v>0</v>
      </c>
      <c r="R281" s="154">
        <f>Q281*H281</f>
        <v>0</v>
      </c>
      <c r="S281" s="154">
        <v>0.147</v>
      </c>
      <c r="T281" s="155">
        <f>S281*H281</f>
        <v>3.234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156" t="s">
        <v>123</v>
      </c>
      <c r="AT281" s="156" t="s">
        <v>119</v>
      </c>
      <c r="AU281" s="156" t="s">
        <v>81</v>
      </c>
      <c r="AY281" s="16" t="s">
        <v>117</v>
      </c>
      <c r="BE281" s="157">
        <f>IF(N281="základní",J281,0)</f>
        <v>0</v>
      </c>
      <c r="BF281" s="157">
        <f>IF(N281="snížená",J281,0)</f>
        <v>0</v>
      </c>
      <c r="BG281" s="157">
        <f>IF(N281="zákl. přenesená",J281,0)</f>
        <v>0</v>
      </c>
      <c r="BH281" s="157">
        <f>IF(N281="sníž. přenesená",J281,0)</f>
        <v>0</v>
      </c>
      <c r="BI281" s="157">
        <f>IF(N281="nulová",J281,0)</f>
        <v>0</v>
      </c>
      <c r="BJ281" s="16" t="s">
        <v>79</v>
      </c>
      <c r="BK281" s="157">
        <f>ROUND(I281*H281,2)</f>
        <v>0</v>
      </c>
      <c r="BL281" s="16" t="s">
        <v>123</v>
      </c>
      <c r="BM281" s="156" t="s">
        <v>543</v>
      </c>
    </row>
    <row r="282" spans="1:47" s="2" customFormat="1" ht="29.25">
      <c r="A282" s="31"/>
      <c r="B282" s="32"/>
      <c r="C282" s="31"/>
      <c r="D282" s="159" t="s">
        <v>143</v>
      </c>
      <c r="E282" s="31"/>
      <c r="F282" s="175" t="s">
        <v>544</v>
      </c>
      <c r="G282" s="31"/>
      <c r="H282" s="31"/>
      <c r="I282" s="176"/>
      <c r="J282" s="31"/>
      <c r="K282" s="31"/>
      <c r="L282" s="32"/>
      <c r="M282" s="177"/>
      <c r="N282" s="178"/>
      <c r="O282" s="57"/>
      <c r="P282" s="57"/>
      <c r="Q282" s="57"/>
      <c r="R282" s="57"/>
      <c r="S282" s="57"/>
      <c r="T282" s="58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T282" s="16" t="s">
        <v>143</v>
      </c>
      <c r="AU282" s="16" t="s">
        <v>81</v>
      </c>
    </row>
    <row r="283" spans="1:65" s="2" customFormat="1" ht="24.2" customHeight="1">
      <c r="A283" s="31"/>
      <c r="B283" s="143"/>
      <c r="C283" s="144" t="s">
        <v>545</v>
      </c>
      <c r="D283" s="144" t="s">
        <v>119</v>
      </c>
      <c r="E283" s="145" t="s">
        <v>546</v>
      </c>
      <c r="F283" s="146" t="s">
        <v>547</v>
      </c>
      <c r="G283" s="147" t="s">
        <v>127</v>
      </c>
      <c r="H283" s="148">
        <v>148</v>
      </c>
      <c r="I283" s="149"/>
      <c r="J283" s="150">
        <f>ROUND(I283*H283,2)</f>
        <v>0</v>
      </c>
      <c r="K283" s="151"/>
      <c r="L283" s="32"/>
      <c r="M283" s="152" t="s">
        <v>1</v>
      </c>
      <c r="N283" s="153" t="s">
        <v>36</v>
      </c>
      <c r="O283" s="57"/>
      <c r="P283" s="154">
        <f>O283*H283</f>
        <v>0</v>
      </c>
      <c r="Q283" s="154">
        <v>0</v>
      </c>
      <c r="R283" s="154">
        <f>Q283*H283</f>
        <v>0</v>
      </c>
      <c r="S283" s="154">
        <v>0.147</v>
      </c>
      <c r="T283" s="155">
        <f>S283*H283</f>
        <v>21.756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156" t="s">
        <v>123</v>
      </c>
      <c r="AT283" s="156" t="s">
        <v>119</v>
      </c>
      <c r="AU283" s="156" t="s">
        <v>81</v>
      </c>
      <c r="AY283" s="16" t="s">
        <v>117</v>
      </c>
      <c r="BE283" s="157">
        <f>IF(N283="základní",J283,0)</f>
        <v>0</v>
      </c>
      <c r="BF283" s="157">
        <f>IF(N283="snížená",J283,0)</f>
        <v>0</v>
      </c>
      <c r="BG283" s="157">
        <f>IF(N283="zákl. přenesená",J283,0)</f>
        <v>0</v>
      </c>
      <c r="BH283" s="157">
        <f>IF(N283="sníž. přenesená",J283,0)</f>
        <v>0</v>
      </c>
      <c r="BI283" s="157">
        <f>IF(N283="nulová",J283,0)</f>
        <v>0</v>
      </c>
      <c r="BJ283" s="16" t="s">
        <v>79</v>
      </c>
      <c r="BK283" s="157">
        <f>ROUND(I283*H283,2)</f>
        <v>0</v>
      </c>
      <c r="BL283" s="16" t="s">
        <v>123</v>
      </c>
      <c r="BM283" s="156" t="s">
        <v>548</v>
      </c>
    </row>
    <row r="284" spans="2:63" s="12" customFormat="1" ht="22.9" customHeight="1">
      <c r="B284" s="130"/>
      <c r="D284" s="131" t="s">
        <v>70</v>
      </c>
      <c r="E284" s="141" t="s">
        <v>549</v>
      </c>
      <c r="F284" s="141" t="s">
        <v>550</v>
      </c>
      <c r="I284" s="133"/>
      <c r="J284" s="142">
        <f>BK284</f>
        <v>0</v>
      </c>
      <c r="L284" s="130"/>
      <c r="M284" s="135"/>
      <c r="N284" s="136"/>
      <c r="O284" s="136"/>
      <c r="P284" s="137">
        <f>SUM(P285:P292)</f>
        <v>0</v>
      </c>
      <c r="Q284" s="136"/>
      <c r="R284" s="137">
        <f>SUM(R285:R292)</f>
        <v>0</v>
      </c>
      <c r="S284" s="136"/>
      <c r="T284" s="138">
        <f>SUM(T285:T292)</f>
        <v>0</v>
      </c>
      <c r="AR284" s="131" t="s">
        <v>79</v>
      </c>
      <c r="AT284" s="139" t="s">
        <v>70</v>
      </c>
      <c r="AU284" s="139" t="s">
        <v>79</v>
      </c>
      <c r="AY284" s="131" t="s">
        <v>117</v>
      </c>
      <c r="BK284" s="140">
        <f>SUM(BK285:BK292)</f>
        <v>0</v>
      </c>
    </row>
    <row r="285" spans="1:65" s="2" customFormat="1" ht="21.75" customHeight="1">
      <c r="A285" s="31"/>
      <c r="B285" s="143"/>
      <c r="C285" s="144" t="s">
        <v>551</v>
      </c>
      <c r="D285" s="144" t="s">
        <v>119</v>
      </c>
      <c r="E285" s="145" t="s">
        <v>552</v>
      </c>
      <c r="F285" s="146" t="s">
        <v>553</v>
      </c>
      <c r="G285" s="147" t="s">
        <v>208</v>
      </c>
      <c r="H285" s="148">
        <v>107.855</v>
      </c>
      <c r="I285" s="149"/>
      <c r="J285" s="150">
        <f>ROUND(I285*H285,2)</f>
        <v>0</v>
      </c>
      <c r="K285" s="151"/>
      <c r="L285" s="32"/>
      <c r="M285" s="152" t="s">
        <v>1</v>
      </c>
      <c r="N285" s="153" t="s">
        <v>36</v>
      </c>
      <c r="O285" s="57"/>
      <c r="P285" s="154">
        <f>O285*H285</f>
        <v>0</v>
      </c>
      <c r="Q285" s="154">
        <v>0</v>
      </c>
      <c r="R285" s="154">
        <f>Q285*H285</f>
        <v>0</v>
      </c>
      <c r="S285" s="154">
        <v>0</v>
      </c>
      <c r="T285" s="155">
        <f>S285*H285</f>
        <v>0</v>
      </c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156" t="s">
        <v>123</v>
      </c>
      <c r="AT285" s="156" t="s">
        <v>119</v>
      </c>
      <c r="AU285" s="156" t="s">
        <v>81</v>
      </c>
      <c r="AY285" s="16" t="s">
        <v>117</v>
      </c>
      <c r="BE285" s="157">
        <f>IF(N285="základní",J285,0)</f>
        <v>0</v>
      </c>
      <c r="BF285" s="157">
        <f>IF(N285="snížená",J285,0)</f>
        <v>0</v>
      </c>
      <c r="BG285" s="157">
        <f>IF(N285="zákl. přenesená",J285,0)</f>
        <v>0</v>
      </c>
      <c r="BH285" s="157">
        <f>IF(N285="sníž. přenesená",J285,0)</f>
        <v>0</v>
      </c>
      <c r="BI285" s="157">
        <f>IF(N285="nulová",J285,0)</f>
        <v>0</v>
      </c>
      <c r="BJ285" s="16" t="s">
        <v>79</v>
      </c>
      <c r="BK285" s="157">
        <f>ROUND(I285*H285,2)</f>
        <v>0</v>
      </c>
      <c r="BL285" s="16" t="s">
        <v>123</v>
      </c>
      <c r="BM285" s="156" t="s">
        <v>554</v>
      </c>
    </row>
    <row r="286" spans="2:51" s="13" customFormat="1" ht="22.5">
      <c r="B286" s="158"/>
      <c r="D286" s="159" t="s">
        <v>129</v>
      </c>
      <c r="E286" s="160" t="s">
        <v>1</v>
      </c>
      <c r="F286" s="161" t="s">
        <v>555</v>
      </c>
      <c r="H286" s="162">
        <v>101.387</v>
      </c>
      <c r="I286" s="163"/>
      <c r="L286" s="158"/>
      <c r="M286" s="164"/>
      <c r="N286" s="165"/>
      <c r="O286" s="165"/>
      <c r="P286" s="165"/>
      <c r="Q286" s="165"/>
      <c r="R286" s="165"/>
      <c r="S286" s="165"/>
      <c r="T286" s="166"/>
      <c r="AT286" s="160" t="s">
        <v>129</v>
      </c>
      <c r="AU286" s="160" t="s">
        <v>81</v>
      </c>
      <c r="AV286" s="13" t="s">
        <v>81</v>
      </c>
      <c r="AW286" s="13" t="s">
        <v>28</v>
      </c>
      <c r="AX286" s="13" t="s">
        <v>71</v>
      </c>
      <c r="AY286" s="160" t="s">
        <v>117</v>
      </c>
    </row>
    <row r="287" spans="2:51" s="13" customFormat="1" ht="11.25">
      <c r="B287" s="158"/>
      <c r="D287" s="159" t="s">
        <v>129</v>
      </c>
      <c r="E287" s="160" t="s">
        <v>1</v>
      </c>
      <c r="F287" s="161" t="s">
        <v>556</v>
      </c>
      <c r="H287" s="162">
        <v>6.468</v>
      </c>
      <c r="I287" s="163"/>
      <c r="L287" s="158"/>
      <c r="M287" s="164"/>
      <c r="N287" s="165"/>
      <c r="O287" s="165"/>
      <c r="P287" s="165"/>
      <c r="Q287" s="165"/>
      <c r="R287" s="165"/>
      <c r="S287" s="165"/>
      <c r="T287" s="166"/>
      <c r="AT287" s="160" t="s">
        <v>129</v>
      </c>
      <c r="AU287" s="160" t="s">
        <v>81</v>
      </c>
      <c r="AV287" s="13" t="s">
        <v>81</v>
      </c>
      <c r="AW287" s="13" t="s">
        <v>28</v>
      </c>
      <c r="AX287" s="13" t="s">
        <v>71</v>
      </c>
      <c r="AY287" s="160" t="s">
        <v>117</v>
      </c>
    </row>
    <row r="288" spans="2:51" s="14" customFormat="1" ht="11.25">
      <c r="B288" s="167"/>
      <c r="D288" s="159" t="s">
        <v>129</v>
      </c>
      <c r="E288" s="168" t="s">
        <v>1</v>
      </c>
      <c r="F288" s="169" t="s">
        <v>134</v>
      </c>
      <c r="H288" s="170">
        <v>107.855</v>
      </c>
      <c r="I288" s="171"/>
      <c r="L288" s="167"/>
      <c r="M288" s="172"/>
      <c r="N288" s="173"/>
      <c r="O288" s="173"/>
      <c r="P288" s="173"/>
      <c r="Q288" s="173"/>
      <c r="R288" s="173"/>
      <c r="S288" s="173"/>
      <c r="T288" s="174"/>
      <c r="AT288" s="168" t="s">
        <v>129</v>
      </c>
      <c r="AU288" s="168" t="s">
        <v>81</v>
      </c>
      <c r="AV288" s="14" t="s">
        <v>123</v>
      </c>
      <c r="AW288" s="14" t="s">
        <v>28</v>
      </c>
      <c r="AX288" s="14" t="s">
        <v>79</v>
      </c>
      <c r="AY288" s="168" t="s">
        <v>117</v>
      </c>
    </row>
    <row r="289" spans="1:65" s="2" customFormat="1" ht="24.2" customHeight="1">
      <c r="A289" s="31"/>
      <c r="B289" s="143"/>
      <c r="C289" s="144" t="s">
        <v>557</v>
      </c>
      <c r="D289" s="144" t="s">
        <v>119</v>
      </c>
      <c r="E289" s="145" t="s">
        <v>558</v>
      </c>
      <c r="F289" s="146" t="s">
        <v>559</v>
      </c>
      <c r="G289" s="147" t="s">
        <v>208</v>
      </c>
      <c r="H289" s="148">
        <v>2049.245</v>
      </c>
      <c r="I289" s="149"/>
      <c r="J289" s="150">
        <f>ROUND(I289*H289,2)</f>
        <v>0</v>
      </c>
      <c r="K289" s="151"/>
      <c r="L289" s="32"/>
      <c r="M289" s="152" t="s">
        <v>1</v>
      </c>
      <c r="N289" s="153" t="s">
        <v>36</v>
      </c>
      <c r="O289" s="57"/>
      <c r="P289" s="154">
        <f>O289*H289</f>
        <v>0</v>
      </c>
      <c r="Q289" s="154">
        <v>0</v>
      </c>
      <c r="R289" s="154">
        <f>Q289*H289</f>
        <v>0</v>
      </c>
      <c r="S289" s="154">
        <v>0</v>
      </c>
      <c r="T289" s="155">
        <f>S289*H289</f>
        <v>0</v>
      </c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R289" s="156" t="s">
        <v>123</v>
      </c>
      <c r="AT289" s="156" t="s">
        <v>119</v>
      </c>
      <c r="AU289" s="156" t="s">
        <v>81</v>
      </c>
      <c r="AY289" s="16" t="s">
        <v>117</v>
      </c>
      <c r="BE289" s="157">
        <f>IF(N289="základní",J289,0)</f>
        <v>0</v>
      </c>
      <c r="BF289" s="157">
        <f>IF(N289="snížená",J289,0)</f>
        <v>0</v>
      </c>
      <c r="BG289" s="157">
        <f>IF(N289="zákl. přenesená",J289,0)</f>
        <v>0</v>
      </c>
      <c r="BH289" s="157">
        <f>IF(N289="sníž. přenesená",J289,0)</f>
        <v>0</v>
      </c>
      <c r="BI289" s="157">
        <f>IF(N289="nulová",J289,0)</f>
        <v>0</v>
      </c>
      <c r="BJ289" s="16" t="s">
        <v>79</v>
      </c>
      <c r="BK289" s="157">
        <f>ROUND(I289*H289,2)</f>
        <v>0</v>
      </c>
      <c r="BL289" s="16" t="s">
        <v>123</v>
      </c>
      <c r="BM289" s="156" t="s">
        <v>560</v>
      </c>
    </row>
    <row r="290" spans="2:51" s="13" customFormat="1" ht="22.5">
      <c r="B290" s="158"/>
      <c r="D290" s="159" t="s">
        <v>129</v>
      </c>
      <c r="E290" s="160" t="s">
        <v>1</v>
      </c>
      <c r="F290" s="161" t="s">
        <v>561</v>
      </c>
      <c r="H290" s="162">
        <v>2049.245</v>
      </c>
      <c r="I290" s="163"/>
      <c r="L290" s="158"/>
      <c r="M290" s="164"/>
      <c r="N290" s="165"/>
      <c r="O290" s="165"/>
      <c r="P290" s="165"/>
      <c r="Q290" s="165"/>
      <c r="R290" s="165"/>
      <c r="S290" s="165"/>
      <c r="T290" s="166"/>
      <c r="AT290" s="160" t="s">
        <v>129</v>
      </c>
      <c r="AU290" s="160" t="s">
        <v>81</v>
      </c>
      <c r="AV290" s="13" t="s">
        <v>81</v>
      </c>
      <c r="AW290" s="13" t="s">
        <v>28</v>
      </c>
      <c r="AX290" s="13" t="s">
        <v>79</v>
      </c>
      <c r="AY290" s="160" t="s">
        <v>117</v>
      </c>
    </row>
    <row r="291" spans="1:65" s="2" customFormat="1" ht="24.2" customHeight="1">
      <c r="A291" s="31"/>
      <c r="B291" s="143"/>
      <c r="C291" s="144" t="s">
        <v>562</v>
      </c>
      <c r="D291" s="144" t="s">
        <v>119</v>
      </c>
      <c r="E291" s="145" t="s">
        <v>563</v>
      </c>
      <c r="F291" s="146" t="s">
        <v>564</v>
      </c>
      <c r="G291" s="147" t="s">
        <v>208</v>
      </c>
      <c r="H291" s="148">
        <v>107.855</v>
      </c>
      <c r="I291" s="149"/>
      <c r="J291" s="150">
        <f>ROUND(I291*H291,2)</f>
        <v>0</v>
      </c>
      <c r="K291" s="151"/>
      <c r="L291" s="32"/>
      <c r="M291" s="152" t="s">
        <v>1</v>
      </c>
      <c r="N291" s="153" t="s">
        <v>36</v>
      </c>
      <c r="O291" s="57"/>
      <c r="P291" s="154">
        <f>O291*H291</f>
        <v>0</v>
      </c>
      <c r="Q291" s="154">
        <v>0</v>
      </c>
      <c r="R291" s="154">
        <f>Q291*H291</f>
        <v>0</v>
      </c>
      <c r="S291" s="154">
        <v>0</v>
      </c>
      <c r="T291" s="155">
        <f>S291*H291</f>
        <v>0</v>
      </c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R291" s="156" t="s">
        <v>123</v>
      </c>
      <c r="AT291" s="156" t="s">
        <v>119</v>
      </c>
      <c r="AU291" s="156" t="s">
        <v>81</v>
      </c>
      <c r="AY291" s="16" t="s">
        <v>117</v>
      </c>
      <c r="BE291" s="157">
        <f>IF(N291="základní",J291,0)</f>
        <v>0</v>
      </c>
      <c r="BF291" s="157">
        <f>IF(N291="snížená",J291,0)</f>
        <v>0</v>
      </c>
      <c r="BG291" s="157">
        <f>IF(N291="zákl. přenesená",J291,0)</f>
        <v>0</v>
      </c>
      <c r="BH291" s="157">
        <f>IF(N291="sníž. přenesená",J291,0)</f>
        <v>0</v>
      </c>
      <c r="BI291" s="157">
        <f>IF(N291="nulová",J291,0)</f>
        <v>0</v>
      </c>
      <c r="BJ291" s="16" t="s">
        <v>79</v>
      </c>
      <c r="BK291" s="157">
        <f>ROUND(I291*H291,2)</f>
        <v>0</v>
      </c>
      <c r="BL291" s="16" t="s">
        <v>123</v>
      </c>
      <c r="BM291" s="156" t="s">
        <v>565</v>
      </c>
    </row>
    <row r="292" spans="1:65" s="2" customFormat="1" ht="33" customHeight="1">
      <c r="A292" s="31"/>
      <c r="B292" s="143"/>
      <c r="C292" s="144" t="s">
        <v>566</v>
      </c>
      <c r="D292" s="144" t="s">
        <v>119</v>
      </c>
      <c r="E292" s="145" t="s">
        <v>567</v>
      </c>
      <c r="F292" s="146" t="s">
        <v>568</v>
      </c>
      <c r="G292" s="147" t="s">
        <v>208</v>
      </c>
      <c r="H292" s="148">
        <v>101.387</v>
      </c>
      <c r="I292" s="149"/>
      <c r="J292" s="150">
        <f>ROUND(I292*H292,2)</f>
        <v>0</v>
      </c>
      <c r="K292" s="151"/>
      <c r="L292" s="32"/>
      <c r="M292" s="152" t="s">
        <v>1</v>
      </c>
      <c r="N292" s="153" t="s">
        <v>36</v>
      </c>
      <c r="O292" s="57"/>
      <c r="P292" s="154">
        <f>O292*H292</f>
        <v>0</v>
      </c>
      <c r="Q292" s="154">
        <v>0</v>
      </c>
      <c r="R292" s="154">
        <f>Q292*H292</f>
        <v>0</v>
      </c>
      <c r="S292" s="154">
        <v>0</v>
      </c>
      <c r="T292" s="155">
        <f>S292*H292</f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156" t="s">
        <v>123</v>
      </c>
      <c r="AT292" s="156" t="s">
        <v>119</v>
      </c>
      <c r="AU292" s="156" t="s">
        <v>81</v>
      </c>
      <c r="AY292" s="16" t="s">
        <v>117</v>
      </c>
      <c r="BE292" s="157">
        <f>IF(N292="základní",J292,0)</f>
        <v>0</v>
      </c>
      <c r="BF292" s="157">
        <f>IF(N292="snížená",J292,0)</f>
        <v>0</v>
      </c>
      <c r="BG292" s="157">
        <f>IF(N292="zákl. přenesená",J292,0)</f>
        <v>0</v>
      </c>
      <c r="BH292" s="157">
        <f>IF(N292="sníž. přenesená",J292,0)</f>
        <v>0</v>
      </c>
      <c r="BI292" s="157">
        <f>IF(N292="nulová",J292,0)</f>
        <v>0</v>
      </c>
      <c r="BJ292" s="16" t="s">
        <v>79</v>
      </c>
      <c r="BK292" s="157">
        <f>ROUND(I292*H292,2)</f>
        <v>0</v>
      </c>
      <c r="BL292" s="16" t="s">
        <v>123</v>
      </c>
      <c r="BM292" s="156" t="s">
        <v>569</v>
      </c>
    </row>
    <row r="293" spans="2:63" s="12" customFormat="1" ht="22.9" customHeight="1">
      <c r="B293" s="130"/>
      <c r="D293" s="131" t="s">
        <v>70</v>
      </c>
      <c r="E293" s="141" t="s">
        <v>570</v>
      </c>
      <c r="F293" s="141" t="s">
        <v>571</v>
      </c>
      <c r="I293" s="133"/>
      <c r="J293" s="142">
        <f>BK293</f>
        <v>0</v>
      </c>
      <c r="L293" s="130"/>
      <c r="M293" s="135"/>
      <c r="N293" s="136"/>
      <c r="O293" s="136"/>
      <c r="P293" s="137">
        <f>SUM(P294:P295)</f>
        <v>0</v>
      </c>
      <c r="Q293" s="136"/>
      <c r="R293" s="137">
        <f>SUM(R294:R295)</f>
        <v>0</v>
      </c>
      <c r="S293" s="136"/>
      <c r="T293" s="138">
        <f>SUM(T294:T295)</f>
        <v>0</v>
      </c>
      <c r="AR293" s="131" t="s">
        <v>79</v>
      </c>
      <c r="AT293" s="139" t="s">
        <v>70</v>
      </c>
      <c r="AU293" s="139" t="s">
        <v>79</v>
      </c>
      <c r="AY293" s="131" t="s">
        <v>117</v>
      </c>
      <c r="BK293" s="140">
        <f>SUM(BK294:BK295)</f>
        <v>0</v>
      </c>
    </row>
    <row r="294" spans="1:65" s="2" customFormat="1" ht="24.2" customHeight="1">
      <c r="A294" s="31"/>
      <c r="B294" s="143"/>
      <c r="C294" s="144" t="s">
        <v>572</v>
      </c>
      <c r="D294" s="144" t="s">
        <v>119</v>
      </c>
      <c r="E294" s="145" t="s">
        <v>573</v>
      </c>
      <c r="F294" s="146" t="s">
        <v>574</v>
      </c>
      <c r="G294" s="147" t="s">
        <v>208</v>
      </c>
      <c r="H294" s="148">
        <v>5.938</v>
      </c>
      <c r="I294" s="149"/>
      <c r="J294" s="150">
        <f>ROUND(I294*H294,2)</f>
        <v>0</v>
      </c>
      <c r="K294" s="151"/>
      <c r="L294" s="32"/>
      <c r="M294" s="152" t="s">
        <v>1</v>
      </c>
      <c r="N294" s="153" t="s">
        <v>36</v>
      </c>
      <c r="O294" s="57"/>
      <c r="P294" s="154">
        <f>O294*H294</f>
        <v>0</v>
      </c>
      <c r="Q294" s="154">
        <v>0</v>
      </c>
      <c r="R294" s="154">
        <f>Q294*H294</f>
        <v>0</v>
      </c>
      <c r="S294" s="154">
        <v>0</v>
      </c>
      <c r="T294" s="155">
        <f>S294*H294</f>
        <v>0</v>
      </c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156" t="s">
        <v>123</v>
      </c>
      <c r="AT294" s="156" t="s">
        <v>119</v>
      </c>
      <c r="AU294" s="156" t="s">
        <v>81</v>
      </c>
      <c r="AY294" s="16" t="s">
        <v>117</v>
      </c>
      <c r="BE294" s="157">
        <f>IF(N294="základní",J294,0)</f>
        <v>0</v>
      </c>
      <c r="BF294" s="157">
        <f>IF(N294="snížená",J294,0)</f>
        <v>0</v>
      </c>
      <c r="BG294" s="157">
        <f>IF(N294="zákl. přenesená",J294,0)</f>
        <v>0</v>
      </c>
      <c r="BH294" s="157">
        <f>IF(N294="sníž. přenesená",J294,0)</f>
        <v>0</v>
      </c>
      <c r="BI294" s="157">
        <f>IF(N294="nulová",J294,0)</f>
        <v>0</v>
      </c>
      <c r="BJ294" s="16" t="s">
        <v>79</v>
      </c>
      <c r="BK294" s="157">
        <f>ROUND(I294*H294,2)</f>
        <v>0</v>
      </c>
      <c r="BL294" s="16" t="s">
        <v>123</v>
      </c>
      <c r="BM294" s="156" t="s">
        <v>575</v>
      </c>
    </row>
    <row r="295" spans="1:65" s="2" customFormat="1" ht="16.5" customHeight="1">
      <c r="A295" s="31"/>
      <c r="B295" s="143"/>
      <c r="C295" s="144" t="s">
        <v>576</v>
      </c>
      <c r="D295" s="144" t="s">
        <v>119</v>
      </c>
      <c r="E295" s="145" t="s">
        <v>577</v>
      </c>
      <c r="F295" s="146" t="s">
        <v>578</v>
      </c>
      <c r="G295" s="147" t="s">
        <v>208</v>
      </c>
      <c r="H295" s="148">
        <v>142.908</v>
      </c>
      <c r="I295" s="149"/>
      <c r="J295" s="150">
        <f>ROUND(I295*H295,2)</f>
        <v>0</v>
      </c>
      <c r="K295" s="151"/>
      <c r="L295" s="32"/>
      <c r="M295" s="190" t="s">
        <v>1</v>
      </c>
      <c r="N295" s="191" t="s">
        <v>36</v>
      </c>
      <c r="O295" s="192"/>
      <c r="P295" s="193">
        <f>O295*H295</f>
        <v>0</v>
      </c>
      <c r="Q295" s="193">
        <v>0</v>
      </c>
      <c r="R295" s="193">
        <f>Q295*H295</f>
        <v>0</v>
      </c>
      <c r="S295" s="193">
        <v>0</v>
      </c>
      <c r="T295" s="194">
        <f>S295*H295</f>
        <v>0</v>
      </c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R295" s="156" t="s">
        <v>123</v>
      </c>
      <c r="AT295" s="156" t="s">
        <v>119</v>
      </c>
      <c r="AU295" s="156" t="s">
        <v>81</v>
      </c>
      <c r="AY295" s="16" t="s">
        <v>117</v>
      </c>
      <c r="BE295" s="157">
        <f>IF(N295="základní",J295,0)</f>
        <v>0</v>
      </c>
      <c r="BF295" s="157">
        <f>IF(N295="snížená",J295,0)</f>
        <v>0</v>
      </c>
      <c r="BG295" s="157">
        <f>IF(N295="zákl. přenesená",J295,0)</f>
        <v>0</v>
      </c>
      <c r="BH295" s="157">
        <f>IF(N295="sníž. přenesená",J295,0)</f>
        <v>0</v>
      </c>
      <c r="BI295" s="157">
        <f>IF(N295="nulová",J295,0)</f>
        <v>0</v>
      </c>
      <c r="BJ295" s="16" t="s">
        <v>79</v>
      </c>
      <c r="BK295" s="157">
        <f>ROUND(I295*H295,2)</f>
        <v>0</v>
      </c>
      <c r="BL295" s="16" t="s">
        <v>123</v>
      </c>
      <c r="BM295" s="156" t="s">
        <v>579</v>
      </c>
    </row>
    <row r="296" spans="1:31" s="2" customFormat="1" ht="6.95" customHeight="1">
      <c r="A296" s="31"/>
      <c r="B296" s="46"/>
      <c r="C296" s="47"/>
      <c r="D296" s="47"/>
      <c r="E296" s="47"/>
      <c r="F296" s="47"/>
      <c r="G296" s="47"/>
      <c r="H296" s="47"/>
      <c r="I296" s="47"/>
      <c r="J296" s="47"/>
      <c r="K296" s="47"/>
      <c r="L296" s="32"/>
      <c r="M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</row>
  </sheetData>
  <autoFilter ref="C124:K295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34"/>
  <sheetViews>
    <sheetView showGridLines="0" tabSelected="1" workbookViewId="0" topLeftCell="A56">
      <selection activeCell="E18" sqref="E18:H1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3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6" t="s">
        <v>84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s="1" customFormat="1" ht="24.95" customHeight="1">
      <c r="B4" s="19"/>
      <c r="D4" s="20" t="s">
        <v>85</v>
      </c>
      <c r="L4" s="19"/>
      <c r="M4" s="92" t="s">
        <v>10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6" t="s">
        <v>16</v>
      </c>
      <c r="L6" s="19"/>
    </row>
    <row r="7" spans="2:12" s="1" customFormat="1" ht="16.5" customHeight="1">
      <c r="B7" s="19"/>
      <c r="E7" s="234" t="str">
        <f>'Rekapitulace stavby'!K6</f>
        <v>Č. Krumlov, ul. Nádražní - přeložka vodovodu</v>
      </c>
      <c r="F7" s="235"/>
      <c r="G7" s="235"/>
      <c r="H7" s="235"/>
      <c r="L7" s="19"/>
    </row>
    <row r="8" spans="1:31" s="2" customFormat="1" ht="12" customHeight="1">
      <c r="A8" s="31"/>
      <c r="B8" s="32"/>
      <c r="C8" s="31"/>
      <c r="D8" s="26" t="s">
        <v>86</v>
      </c>
      <c r="E8" s="31"/>
      <c r="F8" s="31"/>
      <c r="G8" s="31"/>
      <c r="H8" s="31"/>
      <c r="I8" s="31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14" t="s">
        <v>580</v>
      </c>
      <c r="F9" s="236"/>
      <c r="G9" s="236"/>
      <c r="H9" s="236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2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26" t="s">
        <v>22</v>
      </c>
      <c r="J12" s="54"/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23</v>
      </c>
      <c r="E14" s="31"/>
      <c r="F14" s="31"/>
      <c r="G14" s="31"/>
      <c r="H14" s="31"/>
      <c r="I14" s="26" t="s">
        <v>24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26" t="s">
        <v>25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26</v>
      </c>
      <c r="E17" s="31"/>
      <c r="F17" s="31"/>
      <c r="G17" s="31"/>
      <c r="H17" s="31"/>
      <c r="I17" s="26" t="s">
        <v>24</v>
      </c>
      <c r="J17" s="27"/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37"/>
      <c r="F18" s="198"/>
      <c r="G18" s="198"/>
      <c r="H18" s="198"/>
      <c r="I18" s="26" t="s">
        <v>25</v>
      </c>
      <c r="J18" s="27"/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24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26" t="s">
        <v>25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29</v>
      </c>
      <c r="E23" s="31"/>
      <c r="F23" s="31"/>
      <c r="G23" s="31"/>
      <c r="H23" s="31"/>
      <c r="I23" s="26" t="s">
        <v>24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26" t="s">
        <v>25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30</v>
      </c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3"/>
      <c r="B27" s="94"/>
      <c r="C27" s="93"/>
      <c r="D27" s="93"/>
      <c r="E27" s="203" t="s">
        <v>1</v>
      </c>
      <c r="F27" s="203"/>
      <c r="G27" s="203"/>
      <c r="H27" s="203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65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6" t="s">
        <v>31</v>
      </c>
      <c r="E30" s="31"/>
      <c r="F30" s="31"/>
      <c r="G30" s="31"/>
      <c r="H30" s="31"/>
      <c r="I30" s="31"/>
      <c r="J30" s="70">
        <f>ROUND(J117,2)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65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33</v>
      </c>
      <c r="G32" s="31"/>
      <c r="H32" s="31"/>
      <c r="I32" s="35" t="s">
        <v>32</v>
      </c>
      <c r="J32" s="35" t="s">
        <v>34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97" t="s">
        <v>35</v>
      </c>
      <c r="E33" s="26" t="s">
        <v>36</v>
      </c>
      <c r="F33" s="98">
        <f>ROUND((SUM(BE117:BE133)),2)</f>
        <v>0</v>
      </c>
      <c r="G33" s="31"/>
      <c r="H33" s="31"/>
      <c r="I33" s="99">
        <v>0.21</v>
      </c>
      <c r="J33" s="98">
        <f>ROUND(((SUM(BE117:BE133))*I33),2)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37</v>
      </c>
      <c r="F34" s="98">
        <f>ROUND((SUM(BF117:BF133)),2)</f>
        <v>0</v>
      </c>
      <c r="G34" s="31"/>
      <c r="H34" s="31"/>
      <c r="I34" s="99">
        <v>0.15</v>
      </c>
      <c r="J34" s="98">
        <f>ROUND(((SUM(BF117:BF133))*I34),2)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38</v>
      </c>
      <c r="F35" s="98">
        <f>ROUND((SUM(BG117:BG133)),2)</f>
        <v>0</v>
      </c>
      <c r="G35" s="31"/>
      <c r="H35" s="31"/>
      <c r="I35" s="99">
        <v>0.21</v>
      </c>
      <c r="J35" s="98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39</v>
      </c>
      <c r="F36" s="98">
        <f>ROUND((SUM(BH117:BH133)),2)</f>
        <v>0</v>
      </c>
      <c r="G36" s="31"/>
      <c r="H36" s="31"/>
      <c r="I36" s="99">
        <v>0.15</v>
      </c>
      <c r="J36" s="98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40</v>
      </c>
      <c r="F37" s="98">
        <f>ROUND((SUM(BI117:BI133)),2)</f>
        <v>0</v>
      </c>
      <c r="G37" s="31"/>
      <c r="H37" s="31"/>
      <c r="I37" s="99">
        <v>0</v>
      </c>
      <c r="J37" s="98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0"/>
      <c r="D39" s="101" t="s">
        <v>41</v>
      </c>
      <c r="E39" s="59"/>
      <c r="F39" s="59"/>
      <c r="G39" s="102" t="s">
        <v>42</v>
      </c>
      <c r="H39" s="103" t="s">
        <v>43</v>
      </c>
      <c r="I39" s="59"/>
      <c r="J39" s="104">
        <f>SUM(J30:J37)</f>
        <v>0</v>
      </c>
      <c r="K39" s="105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41"/>
      <c r="D50" s="42" t="s">
        <v>44</v>
      </c>
      <c r="E50" s="43"/>
      <c r="F50" s="43"/>
      <c r="G50" s="42" t="s">
        <v>45</v>
      </c>
      <c r="H50" s="43"/>
      <c r="I50" s="43"/>
      <c r="J50" s="43"/>
      <c r="K50" s="43"/>
      <c r="L50" s="4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1"/>
      <c r="B61" s="32"/>
      <c r="C61" s="31"/>
      <c r="D61" s="44" t="s">
        <v>46</v>
      </c>
      <c r="E61" s="34"/>
      <c r="F61" s="106" t="s">
        <v>47</v>
      </c>
      <c r="G61" s="44" t="s">
        <v>46</v>
      </c>
      <c r="H61" s="34"/>
      <c r="I61" s="34"/>
      <c r="J61" s="107" t="s">
        <v>47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1"/>
      <c r="B65" s="32"/>
      <c r="C65" s="31"/>
      <c r="D65" s="42" t="s">
        <v>48</v>
      </c>
      <c r="E65" s="45"/>
      <c r="F65" s="45"/>
      <c r="G65" s="42" t="s">
        <v>49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1"/>
      <c r="B76" s="32"/>
      <c r="C76" s="31"/>
      <c r="D76" s="44" t="s">
        <v>46</v>
      </c>
      <c r="E76" s="34"/>
      <c r="F76" s="106" t="s">
        <v>47</v>
      </c>
      <c r="G76" s="44" t="s">
        <v>46</v>
      </c>
      <c r="H76" s="34"/>
      <c r="I76" s="34"/>
      <c r="J76" s="107" t="s">
        <v>47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88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1"/>
      <c r="D85" s="31"/>
      <c r="E85" s="234" t="str">
        <f>E7</f>
        <v>Č. Krumlov, ul. Nádražní - přeložka vodovodu</v>
      </c>
      <c r="F85" s="235"/>
      <c r="G85" s="235"/>
      <c r="H85" s="235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86</v>
      </c>
      <c r="D86" s="31"/>
      <c r="E86" s="31"/>
      <c r="F86" s="31"/>
      <c r="G86" s="31"/>
      <c r="H86" s="31"/>
      <c r="I86" s="31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1"/>
      <c r="D87" s="31"/>
      <c r="E87" s="214" t="str">
        <f>E9</f>
        <v>4010b - Vedlejší rozpočtové náklady</v>
      </c>
      <c r="F87" s="236"/>
      <c r="G87" s="236"/>
      <c r="H87" s="236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26" t="s">
        <v>22</v>
      </c>
      <c r="J89" s="54" t="str">
        <f>IF(J12="","",J12)</f>
        <v/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23</v>
      </c>
      <c r="D91" s="31"/>
      <c r="E91" s="31"/>
      <c r="F91" s="24" t="str">
        <f>E15</f>
        <v xml:space="preserve"> </v>
      </c>
      <c r="G91" s="31"/>
      <c r="H91" s="31"/>
      <c r="I91" s="26" t="s">
        <v>27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26</v>
      </c>
      <c r="D92" s="31"/>
      <c r="E92" s="31"/>
      <c r="F92" s="24" t="str">
        <f>IF(E18="","",E18)</f>
        <v/>
      </c>
      <c r="G92" s="31"/>
      <c r="H92" s="31"/>
      <c r="I92" s="26" t="s">
        <v>29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08" t="s">
        <v>89</v>
      </c>
      <c r="D94" s="100"/>
      <c r="E94" s="100"/>
      <c r="F94" s="100"/>
      <c r="G94" s="100"/>
      <c r="H94" s="100"/>
      <c r="I94" s="100"/>
      <c r="J94" s="109" t="s">
        <v>90</v>
      </c>
      <c r="K94" s="100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0" t="s">
        <v>91</v>
      </c>
      <c r="D96" s="31"/>
      <c r="E96" s="31"/>
      <c r="F96" s="31"/>
      <c r="G96" s="31"/>
      <c r="H96" s="31"/>
      <c r="I96" s="31"/>
      <c r="J96" s="70">
        <f>J117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92</v>
      </c>
    </row>
    <row r="97" spans="2:12" s="9" customFormat="1" ht="24.95" customHeight="1">
      <c r="B97" s="111"/>
      <c r="D97" s="112" t="s">
        <v>581</v>
      </c>
      <c r="E97" s="113"/>
      <c r="F97" s="113"/>
      <c r="G97" s="113"/>
      <c r="H97" s="113"/>
      <c r="I97" s="113"/>
      <c r="J97" s="114">
        <f>J118</f>
        <v>0</v>
      </c>
      <c r="L97" s="111"/>
    </row>
    <row r="98" spans="1:31" s="2" customFormat="1" ht="21.75" customHeight="1">
      <c r="A98" s="31"/>
      <c r="B98" s="32"/>
      <c r="C98" s="31"/>
      <c r="D98" s="31"/>
      <c r="E98" s="31"/>
      <c r="F98" s="31"/>
      <c r="G98" s="31"/>
      <c r="H98" s="31"/>
      <c r="I98" s="31"/>
      <c r="J98" s="31"/>
      <c r="K98" s="31"/>
      <c r="L98" s="4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1:31" s="2" customFormat="1" ht="6.95" customHeight="1">
      <c r="A99" s="31"/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3" spans="1:31" s="2" customFormat="1" ht="6.95" customHeight="1">
      <c r="A103" s="31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24.95" customHeight="1">
      <c r="A104" s="31"/>
      <c r="B104" s="32"/>
      <c r="C104" s="20" t="s">
        <v>102</v>
      </c>
      <c r="D104" s="31"/>
      <c r="E104" s="31"/>
      <c r="F104" s="31"/>
      <c r="G104" s="31"/>
      <c r="H104" s="31"/>
      <c r="I104" s="31"/>
      <c r="J104" s="31"/>
      <c r="K104" s="31"/>
      <c r="L104" s="4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6.95" customHeight="1">
      <c r="A105" s="31"/>
      <c r="B105" s="32"/>
      <c r="C105" s="31"/>
      <c r="D105" s="31"/>
      <c r="E105" s="31"/>
      <c r="F105" s="31"/>
      <c r="G105" s="31"/>
      <c r="H105" s="31"/>
      <c r="I105" s="31"/>
      <c r="J105" s="31"/>
      <c r="K105" s="31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12" customHeight="1">
      <c r="A106" s="31"/>
      <c r="B106" s="32"/>
      <c r="C106" s="26" t="s">
        <v>16</v>
      </c>
      <c r="D106" s="31"/>
      <c r="E106" s="31"/>
      <c r="F106" s="31"/>
      <c r="G106" s="31"/>
      <c r="H106" s="31"/>
      <c r="I106" s="31"/>
      <c r="J106" s="31"/>
      <c r="K106" s="31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6.5" customHeight="1">
      <c r="A107" s="31"/>
      <c r="B107" s="32"/>
      <c r="C107" s="31"/>
      <c r="D107" s="31"/>
      <c r="E107" s="234" t="str">
        <f>E7</f>
        <v>Č. Krumlov, ul. Nádražní - přeložka vodovodu</v>
      </c>
      <c r="F107" s="235"/>
      <c r="G107" s="235"/>
      <c r="H107" s="235"/>
      <c r="I107" s="31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2" customHeight="1">
      <c r="A108" s="31"/>
      <c r="B108" s="32"/>
      <c r="C108" s="26" t="s">
        <v>86</v>
      </c>
      <c r="D108" s="31"/>
      <c r="E108" s="31"/>
      <c r="F108" s="31"/>
      <c r="G108" s="31"/>
      <c r="H108" s="31"/>
      <c r="I108" s="31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6.5" customHeight="1">
      <c r="A109" s="31"/>
      <c r="B109" s="32"/>
      <c r="C109" s="31"/>
      <c r="D109" s="31"/>
      <c r="E109" s="214" t="str">
        <f>E9</f>
        <v>4010b - Vedlejší rozpočtové náklady</v>
      </c>
      <c r="F109" s="236"/>
      <c r="G109" s="236"/>
      <c r="H109" s="236"/>
      <c r="I109" s="31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5" customHeight="1">
      <c r="A110" s="31"/>
      <c r="B110" s="32"/>
      <c r="C110" s="31"/>
      <c r="D110" s="31"/>
      <c r="E110" s="31"/>
      <c r="F110" s="31"/>
      <c r="G110" s="31"/>
      <c r="H110" s="31"/>
      <c r="I110" s="31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20</v>
      </c>
      <c r="D111" s="31"/>
      <c r="E111" s="31"/>
      <c r="F111" s="24" t="str">
        <f>F12</f>
        <v xml:space="preserve"> </v>
      </c>
      <c r="G111" s="31"/>
      <c r="H111" s="31"/>
      <c r="I111" s="26" t="s">
        <v>22</v>
      </c>
      <c r="J111" s="54" t="str">
        <f>IF(J12="","",J12)</f>
        <v/>
      </c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32"/>
      <c r="C112" s="31"/>
      <c r="D112" s="31"/>
      <c r="E112" s="31"/>
      <c r="F112" s="31"/>
      <c r="G112" s="31"/>
      <c r="H112" s="31"/>
      <c r="I112" s="31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5.2" customHeight="1">
      <c r="A113" s="31"/>
      <c r="B113" s="32"/>
      <c r="C113" s="26" t="s">
        <v>23</v>
      </c>
      <c r="D113" s="31"/>
      <c r="E113" s="31"/>
      <c r="F113" s="24" t="str">
        <f>E15</f>
        <v xml:space="preserve"> </v>
      </c>
      <c r="G113" s="31"/>
      <c r="H113" s="31"/>
      <c r="I113" s="26" t="s">
        <v>27</v>
      </c>
      <c r="J113" s="29" t="str">
        <f>E21</f>
        <v xml:space="preserve"> </v>
      </c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5.2" customHeight="1">
      <c r="A114" s="31"/>
      <c r="B114" s="32"/>
      <c r="C114" s="26" t="s">
        <v>26</v>
      </c>
      <c r="D114" s="31"/>
      <c r="E114" s="31"/>
      <c r="F114" s="24" t="str">
        <f>IF(E18="","",E18)</f>
        <v/>
      </c>
      <c r="G114" s="31"/>
      <c r="H114" s="31"/>
      <c r="I114" s="26" t="s">
        <v>29</v>
      </c>
      <c r="J114" s="29" t="str">
        <f>E24</f>
        <v xml:space="preserve"> </v>
      </c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0.35" customHeight="1">
      <c r="A115" s="31"/>
      <c r="B115" s="32"/>
      <c r="C115" s="31"/>
      <c r="D115" s="31"/>
      <c r="E115" s="31"/>
      <c r="F115" s="31"/>
      <c r="G115" s="31"/>
      <c r="H115" s="31"/>
      <c r="I115" s="31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11" customFormat="1" ht="29.25" customHeight="1">
      <c r="A116" s="119"/>
      <c r="B116" s="120"/>
      <c r="C116" s="121" t="s">
        <v>103</v>
      </c>
      <c r="D116" s="122" t="s">
        <v>56</v>
      </c>
      <c r="E116" s="122" t="s">
        <v>52</v>
      </c>
      <c r="F116" s="122" t="s">
        <v>53</v>
      </c>
      <c r="G116" s="122" t="s">
        <v>104</v>
      </c>
      <c r="H116" s="122" t="s">
        <v>105</v>
      </c>
      <c r="I116" s="122" t="s">
        <v>106</v>
      </c>
      <c r="J116" s="123" t="s">
        <v>90</v>
      </c>
      <c r="K116" s="124" t="s">
        <v>107</v>
      </c>
      <c r="L116" s="125"/>
      <c r="M116" s="61" t="s">
        <v>1</v>
      </c>
      <c r="N116" s="62" t="s">
        <v>35</v>
      </c>
      <c r="O116" s="62" t="s">
        <v>108</v>
      </c>
      <c r="P116" s="62" t="s">
        <v>109</v>
      </c>
      <c r="Q116" s="62" t="s">
        <v>110</v>
      </c>
      <c r="R116" s="62" t="s">
        <v>111</v>
      </c>
      <c r="S116" s="62" t="s">
        <v>112</v>
      </c>
      <c r="T116" s="63" t="s">
        <v>113</v>
      </c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</row>
    <row r="117" spans="1:63" s="2" customFormat="1" ht="22.9" customHeight="1">
      <c r="A117" s="31"/>
      <c r="B117" s="32"/>
      <c r="C117" s="68" t="s">
        <v>114</v>
      </c>
      <c r="D117" s="31"/>
      <c r="E117" s="31"/>
      <c r="F117" s="31"/>
      <c r="G117" s="31"/>
      <c r="H117" s="31"/>
      <c r="I117" s="31"/>
      <c r="J117" s="126">
        <f>BK117</f>
        <v>0</v>
      </c>
      <c r="K117" s="31"/>
      <c r="L117" s="32"/>
      <c r="M117" s="64"/>
      <c r="N117" s="55"/>
      <c r="O117" s="65"/>
      <c r="P117" s="127">
        <f>P118</f>
        <v>0</v>
      </c>
      <c r="Q117" s="65"/>
      <c r="R117" s="127">
        <f>R118</f>
        <v>0</v>
      </c>
      <c r="S117" s="65"/>
      <c r="T117" s="128">
        <f>T118</f>
        <v>0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T117" s="16" t="s">
        <v>70</v>
      </c>
      <c r="AU117" s="16" t="s">
        <v>92</v>
      </c>
      <c r="BK117" s="129">
        <f>BK118</f>
        <v>0</v>
      </c>
    </row>
    <row r="118" spans="2:63" s="12" customFormat="1" ht="25.9" customHeight="1">
      <c r="B118" s="130"/>
      <c r="D118" s="131" t="s">
        <v>70</v>
      </c>
      <c r="E118" s="132" t="s">
        <v>582</v>
      </c>
      <c r="F118" s="132" t="s">
        <v>83</v>
      </c>
      <c r="I118" s="133"/>
      <c r="J118" s="134">
        <f>BK118</f>
        <v>0</v>
      </c>
      <c r="L118" s="130"/>
      <c r="M118" s="135"/>
      <c r="N118" s="136"/>
      <c r="O118" s="136"/>
      <c r="P118" s="137">
        <f>SUM(P119:P133)</f>
        <v>0</v>
      </c>
      <c r="Q118" s="136"/>
      <c r="R118" s="137">
        <f>SUM(R119:R133)</f>
        <v>0</v>
      </c>
      <c r="S118" s="136"/>
      <c r="T118" s="138">
        <f>SUM(T119:T133)</f>
        <v>0</v>
      </c>
      <c r="AR118" s="131" t="s">
        <v>145</v>
      </c>
      <c r="AT118" s="139" t="s">
        <v>70</v>
      </c>
      <c r="AU118" s="139" t="s">
        <v>71</v>
      </c>
      <c r="AY118" s="131" t="s">
        <v>117</v>
      </c>
      <c r="BK118" s="140">
        <f>SUM(BK119:BK133)</f>
        <v>0</v>
      </c>
    </row>
    <row r="119" spans="1:65" s="2" customFormat="1" ht="24.2" customHeight="1">
      <c r="A119" s="31"/>
      <c r="B119" s="143"/>
      <c r="C119" s="144" t="s">
        <v>79</v>
      </c>
      <c r="D119" s="144" t="s">
        <v>119</v>
      </c>
      <c r="E119" s="145" t="s">
        <v>583</v>
      </c>
      <c r="F119" s="146" t="s">
        <v>584</v>
      </c>
      <c r="G119" s="147" t="s">
        <v>358</v>
      </c>
      <c r="H119" s="148">
        <v>1</v>
      </c>
      <c r="I119" s="149"/>
      <c r="J119" s="150">
        <f aca="true" t="shared" si="0" ref="J119:J133">ROUND(I119*H119,2)</f>
        <v>0</v>
      </c>
      <c r="K119" s="151"/>
      <c r="L119" s="32"/>
      <c r="M119" s="152" t="s">
        <v>1</v>
      </c>
      <c r="N119" s="153" t="s">
        <v>36</v>
      </c>
      <c r="O119" s="57"/>
      <c r="P119" s="154">
        <f aca="true" t="shared" si="1" ref="P119:P133">O119*H119</f>
        <v>0</v>
      </c>
      <c r="Q119" s="154">
        <v>0</v>
      </c>
      <c r="R119" s="154">
        <f aca="true" t="shared" si="2" ref="R119:R133">Q119*H119</f>
        <v>0</v>
      </c>
      <c r="S119" s="154">
        <v>0</v>
      </c>
      <c r="T119" s="155">
        <f aca="true" t="shared" si="3" ref="T119:T133">S119*H119</f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R119" s="156" t="s">
        <v>123</v>
      </c>
      <c r="AT119" s="156" t="s">
        <v>119</v>
      </c>
      <c r="AU119" s="156" t="s">
        <v>79</v>
      </c>
      <c r="AY119" s="16" t="s">
        <v>117</v>
      </c>
      <c r="BE119" s="157">
        <f aca="true" t="shared" si="4" ref="BE119:BE133">IF(N119="základní",J119,0)</f>
        <v>0</v>
      </c>
      <c r="BF119" s="157">
        <f aca="true" t="shared" si="5" ref="BF119:BF133">IF(N119="snížená",J119,0)</f>
        <v>0</v>
      </c>
      <c r="BG119" s="157">
        <f aca="true" t="shared" si="6" ref="BG119:BG133">IF(N119="zákl. přenesená",J119,0)</f>
        <v>0</v>
      </c>
      <c r="BH119" s="157">
        <f aca="true" t="shared" si="7" ref="BH119:BH133">IF(N119="sníž. přenesená",J119,0)</f>
        <v>0</v>
      </c>
      <c r="BI119" s="157">
        <f aca="true" t="shared" si="8" ref="BI119:BI133">IF(N119="nulová",J119,0)</f>
        <v>0</v>
      </c>
      <c r="BJ119" s="16" t="s">
        <v>79</v>
      </c>
      <c r="BK119" s="157">
        <f aca="true" t="shared" si="9" ref="BK119:BK133">ROUND(I119*H119,2)</f>
        <v>0</v>
      </c>
      <c r="BL119" s="16" t="s">
        <v>123</v>
      </c>
      <c r="BM119" s="156" t="s">
        <v>585</v>
      </c>
    </row>
    <row r="120" spans="1:65" s="2" customFormat="1" ht="16.5" customHeight="1">
      <c r="A120" s="31"/>
      <c r="B120" s="143"/>
      <c r="C120" s="144" t="s">
        <v>81</v>
      </c>
      <c r="D120" s="144" t="s">
        <v>119</v>
      </c>
      <c r="E120" s="145" t="s">
        <v>586</v>
      </c>
      <c r="F120" s="146" t="s">
        <v>587</v>
      </c>
      <c r="G120" s="147" t="s">
        <v>358</v>
      </c>
      <c r="H120" s="148">
        <v>1</v>
      </c>
      <c r="I120" s="149"/>
      <c r="J120" s="150">
        <f t="shared" si="0"/>
        <v>0</v>
      </c>
      <c r="K120" s="151"/>
      <c r="L120" s="32"/>
      <c r="M120" s="152" t="s">
        <v>1</v>
      </c>
      <c r="N120" s="153" t="s">
        <v>36</v>
      </c>
      <c r="O120" s="57"/>
      <c r="P120" s="154">
        <f t="shared" si="1"/>
        <v>0</v>
      </c>
      <c r="Q120" s="154">
        <v>0</v>
      </c>
      <c r="R120" s="154">
        <f t="shared" si="2"/>
        <v>0</v>
      </c>
      <c r="S120" s="154">
        <v>0</v>
      </c>
      <c r="T120" s="155">
        <f t="shared" si="3"/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R120" s="156" t="s">
        <v>123</v>
      </c>
      <c r="AT120" s="156" t="s">
        <v>119</v>
      </c>
      <c r="AU120" s="156" t="s">
        <v>79</v>
      </c>
      <c r="AY120" s="16" t="s">
        <v>117</v>
      </c>
      <c r="BE120" s="157">
        <f t="shared" si="4"/>
        <v>0</v>
      </c>
      <c r="BF120" s="157">
        <f t="shared" si="5"/>
        <v>0</v>
      </c>
      <c r="BG120" s="157">
        <f t="shared" si="6"/>
        <v>0</v>
      </c>
      <c r="BH120" s="157">
        <f t="shared" si="7"/>
        <v>0</v>
      </c>
      <c r="BI120" s="157">
        <f t="shared" si="8"/>
        <v>0</v>
      </c>
      <c r="BJ120" s="16" t="s">
        <v>79</v>
      </c>
      <c r="BK120" s="157">
        <f t="shared" si="9"/>
        <v>0</v>
      </c>
      <c r="BL120" s="16" t="s">
        <v>123</v>
      </c>
      <c r="BM120" s="156" t="s">
        <v>588</v>
      </c>
    </row>
    <row r="121" spans="1:65" s="2" customFormat="1" ht="16.5" customHeight="1">
      <c r="A121" s="31"/>
      <c r="B121" s="143"/>
      <c r="C121" s="144" t="s">
        <v>135</v>
      </c>
      <c r="D121" s="144" t="s">
        <v>119</v>
      </c>
      <c r="E121" s="145" t="s">
        <v>589</v>
      </c>
      <c r="F121" s="146" t="s">
        <v>590</v>
      </c>
      <c r="G121" s="147" t="s">
        <v>358</v>
      </c>
      <c r="H121" s="148">
        <v>1</v>
      </c>
      <c r="I121" s="149"/>
      <c r="J121" s="150">
        <f t="shared" si="0"/>
        <v>0</v>
      </c>
      <c r="K121" s="151"/>
      <c r="L121" s="32"/>
      <c r="M121" s="152" t="s">
        <v>1</v>
      </c>
      <c r="N121" s="153" t="s">
        <v>36</v>
      </c>
      <c r="O121" s="57"/>
      <c r="P121" s="154">
        <f t="shared" si="1"/>
        <v>0</v>
      </c>
      <c r="Q121" s="154">
        <v>0</v>
      </c>
      <c r="R121" s="154">
        <f t="shared" si="2"/>
        <v>0</v>
      </c>
      <c r="S121" s="154">
        <v>0</v>
      </c>
      <c r="T121" s="155">
        <f t="shared" si="3"/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56" t="s">
        <v>123</v>
      </c>
      <c r="AT121" s="156" t="s">
        <v>119</v>
      </c>
      <c r="AU121" s="156" t="s">
        <v>79</v>
      </c>
      <c r="AY121" s="16" t="s">
        <v>117</v>
      </c>
      <c r="BE121" s="157">
        <f t="shared" si="4"/>
        <v>0</v>
      </c>
      <c r="BF121" s="157">
        <f t="shared" si="5"/>
        <v>0</v>
      </c>
      <c r="BG121" s="157">
        <f t="shared" si="6"/>
        <v>0</v>
      </c>
      <c r="BH121" s="157">
        <f t="shared" si="7"/>
        <v>0</v>
      </c>
      <c r="BI121" s="157">
        <f t="shared" si="8"/>
        <v>0</v>
      </c>
      <c r="BJ121" s="16" t="s">
        <v>79</v>
      </c>
      <c r="BK121" s="157">
        <f t="shared" si="9"/>
        <v>0</v>
      </c>
      <c r="BL121" s="16" t="s">
        <v>123</v>
      </c>
      <c r="BM121" s="156" t="s">
        <v>591</v>
      </c>
    </row>
    <row r="122" spans="1:65" s="2" customFormat="1" ht="24.2" customHeight="1">
      <c r="A122" s="31"/>
      <c r="B122" s="143"/>
      <c r="C122" s="144" t="s">
        <v>123</v>
      </c>
      <c r="D122" s="144" t="s">
        <v>119</v>
      </c>
      <c r="E122" s="145" t="s">
        <v>592</v>
      </c>
      <c r="F122" s="146" t="s">
        <v>593</v>
      </c>
      <c r="G122" s="147" t="s">
        <v>358</v>
      </c>
      <c r="H122" s="148">
        <v>1</v>
      </c>
      <c r="I122" s="149"/>
      <c r="J122" s="150">
        <f t="shared" si="0"/>
        <v>0</v>
      </c>
      <c r="K122" s="151"/>
      <c r="L122" s="32"/>
      <c r="M122" s="152" t="s">
        <v>1</v>
      </c>
      <c r="N122" s="153" t="s">
        <v>36</v>
      </c>
      <c r="O122" s="57"/>
      <c r="P122" s="154">
        <f t="shared" si="1"/>
        <v>0</v>
      </c>
      <c r="Q122" s="154">
        <v>0</v>
      </c>
      <c r="R122" s="154">
        <f t="shared" si="2"/>
        <v>0</v>
      </c>
      <c r="S122" s="154">
        <v>0</v>
      </c>
      <c r="T122" s="155">
        <f t="shared" si="3"/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56" t="s">
        <v>123</v>
      </c>
      <c r="AT122" s="156" t="s">
        <v>119</v>
      </c>
      <c r="AU122" s="156" t="s">
        <v>79</v>
      </c>
      <c r="AY122" s="16" t="s">
        <v>117</v>
      </c>
      <c r="BE122" s="157">
        <f t="shared" si="4"/>
        <v>0</v>
      </c>
      <c r="BF122" s="157">
        <f t="shared" si="5"/>
        <v>0</v>
      </c>
      <c r="BG122" s="157">
        <f t="shared" si="6"/>
        <v>0</v>
      </c>
      <c r="BH122" s="157">
        <f t="shared" si="7"/>
        <v>0</v>
      </c>
      <c r="BI122" s="157">
        <f t="shared" si="8"/>
        <v>0</v>
      </c>
      <c r="BJ122" s="16" t="s">
        <v>79</v>
      </c>
      <c r="BK122" s="157">
        <f t="shared" si="9"/>
        <v>0</v>
      </c>
      <c r="BL122" s="16" t="s">
        <v>123</v>
      </c>
      <c r="BM122" s="156" t="s">
        <v>594</v>
      </c>
    </row>
    <row r="123" spans="1:65" s="2" customFormat="1" ht="16.5" customHeight="1">
      <c r="A123" s="31"/>
      <c r="B123" s="143"/>
      <c r="C123" s="144" t="s">
        <v>145</v>
      </c>
      <c r="D123" s="144" t="s">
        <v>119</v>
      </c>
      <c r="E123" s="145" t="s">
        <v>595</v>
      </c>
      <c r="F123" s="146" t="s">
        <v>596</v>
      </c>
      <c r="G123" s="147" t="s">
        <v>358</v>
      </c>
      <c r="H123" s="148">
        <v>1</v>
      </c>
      <c r="I123" s="149"/>
      <c r="J123" s="150">
        <f t="shared" si="0"/>
        <v>0</v>
      </c>
      <c r="K123" s="151"/>
      <c r="L123" s="32"/>
      <c r="M123" s="152" t="s">
        <v>1</v>
      </c>
      <c r="N123" s="153" t="s">
        <v>36</v>
      </c>
      <c r="O123" s="57"/>
      <c r="P123" s="154">
        <f t="shared" si="1"/>
        <v>0</v>
      </c>
      <c r="Q123" s="154">
        <v>0</v>
      </c>
      <c r="R123" s="154">
        <f t="shared" si="2"/>
        <v>0</v>
      </c>
      <c r="S123" s="154">
        <v>0</v>
      </c>
      <c r="T123" s="155">
        <f t="shared" si="3"/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56" t="s">
        <v>123</v>
      </c>
      <c r="AT123" s="156" t="s">
        <v>119</v>
      </c>
      <c r="AU123" s="156" t="s">
        <v>79</v>
      </c>
      <c r="AY123" s="16" t="s">
        <v>117</v>
      </c>
      <c r="BE123" s="157">
        <f t="shared" si="4"/>
        <v>0</v>
      </c>
      <c r="BF123" s="157">
        <f t="shared" si="5"/>
        <v>0</v>
      </c>
      <c r="BG123" s="157">
        <f t="shared" si="6"/>
        <v>0</v>
      </c>
      <c r="BH123" s="157">
        <f t="shared" si="7"/>
        <v>0</v>
      </c>
      <c r="BI123" s="157">
        <f t="shared" si="8"/>
        <v>0</v>
      </c>
      <c r="BJ123" s="16" t="s">
        <v>79</v>
      </c>
      <c r="BK123" s="157">
        <f t="shared" si="9"/>
        <v>0</v>
      </c>
      <c r="BL123" s="16" t="s">
        <v>123</v>
      </c>
      <c r="BM123" s="156" t="s">
        <v>597</v>
      </c>
    </row>
    <row r="124" spans="1:65" s="2" customFormat="1" ht="21.75" customHeight="1">
      <c r="A124" s="31"/>
      <c r="B124" s="143"/>
      <c r="C124" s="144" t="s">
        <v>150</v>
      </c>
      <c r="D124" s="144" t="s">
        <v>119</v>
      </c>
      <c r="E124" s="145" t="s">
        <v>598</v>
      </c>
      <c r="F124" s="146" t="s">
        <v>599</v>
      </c>
      <c r="G124" s="147" t="s">
        <v>358</v>
      </c>
      <c r="H124" s="148">
        <v>1</v>
      </c>
      <c r="I124" s="149"/>
      <c r="J124" s="150">
        <f t="shared" si="0"/>
        <v>0</v>
      </c>
      <c r="K124" s="151"/>
      <c r="L124" s="32"/>
      <c r="M124" s="152" t="s">
        <v>1</v>
      </c>
      <c r="N124" s="153" t="s">
        <v>36</v>
      </c>
      <c r="O124" s="57"/>
      <c r="P124" s="154">
        <f t="shared" si="1"/>
        <v>0</v>
      </c>
      <c r="Q124" s="154">
        <v>0</v>
      </c>
      <c r="R124" s="154">
        <f t="shared" si="2"/>
        <v>0</v>
      </c>
      <c r="S124" s="154">
        <v>0</v>
      </c>
      <c r="T124" s="155">
        <f t="shared" si="3"/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56" t="s">
        <v>123</v>
      </c>
      <c r="AT124" s="156" t="s">
        <v>119</v>
      </c>
      <c r="AU124" s="156" t="s">
        <v>79</v>
      </c>
      <c r="AY124" s="16" t="s">
        <v>117</v>
      </c>
      <c r="BE124" s="157">
        <f t="shared" si="4"/>
        <v>0</v>
      </c>
      <c r="BF124" s="157">
        <f t="shared" si="5"/>
        <v>0</v>
      </c>
      <c r="BG124" s="157">
        <f t="shared" si="6"/>
        <v>0</v>
      </c>
      <c r="BH124" s="157">
        <f t="shared" si="7"/>
        <v>0</v>
      </c>
      <c r="BI124" s="157">
        <f t="shared" si="8"/>
        <v>0</v>
      </c>
      <c r="BJ124" s="16" t="s">
        <v>79</v>
      </c>
      <c r="BK124" s="157">
        <f t="shared" si="9"/>
        <v>0</v>
      </c>
      <c r="BL124" s="16" t="s">
        <v>123</v>
      </c>
      <c r="BM124" s="156" t="s">
        <v>600</v>
      </c>
    </row>
    <row r="125" spans="1:65" s="2" customFormat="1" ht="16.5" customHeight="1">
      <c r="A125" s="31"/>
      <c r="B125" s="143"/>
      <c r="C125" s="144" t="s">
        <v>160</v>
      </c>
      <c r="D125" s="144" t="s">
        <v>119</v>
      </c>
      <c r="E125" s="145" t="s">
        <v>601</v>
      </c>
      <c r="F125" s="146" t="s">
        <v>602</v>
      </c>
      <c r="G125" s="147" t="s">
        <v>358</v>
      </c>
      <c r="H125" s="148">
        <v>1</v>
      </c>
      <c r="I125" s="149"/>
      <c r="J125" s="150">
        <f t="shared" si="0"/>
        <v>0</v>
      </c>
      <c r="K125" s="151"/>
      <c r="L125" s="32"/>
      <c r="M125" s="152" t="s">
        <v>1</v>
      </c>
      <c r="N125" s="153" t="s">
        <v>36</v>
      </c>
      <c r="O125" s="57"/>
      <c r="P125" s="154">
        <f t="shared" si="1"/>
        <v>0</v>
      </c>
      <c r="Q125" s="154">
        <v>0</v>
      </c>
      <c r="R125" s="154">
        <f t="shared" si="2"/>
        <v>0</v>
      </c>
      <c r="S125" s="154">
        <v>0</v>
      </c>
      <c r="T125" s="155">
        <f t="shared" si="3"/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56" t="s">
        <v>123</v>
      </c>
      <c r="AT125" s="156" t="s">
        <v>119</v>
      </c>
      <c r="AU125" s="156" t="s">
        <v>79</v>
      </c>
      <c r="AY125" s="16" t="s">
        <v>117</v>
      </c>
      <c r="BE125" s="157">
        <f t="shared" si="4"/>
        <v>0</v>
      </c>
      <c r="BF125" s="157">
        <f t="shared" si="5"/>
        <v>0</v>
      </c>
      <c r="BG125" s="157">
        <f t="shared" si="6"/>
        <v>0</v>
      </c>
      <c r="BH125" s="157">
        <f t="shared" si="7"/>
        <v>0</v>
      </c>
      <c r="BI125" s="157">
        <f t="shared" si="8"/>
        <v>0</v>
      </c>
      <c r="BJ125" s="16" t="s">
        <v>79</v>
      </c>
      <c r="BK125" s="157">
        <f t="shared" si="9"/>
        <v>0</v>
      </c>
      <c r="BL125" s="16" t="s">
        <v>123</v>
      </c>
      <c r="BM125" s="156" t="s">
        <v>603</v>
      </c>
    </row>
    <row r="126" spans="1:65" s="2" customFormat="1" ht="16.5" customHeight="1">
      <c r="A126" s="31"/>
      <c r="B126" s="143"/>
      <c r="C126" s="144" t="s">
        <v>165</v>
      </c>
      <c r="D126" s="144" t="s">
        <v>119</v>
      </c>
      <c r="E126" s="145" t="s">
        <v>604</v>
      </c>
      <c r="F126" s="146" t="s">
        <v>605</v>
      </c>
      <c r="G126" s="147" t="s">
        <v>358</v>
      </c>
      <c r="H126" s="148">
        <v>1</v>
      </c>
      <c r="I126" s="149"/>
      <c r="J126" s="150">
        <f t="shared" si="0"/>
        <v>0</v>
      </c>
      <c r="K126" s="151"/>
      <c r="L126" s="32"/>
      <c r="M126" s="152" t="s">
        <v>1</v>
      </c>
      <c r="N126" s="153" t="s">
        <v>36</v>
      </c>
      <c r="O126" s="57"/>
      <c r="P126" s="154">
        <f t="shared" si="1"/>
        <v>0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56" t="s">
        <v>123</v>
      </c>
      <c r="AT126" s="156" t="s">
        <v>119</v>
      </c>
      <c r="AU126" s="156" t="s">
        <v>79</v>
      </c>
      <c r="AY126" s="16" t="s">
        <v>117</v>
      </c>
      <c r="BE126" s="157">
        <f t="shared" si="4"/>
        <v>0</v>
      </c>
      <c r="BF126" s="157">
        <f t="shared" si="5"/>
        <v>0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6" t="s">
        <v>79</v>
      </c>
      <c r="BK126" s="157">
        <f t="shared" si="9"/>
        <v>0</v>
      </c>
      <c r="BL126" s="16" t="s">
        <v>123</v>
      </c>
      <c r="BM126" s="156" t="s">
        <v>606</v>
      </c>
    </row>
    <row r="127" spans="1:65" s="2" customFormat="1" ht="16.5" customHeight="1">
      <c r="A127" s="31"/>
      <c r="B127" s="143"/>
      <c r="C127" s="144" t="s">
        <v>175</v>
      </c>
      <c r="D127" s="144" t="s">
        <v>119</v>
      </c>
      <c r="E127" s="145" t="s">
        <v>607</v>
      </c>
      <c r="F127" s="146" t="s">
        <v>608</v>
      </c>
      <c r="G127" s="147" t="s">
        <v>358</v>
      </c>
      <c r="H127" s="148">
        <v>1</v>
      </c>
      <c r="I127" s="149"/>
      <c r="J127" s="150">
        <f t="shared" si="0"/>
        <v>0</v>
      </c>
      <c r="K127" s="151"/>
      <c r="L127" s="32"/>
      <c r="M127" s="152" t="s">
        <v>1</v>
      </c>
      <c r="N127" s="153" t="s">
        <v>36</v>
      </c>
      <c r="O127" s="57"/>
      <c r="P127" s="154">
        <f t="shared" si="1"/>
        <v>0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56" t="s">
        <v>123</v>
      </c>
      <c r="AT127" s="156" t="s">
        <v>119</v>
      </c>
      <c r="AU127" s="156" t="s">
        <v>79</v>
      </c>
      <c r="AY127" s="16" t="s">
        <v>117</v>
      </c>
      <c r="BE127" s="157">
        <f t="shared" si="4"/>
        <v>0</v>
      </c>
      <c r="BF127" s="157">
        <f t="shared" si="5"/>
        <v>0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6" t="s">
        <v>79</v>
      </c>
      <c r="BK127" s="157">
        <f t="shared" si="9"/>
        <v>0</v>
      </c>
      <c r="BL127" s="16" t="s">
        <v>123</v>
      </c>
      <c r="BM127" s="156" t="s">
        <v>609</v>
      </c>
    </row>
    <row r="128" spans="1:65" s="2" customFormat="1" ht="21.75" customHeight="1">
      <c r="A128" s="31"/>
      <c r="B128" s="143"/>
      <c r="C128" s="144" t="s">
        <v>182</v>
      </c>
      <c r="D128" s="144" t="s">
        <v>119</v>
      </c>
      <c r="E128" s="145" t="s">
        <v>610</v>
      </c>
      <c r="F128" s="146" t="s">
        <v>611</v>
      </c>
      <c r="G128" s="147" t="s">
        <v>358</v>
      </c>
      <c r="H128" s="148">
        <v>1</v>
      </c>
      <c r="I128" s="149"/>
      <c r="J128" s="150">
        <f t="shared" si="0"/>
        <v>0</v>
      </c>
      <c r="K128" s="151"/>
      <c r="L128" s="32"/>
      <c r="M128" s="152" t="s">
        <v>1</v>
      </c>
      <c r="N128" s="153" t="s">
        <v>36</v>
      </c>
      <c r="O128" s="57"/>
      <c r="P128" s="154">
        <f t="shared" si="1"/>
        <v>0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56" t="s">
        <v>123</v>
      </c>
      <c r="AT128" s="156" t="s">
        <v>119</v>
      </c>
      <c r="AU128" s="156" t="s">
        <v>79</v>
      </c>
      <c r="AY128" s="16" t="s">
        <v>117</v>
      </c>
      <c r="BE128" s="157">
        <f t="shared" si="4"/>
        <v>0</v>
      </c>
      <c r="BF128" s="157">
        <f t="shared" si="5"/>
        <v>0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6" t="s">
        <v>79</v>
      </c>
      <c r="BK128" s="157">
        <f t="shared" si="9"/>
        <v>0</v>
      </c>
      <c r="BL128" s="16" t="s">
        <v>123</v>
      </c>
      <c r="BM128" s="156" t="s">
        <v>612</v>
      </c>
    </row>
    <row r="129" spans="1:65" s="2" customFormat="1" ht="16.5" customHeight="1">
      <c r="A129" s="31"/>
      <c r="B129" s="143"/>
      <c r="C129" s="144" t="s">
        <v>186</v>
      </c>
      <c r="D129" s="144" t="s">
        <v>119</v>
      </c>
      <c r="E129" s="145" t="s">
        <v>613</v>
      </c>
      <c r="F129" s="146" t="s">
        <v>614</v>
      </c>
      <c r="G129" s="147" t="s">
        <v>358</v>
      </c>
      <c r="H129" s="148">
        <v>1</v>
      </c>
      <c r="I129" s="149"/>
      <c r="J129" s="150">
        <f t="shared" si="0"/>
        <v>0</v>
      </c>
      <c r="K129" s="151"/>
      <c r="L129" s="32"/>
      <c r="M129" s="152" t="s">
        <v>1</v>
      </c>
      <c r="N129" s="153" t="s">
        <v>36</v>
      </c>
      <c r="O129" s="57"/>
      <c r="P129" s="154">
        <f t="shared" si="1"/>
        <v>0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56" t="s">
        <v>123</v>
      </c>
      <c r="AT129" s="156" t="s">
        <v>119</v>
      </c>
      <c r="AU129" s="156" t="s">
        <v>79</v>
      </c>
      <c r="AY129" s="16" t="s">
        <v>117</v>
      </c>
      <c r="BE129" s="157">
        <f t="shared" si="4"/>
        <v>0</v>
      </c>
      <c r="BF129" s="157">
        <f t="shared" si="5"/>
        <v>0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6" t="s">
        <v>79</v>
      </c>
      <c r="BK129" s="157">
        <f t="shared" si="9"/>
        <v>0</v>
      </c>
      <c r="BL129" s="16" t="s">
        <v>123</v>
      </c>
      <c r="BM129" s="156" t="s">
        <v>615</v>
      </c>
    </row>
    <row r="130" spans="1:65" s="2" customFormat="1" ht="37.9" customHeight="1">
      <c r="A130" s="31"/>
      <c r="B130" s="143"/>
      <c r="C130" s="144" t="s">
        <v>191</v>
      </c>
      <c r="D130" s="144" t="s">
        <v>119</v>
      </c>
      <c r="E130" s="145" t="s">
        <v>616</v>
      </c>
      <c r="F130" s="146" t="s">
        <v>617</v>
      </c>
      <c r="G130" s="147" t="s">
        <v>358</v>
      </c>
      <c r="H130" s="148">
        <v>2</v>
      </c>
      <c r="I130" s="149"/>
      <c r="J130" s="150">
        <f t="shared" si="0"/>
        <v>0</v>
      </c>
      <c r="K130" s="151"/>
      <c r="L130" s="32"/>
      <c r="M130" s="152" t="s">
        <v>1</v>
      </c>
      <c r="N130" s="153" t="s">
        <v>36</v>
      </c>
      <c r="O130" s="57"/>
      <c r="P130" s="154">
        <f t="shared" si="1"/>
        <v>0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56" t="s">
        <v>123</v>
      </c>
      <c r="AT130" s="156" t="s">
        <v>119</v>
      </c>
      <c r="AU130" s="156" t="s">
        <v>79</v>
      </c>
      <c r="AY130" s="16" t="s">
        <v>117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6" t="s">
        <v>79</v>
      </c>
      <c r="BK130" s="157">
        <f t="shared" si="9"/>
        <v>0</v>
      </c>
      <c r="BL130" s="16" t="s">
        <v>123</v>
      </c>
      <c r="BM130" s="156" t="s">
        <v>618</v>
      </c>
    </row>
    <row r="131" spans="1:65" s="2" customFormat="1" ht="24.2" customHeight="1">
      <c r="A131" s="31"/>
      <c r="B131" s="143"/>
      <c r="C131" s="144" t="s">
        <v>196</v>
      </c>
      <c r="D131" s="144" t="s">
        <v>119</v>
      </c>
      <c r="E131" s="145" t="s">
        <v>619</v>
      </c>
      <c r="F131" s="146" t="s">
        <v>620</v>
      </c>
      <c r="G131" s="147" t="s">
        <v>358</v>
      </c>
      <c r="H131" s="148">
        <v>1</v>
      </c>
      <c r="I131" s="149"/>
      <c r="J131" s="150">
        <f t="shared" si="0"/>
        <v>0</v>
      </c>
      <c r="K131" s="151"/>
      <c r="L131" s="32"/>
      <c r="M131" s="152" t="s">
        <v>1</v>
      </c>
      <c r="N131" s="153" t="s">
        <v>36</v>
      </c>
      <c r="O131" s="57"/>
      <c r="P131" s="154">
        <f t="shared" si="1"/>
        <v>0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56" t="s">
        <v>123</v>
      </c>
      <c r="AT131" s="156" t="s">
        <v>119</v>
      </c>
      <c r="AU131" s="156" t="s">
        <v>79</v>
      </c>
      <c r="AY131" s="16" t="s">
        <v>117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6" t="s">
        <v>79</v>
      </c>
      <c r="BK131" s="157">
        <f t="shared" si="9"/>
        <v>0</v>
      </c>
      <c r="BL131" s="16" t="s">
        <v>123</v>
      </c>
      <c r="BM131" s="156" t="s">
        <v>621</v>
      </c>
    </row>
    <row r="132" spans="1:65" s="2" customFormat="1" ht="24.2" customHeight="1">
      <c r="A132" s="31"/>
      <c r="B132" s="143"/>
      <c r="C132" s="144" t="s">
        <v>201</v>
      </c>
      <c r="D132" s="144" t="s">
        <v>119</v>
      </c>
      <c r="E132" s="145" t="s">
        <v>622</v>
      </c>
      <c r="F132" s="146" t="s">
        <v>623</v>
      </c>
      <c r="G132" s="147" t="s">
        <v>358</v>
      </c>
      <c r="H132" s="148">
        <v>1</v>
      </c>
      <c r="I132" s="149"/>
      <c r="J132" s="150">
        <f t="shared" si="0"/>
        <v>0</v>
      </c>
      <c r="K132" s="151"/>
      <c r="L132" s="32"/>
      <c r="M132" s="152" t="s">
        <v>1</v>
      </c>
      <c r="N132" s="153" t="s">
        <v>36</v>
      </c>
      <c r="O132" s="57"/>
      <c r="P132" s="154">
        <f t="shared" si="1"/>
        <v>0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56" t="s">
        <v>123</v>
      </c>
      <c r="AT132" s="156" t="s">
        <v>119</v>
      </c>
      <c r="AU132" s="156" t="s">
        <v>79</v>
      </c>
      <c r="AY132" s="16" t="s">
        <v>117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6" t="s">
        <v>79</v>
      </c>
      <c r="BK132" s="157">
        <f t="shared" si="9"/>
        <v>0</v>
      </c>
      <c r="BL132" s="16" t="s">
        <v>123</v>
      </c>
      <c r="BM132" s="156" t="s">
        <v>624</v>
      </c>
    </row>
    <row r="133" spans="1:65" s="2" customFormat="1" ht="33" customHeight="1">
      <c r="A133" s="31"/>
      <c r="B133" s="143"/>
      <c r="C133" s="144" t="s">
        <v>8</v>
      </c>
      <c r="D133" s="144" t="s">
        <v>119</v>
      </c>
      <c r="E133" s="145" t="s">
        <v>625</v>
      </c>
      <c r="F133" s="146" t="s">
        <v>626</v>
      </c>
      <c r="G133" s="147" t="s">
        <v>358</v>
      </c>
      <c r="H133" s="148">
        <v>1</v>
      </c>
      <c r="I133" s="149"/>
      <c r="J133" s="150">
        <f t="shared" si="0"/>
        <v>0</v>
      </c>
      <c r="K133" s="151"/>
      <c r="L133" s="32"/>
      <c r="M133" s="190" t="s">
        <v>1</v>
      </c>
      <c r="N133" s="191" t="s">
        <v>36</v>
      </c>
      <c r="O133" s="192"/>
      <c r="P133" s="193">
        <f t="shared" si="1"/>
        <v>0</v>
      </c>
      <c r="Q133" s="193">
        <v>0</v>
      </c>
      <c r="R133" s="193">
        <f t="shared" si="2"/>
        <v>0</v>
      </c>
      <c r="S133" s="193">
        <v>0</v>
      </c>
      <c r="T133" s="194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56" t="s">
        <v>123</v>
      </c>
      <c r="AT133" s="156" t="s">
        <v>119</v>
      </c>
      <c r="AU133" s="156" t="s">
        <v>79</v>
      </c>
      <c r="AY133" s="16" t="s">
        <v>117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6" t="s">
        <v>79</v>
      </c>
      <c r="BK133" s="157">
        <f t="shared" si="9"/>
        <v>0</v>
      </c>
      <c r="BL133" s="16" t="s">
        <v>123</v>
      </c>
      <c r="BM133" s="156" t="s">
        <v>627</v>
      </c>
    </row>
    <row r="134" spans="1:31" s="2" customFormat="1" ht="6.95" customHeight="1">
      <c r="A134" s="31"/>
      <c r="B134" s="46"/>
      <c r="C134" s="47"/>
      <c r="D134" s="47"/>
      <c r="E134" s="47"/>
      <c r="F134" s="47"/>
      <c r="G134" s="47"/>
      <c r="H134" s="47"/>
      <c r="I134" s="47"/>
      <c r="J134" s="47"/>
      <c r="K134" s="47"/>
      <c r="L134" s="32"/>
      <c r="M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</sheetData>
  <autoFilter ref="C116:K133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Vondrášková Eva</dc:creator>
  <cp:keywords/>
  <dc:description/>
  <cp:lastModifiedBy>Vondrášková Eva</cp:lastModifiedBy>
  <dcterms:created xsi:type="dcterms:W3CDTF">2022-06-23T12:04:50Z</dcterms:created>
  <dcterms:modified xsi:type="dcterms:W3CDTF">2022-06-23T12:05:54Z</dcterms:modified>
  <cp:category/>
  <cp:version/>
  <cp:contentType/>
  <cp:contentStatus/>
</cp:coreProperties>
</file>