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630" yWindow="585" windowWidth="18855" windowHeight="11700"/>
  </bookViews>
  <sheets>
    <sheet name="Rekapitulace stavby" sheetId="1" r:id="rId1"/>
    <sheet name="001 - Vedlejší a ostatní ..." sheetId="2" r:id="rId2"/>
    <sheet name="SO101 - Přístupová stezka" sheetId="3" r:id="rId3"/>
    <sheet name="Pokyny pro vyplnění" sheetId="4" r:id="rId4"/>
  </sheets>
  <definedNames>
    <definedName name="_xlnm._FilterDatabase" localSheetId="1" hidden="1">'001 - Vedlejší a ostatní ...'!$C$84:$K$112</definedName>
    <definedName name="_xlnm._FilterDatabase" localSheetId="2" hidden="1">'SO101 - Přístupová stezka'!$C$89:$K$225</definedName>
    <definedName name="_xlnm.Print_Titles" localSheetId="1">'001 - Vedlejší a ostatní ...'!$84:$84</definedName>
    <definedName name="_xlnm.Print_Titles" localSheetId="0">'Rekapitulace stavby'!$52:$52</definedName>
    <definedName name="_xlnm.Print_Titles" localSheetId="2">'SO101 - Přístupová stezka'!$89:$89</definedName>
    <definedName name="_xlnm.Print_Area" localSheetId="1">'001 - Vedlejší a ostatní ...'!$C$4:$J$39,'001 - Vedlejší a ostatní ...'!$C$45:$J$66,'001 - Vedlejší a ostatní ...'!$C$72:$K$112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  <definedName name="_xlnm.Print_Area" localSheetId="2">'SO101 - Přístupová stezka'!$C$4:$J$39,'SO101 - Přístupová stezka'!$C$45:$J$71,'SO101 - Přístupová stezka'!$C$77:$K$225</definedName>
  </definedNames>
  <calcPr calcId="145621"/>
</workbook>
</file>

<file path=xl/calcChain.xml><?xml version="1.0" encoding="utf-8"?>
<calcChain xmlns="http://schemas.openxmlformats.org/spreadsheetml/2006/main">
  <c r="J37" i="3" l="1"/>
  <c r="J36" i="3"/>
  <c r="AY56" i="1"/>
  <c r="J35" i="3"/>
  <c r="AX56" i="1"/>
  <c r="BI225" i="3"/>
  <c r="BH225" i="3"/>
  <c r="BG225" i="3"/>
  <c r="BF225" i="3"/>
  <c r="T225" i="3"/>
  <c r="T224" i="3"/>
  <c r="R225" i="3"/>
  <c r="R224" i="3"/>
  <c r="P225" i="3"/>
  <c r="P224" i="3"/>
  <c r="BI222" i="3"/>
  <c r="BH222" i="3"/>
  <c r="BG222" i="3"/>
  <c r="BF222" i="3"/>
  <c r="T222" i="3"/>
  <c r="R222" i="3"/>
  <c r="P222" i="3"/>
  <c r="BI220" i="3"/>
  <c r="BH220" i="3"/>
  <c r="BG220" i="3"/>
  <c r="BF220" i="3"/>
  <c r="T220" i="3"/>
  <c r="R220" i="3"/>
  <c r="P220" i="3"/>
  <c r="BI218" i="3"/>
  <c r="BH218" i="3"/>
  <c r="BG218" i="3"/>
  <c r="BF218" i="3"/>
  <c r="T218" i="3"/>
  <c r="R218" i="3"/>
  <c r="P218" i="3"/>
  <c r="BI216" i="3"/>
  <c r="BH216" i="3"/>
  <c r="BG216" i="3"/>
  <c r="BF216" i="3"/>
  <c r="T216" i="3"/>
  <c r="R216" i="3"/>
  <c r="P216" i="3"/>
  <c r="BI214" i="3"/>
  <c r="BH214" i="3"/>
  <c r="BG214" i="3"/>
  <c r="BF214" i="3"/>
  <c r="T214" i="3"/>
  <c r="R214" i="3"/>
  <c r="P214" i="3"/>
  <c r="BI211" i="3"/>
  <c r="BH211" i="3"/>
  <c r="BG211" i="3"/>
  <c r="BF211" i="3"/>
  <c r="T211" i="3"/>
  <c r="R211" i="3"/>
  <c r="P211" i="3"/>
  <c r="BI208" i="3"/>
  <c r="BH208" i="3"/>
  <c r="BG208" i="3"/>
  <c r="BF208" i="3"/>
  <c r="T208" i="3"/>
  <c r="R208" i="3"/>
  <c r="P208" i="3"/>
  <c r="BI205" i="3"/>
  <c r="BH205" i="3"/>
  <c r="BG205" i="3"/>
  <c r="BF205" i="3"/>
  <c r="T205" i="3"/>
  <c r="R205" i="3"/>
  <c r="P205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8" i="3"/>
  <c r="BH188" i="3"/>
  <c r="BG188" i="3"/>
  <c r="BF188" i="3"/>
  <c r="T188" i="3"/>
  <c r="R188" i="3"/>
  <c r="P188" i="3"/>
  <c r="BI186" i="3"/>
  <c r="BH186" i="3"/>
  <c r="BG186" i="3"/>
  <c r="BF186" i="3"/>
  <c r="T186" i="3"/>
  <c r="R186" i="3"/>
  <c r="P186" i="3"/>
  <c r="BI182" i="3"/>
  <c r="BH182" i="3"/>
  <c r="BG182" i="3"/>
  <c r="BF182" i="3"/>
  <c r="T182" i="3"/>
  <c r="R182" i="3"/>
  <c r="P182" i="3"/>
  <c r="BI179" i="3"/>
  <c r="BH179" i="3"/>
  <c r="BG179" i="3"/>
  <c r="BF179" i="3"/>
  <c r="T179" i="3"/>
  <c r="T178" i="3"/>
  <c r="R179" i="3"/>
  <c r="R178" i="3"/>
  <c r="P179" i="3"/>
  <c r="P178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69" i="3"/>
  <c r="BH169" i="3"/>
  <c r="BG169" i="3"/>
  <c r="BF169" i="3"/>
  <c r="T169" i="3"/>
  <c r="R169" i="3"/>
  <c r="P169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59" i="3"/>
  <c r="BH159" i="3"/>
  <c r="BG159" i="3"/>
  <c r="BF159" i="3"/>
  <c r="T159" i="3"/>
  <c r="R159" i="3"/>
  <c r="P159" i="3"/>
  <c r="BI156" i="3"/>
  <c r="BH156" i="3"/>
  <c r="BG156" i="3"/>
  <c r="BF156" i="3"/>
  <c r="T156" i="3"/>
  <c r="R156" i="3"/>
  <c r="P156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BI119" i="3"/>
  <c r="BH119" i="3"/>
  <c r="BG119" i="3"/>
  <c r="BF119" i="3"/>
  <c r="T119" i="3"/>
  <c r="R119" i="3"/>
  <c r="P119" i="3"/>
  <c r="BI117" i="3"/>
  <c r="BH117" i="3"/>
  <c r="BG117" i="3"/>
  <c r="BF117" i="3"/>
  <c r="T117" i="3"/>
  <c r="R117" i="3"/>
  <c r="P117" i="3"/>
  <c r="BI115" i="3"/>
  <c r="BH115" i="3"/>
  <c r="BG115" i="3"/>
  <c r="BF115" i="3"/>
  <c r="T115" i="3"/>
  <c r="R115" i="3"/>
  <c r="P115" i="3"/>
  <c r="BI114" i="3"/>
  <c r="BH114" i="3"/>
  <c r="BG114" i="3"/>
  <c r="BF114" i="3"/>
  <c r="T114" i="3"/>
  <c r="R114" i="3"/>
  <c r="P114" i="3"/>
  <c r="BI112" i="3"/>
  <c r="BH112" i="3"/>
  <c r="BG112" i="3"/>
  <c r="BF112" i="3"/>
  <c r="T112" i="3"/>
  <c r="R112" i="3"/>
  <c r="P112" i="3"/>
  <c r="BI110" i="3"/>
  <c r="BH110" i="3"/>
  <c r="BG110" i="3"/>
  <c r="BF110" i="3"/>
  <c r="T110" i="3"/>
  <c r="R110" i="3"/>
  <c r="P110" i="3"/>
  <c r="BI108" i="3"/>
  <c r="BH108" i="3"/>
  <c r="BG108" i="3"/>
  <c r="BF108" i="3"/>
  <c r="T108" i="3"/>
  <c r="R108" i="3"/>
  <c r="P108" i="3"/>
  <c r="BI106" i="3"/>
  <c r="BH106" i="3"/>
  <c r="BG106" i="3"/>
  <c r="BF106" i="3"/>
  <c r="T106" i="3"/>
  <c r="R106" i="3"/>
  <c r="P106" i="3"/>
  <c r="BI104" i="3"/>
  <c r="BH104" i="3"/>
  <c r="BG104" i="3"/>
  <c r="BF104" i="3"/>
  <c r="T104" i="3"/>
  <c r="R104" i="3"/>
  <c r="P104" i="3"/>
  <c r="BI101" i="3"/>
  <c r="BH101" i="3"/>
  <c r="BG101" i="3"/>
  <c r="BF101" i="3"/>
  <c r="T101" i="3"/>
  <c r="R101" i="3"/>
  <c r="P101" i="3"/>
  <c r="BI99" i="3"/>
  <c r="BH99" i="3"/>
  <c r="BG99" i="3"/>
  <c r="BF99" i="3"/>
  <c r="T99" i="3"/>
  <c r="R99" i="3"/>
  <c r="P99" i="3"/>
  <c r="BI97" i="3"/>
  <c r="BH97" i="3"/>
  <c r="BG97" i="3"/>
  <c r="BF97" i="3"/>
  <c r="T97" i="3"/>
  <c r="R97" i="3"/>
  <c r="P97" i="3"/>
  <c r="BI95" i="3"/>
  <c r="BH95" i="3"/>
  <c r="BG95" i="3"/>
  <c r="BF95" i="3"/>
  <c r="T95" i="3"/>
  <c r="R95" i="3"/>
  <c r="P95" i="3"/>
  <c r="BI93" i="3"/>
  <c r="BH93" i="3"/>
  <c r="BG93" i="3"/>
  <c r="BF93" i="3"/>
  <c r="T93" i="3"/>
  <c r="R93" i="3"/>
  <c r="P93" i="3"/>
  <c r="J86" i="3"/>
  <c r="F86" i="3"/>
  <c r="F84" i="3"/>
  <c r="E82" i="3"/>
  <c r="J54" i="3"/>
  <c r="F54" i="3"/>
  <c r="F52" i="3"/>
  <c r="E50" i="3"/>
  <c r="J24" i="3"/>
  <c r="E24" i="3"/>
  <c r="J87" i="3" s="1"/>
  <c r="J23" i="3"/>
  <c r="J18" i="3"/>
  <c r="E18" i="3"/>
  <c r="F87" i="3" s="1"/>
  <c r="J17" i="3"/>
  <c r="J12" i="3"/>
  <c r="J84" i="3"/>
  <c r="E7" i="3"/>
  <c r="E48" i="3" s="1"/>
  <c r="J37" i="2"/>
  <c r="J36" i="2"/>
  <c r="AY55" i="1" s="1"/>
  <c r="J35" i="2"/>
  <c r="AX55" i="1"/>
  <c r="BI112" i="2"/>
  <c r="BH112" i="2"/>
  <c r="BG112" i="2"/>
  <c r="BF112" i="2"/>
  <c r="T112" i="2"/>
  <c r="T111" i="2" s="1"/>
  <c r="R112" i="2"/>
  <c r="R111" i="2" s="1"/>
  <c r="P112" i="2"/>
  <c r="P111" i="2" s="1"/>
  <c r="BI110" i="2"/>
  <c r="BH110" i="2"/>
  <c r="BG110" i="2"/>
  <c r="BF110" i="2"/>
  <c r="T110" i="2"/>
  <c r="R110" i="2"/>
  <c r="P110" i="2"/>
  <c r="BI109" i="2"/>
  <c r="BH109" i="2"/>
  <c r="BG109" i="2"/>
  <c r="BF109" i="2"/>
  <c r="T109" i="2"/>
  <c r="R109" i="2"/>
  <c r="P109" i="2"/>
  <c r="BI108" i="2"/>
  <c r="BH108" i="2"/>
  <c r="BG108" i="2"/>
  <c r="BF108" i="2"/>
  <c r="T108" i="2"/>
  <c r="R108" i="2"/>
  <c r="P108" i="2"/>
  <c r="BI107" i="2"/>
  <c r="BH107" i="2"/>
  <c r="BG107" i="2"/>
  <c r="BF107" i="2"/>
  <c r="T107" i="2"/>
  <c r="R107" i="2"/>
  <c r="P107" i="2"/>
  <c r="BI106" i="2"/>
  <c r="BH106" i="2"/>
  <c r="BG106" i="2"/>
  <c r="BF106" i="2"/>
  <c r="T106" i="2"/>
  <c r="R106" i="2"/>
  <c r="P106" i="2"/>
  <c r="BI105" i="2"/>
  <c r="BH105" i="2"/>
  <c r="BG105" i="2"/>
  <c r="BF105" i="2"/>
  <c r="T105" i="2"/>
  <c r="R105" i="2"/>
  <c r="P105" i="2"/>
  <c r="BI104" i="2"/>
  <c r="BH104" i="2"/>
  <c r="BG104" i="2"/>
  <c r="BF104" i="2"/>
  <c r="T104" i="2"/>
  <c r="R104" i="2"/>
  <c r="P104" i="2"/>
  <c r="BI103" i="2"/>
  <c r="BH103" i="2"/>
  <c r="BG103" i="2"/>
  <c r="BF103" i="2"/>
  <c r="T103" i="2"/>
  <c r="R103" i="2"/>
  <c r="P103" i="2"/>
  <c r="BI99" i="2"/>
  <c r="BH99" i="2"/>
  <c r="BG99" i="2"/>
  <c r="BF99" i="2"/>
  <c r="T99" i="2"/>
  <c r="R99" i="2"/>
  <c r="P99" i="2"/>
  <c r="BI98" i="2"/>
  <c r="BH98" i="2"/>
  <c r="BG98" i="2"/>
  <c r="BF98" i="2"/>
  <c r="T98" i="2"/>
  <c r="R98" i="2"/>
  <c r="P98" i="2"/>
  <c r="BI96" i="2"/>
  <c r="BH96" i="2"/>
  <c r="BG96" i="2"/>
  <c r="BF96" i="2"/>
  <c r="T96" i="2"/>
  <c r="R96" i="2"/>
  <c r="P96" i="2"/>
  <c r="BI95" i="2"/>
  <c r="BH95" i="2"/>
  <c r="BG95" i="2"/>
  <c r="BF95" i="2"/>
  <c r="T95" i="2"/>
  <c r="R95" i="2"/>
  <c r="P95" i="2"/>
  <c r="BI93" i="2"/>
  <c r="BH93" i="2"/>
  <c r="BG93" i="2"/>
  <c r="BF93" i="2"/>
  <c r="T93" i="2"/>
  <c r="R93" i="2"/>
  <c r="P93" i="2"/>
  <c r="BI92" i="2"/>
  <c r="BH92" i="2"/>
  <c r="BG92" i="2"/>
  <c r="BF92" i="2"/>
  <c r="T92" i="2"/>
  <c r="R92" i="2"/>
  <c r="P92" i="2"/>
  <c r="BI90" i="2"/>
  <c r="BH90" i="2"/>
  <c r="BG90" i="2"/>
  <c r="BF90" i="2"/>
  <c r="T90" i="2"/>
  <c r="R90" i="2"/>
  <c r="P90" i="2"/>
  <c r="BI88" i="2"/>
  <c r="BH88" i="2"/>
  <c r="BG88" i="2"/>
  <c r="BF88" i="2"/>
  <c r="T88" i="2"/>
  <c r="R88" i="2"/>
  <c r="P88" i="2"/>
  <c r="J81" i="2"/>
  <c r="F81" i="2"/>
  <c r="F79" i="2"/>
  <c r="E77" i="2"/>
  <c r="J54" i="2"/>
  <c r="F54" i="2"/>
  <c r="F52" i="2"/>
  <c r="E50" i="2"/>
  <c r="J24" i="2"/>
  <c r="E24" i="2"/>
  <c r="J55" i="2"/>
  <c r="J23" i="2"/>
  <c r="J18" i="2"/>
  <c r="E18" i="2"/>
  <c r="F82" i="2"/>
  <c r="J17" i="2"/>
  <c r="J12" i="2"/>
  <c r="J79" i="2"/>
  <c r="E7" i="2"/>
  <c r="E75" i="2" s="1"/>
  <c r="L50" i="1"/>
  <c r="AM50" i="1"/>
  <c r="AM49" i="1"/>
  <c r="L49" i="1"/>
  <c r="AM47" i="1"/>
  <c r="L47" i="1"/>
  <c r="L45" i="1"/>
  <c r="L44" i="1"/>
  <c r="BK216" i="3"/>
  <c r="J194" i="3"/>
  <c r="J177" i="3"/>
  <c r="BK163" i="3"/>
  <c r="BK149" i="3"/>
  <c r="J127" i="3"/>
  <c r="BK108" i="3"/>
  <c r="J99" i="3"/>
  <c r="J110" i="2"/>
  <c r="BK88" i="2"/>
  <c r="BK214" i="3"/>
  <c r="BK203" i="3"/>
  <c r="BK194" i="3"/>
  <c r="BK182" i="3"/>
  <c r="J169" i="3"/>
  <c r="J156" i="3"/>
  <c r="J149" i="3"/>
  <c r="BK131" i="3"/>
  <c r="J123" i="3"/>
  <c r="BK112" i="3"/>
  <c r="J97" i="3"/>
  <c r="BK109" i="2"/>
  <c r="BK104" i="2"/>
  <c r="BK90" i="2"/>
  <c r="J211" i="3"/>
  <c r="BK201" i="3"/>
  <c r="J179" i="3"/>
  <c r="BK169" i="3"/>
  <c r="BK140" i="3"/>
  <c r="BK115" i="3"/>
  <c r="BK93" i="3"/>
  <c r="J98" i="2"/>
  <c r="AS54" i="1"/>
  <c r="J107" i="2"/>
  <c r="J95" i="2"/>
  <c r="J220" i="3"/>
  <c r="J197" i="3"/>
  <c r="J190" i="3"/>
  <c r="J173" i="3"/>
  <c r="BK156" i="3"/>
  <c r="BK136" i="3"/>
  <c r="J117" i="3"/>
  <c r="J110" i="3"/>
  <c r="J101" i="3"/>
  <c r="BK106" i="2"/>
  <c r="J225" i="3"/>
  <c r="BK211" i="3"/>
  <c r="BK199" i="3"/>
  <c r="BK190" i="3"/>
  <c r="BK164" i="3"/>
  <c r="J153" i="3"/>
  <c r="J145" i="3"/>
  <c r="J129" i="3"/>
  <c r="J114" i="3"/>
  <c r="BK101" i="3"/>
  <c r="BK105" i="2"/>
  <c r="BK95" i="2"/>
  <c r="BK220" i="3"/>
  <c r="J205" i="3"/>
  <c r="J186" i="3"/>
  <c r="BK175" i="3"/>
  <c r="BK153" i="3"/>
  <c r="BK133" i="3"/>
  <c r="BK119" i="3"/>
  <c r="BK99" i="3"/>
  <c r="J106" i="2"/>
  <c r="BK93" i="2"/>
  <c r="BK145" i="3"/>
  <c r="BK124" i="3"/>
  <c r="J112" i="3"/>
  <c r="J109" i="2"/>
  <c r="J104" i="2"/>
  <c r="BK96" i="2"/>
  <c r="BK225" i="3"/>
  <c r="J199" i="3"/>
  <c r="BK188" i="3"/>
  <c r="BK165" i="3"/>
  <c r="BK151" i="3"/>
  <c r="J133" i="3"/>
  <c r="BK123" i="3"/>
  <c r="J115" i="3"/>
  <c r="J104" i="3"/>
  <c r="BK112" i="2"/>
  <c r="J93" i="2"/>
  <c r="J216" i="3"/>
  <c r="BK205" i="3"/>
  <c r="BK197" i="3"/>
  <c r="BK186" i="3"/>
  <c r="BK173" i="3"/>
  <c r="BK159" i="3"/>
  <c r="BK147" i="3"/>
  <c r="J136" i="3"/>
  <c r="J119" i="3"/>
  <c r="BK110" i="3"/>
  <c r="BK95" i="3"/>
  <c r="BK108" i="2"/>
  <c r="BK99" i="2"/>
  <c r="J222" i="3"/>
  <c r="J208" i="3"/>
  <c r="BK192" i="3"/>
  <c r="BK177" i="3"/>
  <c r="J164" i="3"/>
  <c r="BK138" i="3"/>
  <c r="J121" i="3"/>
  <c r="J106" i="3"/>
  <c r="BK107" i="2"/>
  <c r="J96" i="2"/>
  <c r="J140" i="3"/>
  <c r="BK129" i="3"/>
  <c r="BK114" i="3"/>
  <c r="J93" i="3"/>
  <c r="BK103" i="2"/>
  <c r="BK92" i="2"/>
  <c r="BK222" i="3"/>
  <c r="J214" i="3"/>
  <c r="J192" i="3"/>
  <c r="J175" i="3"/>
  <c r="J159" i="3"/>
  <c r="J147" i="3"/>
  <c r="J124" i="3"/>
  <c r="BK106" i="3"/>
  <c r="BK97" i="3"/>
  <c r="BK98" i="2"/>
  <c r="BK218" i="3"/>
  <c r="BK208" i="3"/>
  <c r="J201" i="3"/>
  <c r="J188" i="3"/>
  <c r="BK179" i="3"/>
  <c r="J163" i="3"/>
  <c r="J151" i="3"/>
  <c r="BK142" i="3"/>
  <c r="BK127" i="3"/>
  <c r="BK117" i="3"/>
  <c r="BK104" i="3"/>
  <c r="BK110" i="2"/>
  <c r="J103" i="2"/>
  <c r="J88" i="2"/>
  <c r="J218" i="3"/>
  <c r="J203" i="3"/>
  <c r="J182" i="3"/>
  <c r="J165" i="3"/>
  <c r="J142" i="3"/>
  <c r="J131" i="3"/>
  <c r="J108" i="3"/>
  <c r="J112" i="2"/>
  <c r="J105" i="2"/>
  <c r="J92" i="2"/>
  <c r="J138" i="3"/>
  <c r="BK121" i="3"/>
  <c r="J95" i="3"/>
  <c r="J108" i="2"/>
  <c r="J99" i="2"/>
  <c r="J90" i="2"/>
  <c r="R87" i="2" l="1"/>
  <c r="P94" i="2"/>
  <c r="P97" i="2"/>
  <c r="T102" i="2"/>
  <c r="P87" i="2"/>
  <c r="T94" i="2"/>
  <c r="T97" i="2"/>
  <c r="R102" i="2"/>
  <c r="BK128" i="3"/>
  <c r="J128" i="3"/>
  <c r="J62" i="3"/>
  <c r="R128" i="3"/>
  <c r="BK144" i="3"/>
  <c r="J144" i="3"/>
  <c r="J64" i="3"/>
  <c r="T144" i="3"/>
  <c r="T196" i="3"/>
  <c r="BK94" i="2"/>
  <c r="J94" i="2"/>
  <c r="J62" i="2" s="1"/>
  <c r="R94" i="2"/>
  <c r="BK102" i="2"/>
  <c r="J102" i="2"/>
  <c r="J64" i="2" s="1"/>
  <c r="BK132" i="3"/>
  <c r="J132" i="3"/>
  <c r="J63" i="3"/>
  <c r="R132" i="3"/>
  <c r="R144" i="3"/>
  <c r="BK196" i="3"/>
  <c r="J196" i="3"/>
  <c r="J67" i="3" s="1"/>
  <c r="R196" i="3"/>
  <c r="T204" i="3"/>
  <c r="BK87" i="2"/>
  <c r="J87" i="2" s="1"/>
  <c r="J61" i="2" s="1"/>
  <c r="T87" i="2"/>
  <c r="T86" i="2" s="1"/>
  <c r="T85" i="2" s="1"/>
  <c r="BK97" i="2"/>
  <c r="J97" i="2"/>
  <c r="J63" i="2"/>
  <c r="R97" i="2"/>
  <c r="P102" i="2"/>
  <c r="P128" i="3"/>
  <c r="T128" i="3"/>
  <c r="P132" i="3"/>
  <c r="T132" i="3"/>
  <c r="P144" i="3"/>
  <c r="P196" i="3"/>
  <c r="BK204" i="3"/>
  <c r="J204" i="3"/>
  <c r="J68" i="3"/>
  <c r="P204" i="3"/>
  <c r="R204" i="3"/>
  <c r="BK215" i="3"/>
  <c r="J215" i="3"/>
  <c r="J69" i="3"/>
  <c r="P215" i="3"/>
  <c r="R215" i="3"/>
  <c r="T215" i="3"/>
  <c r="E48" i="2"/>
  <c r="J52" i="2"/>
  <c r="J82" i="2"/>
  <c r="BE110" i="2"/>
  <c r="BE112" i="2"/>
  <c r="J55" i="3"/>
  <c r="BE99" i="3"/>
  <c r="BE104" i="3"/>
  <c r="BE108" i="3"/>
  <c r="BE115" i="3"/>
  <c r="BE117" i="3"/>
  <c r="BE131" i="3"/>
  <c r="BE133" i="3"/>
  <c r="BE147" i="3"/>
  <c r="F55" i="2"/>
  <c r="BE95" i="2"/>
  <c r="BE98" i="2"/>
  <c r="BE105" i="2"/>
  <c r="BE108" i="2"/>
  <c r="BE109" i="2"/>
  <c r="J52" i="3"/>
  <c r="E80" i="3"/>
  <c r="BE101" i="3"/>
  <c r="BE121" i="3"/>
  <c r="BE123" i="3"/>
  <c r="BE124" i="3"/>
  <c r="BE127" i="3"/>
  <c r="BE145" i="3"/>
  <c r="BE149" i="3"/>
  <c r="BE151" i="3"/>
  <c r="BE165" i="3"/>
  <c r="BE175" i="3"/>
  <c r="BE190" i="3"/>
  <c r="BE199" i="3"/>
  <c r="BE203" i="3"/>
  <c r="BE214" i="3"/>
  <c r="BE88" i="2"/>
  <c r="BE96" i="2"/>
  <c r="BE106" i="2"/>
  <c r="BK111" i="2"/>
  <c r="J111" i="2"/>
  <c r="J65" i="2" s="1"/>
  <c r="F55" i="3"/>
  <c r="BE97" i="3"/>
  <c r="BE106" i="3"/>
  <c r="BE110" i="3"/>
  <c r="BE114" i="3"/>
  <c r="BE136" i="3"/>
  <c r="BE138" i="3"/>
  <c r="BE156" i="3"/>
  <c r="BE163" i="3"/>
  <c r="BE179" i="3"/>
  <c r="BE182" i="3"/>
  <c r="BE186" i="3"/>
  <c r="BE188" i="3"/>
  <c r="BE192" i="3"/>
  <c r="BE194" i="3"/>
  <c r="BE216" i="3"/>
  <c r="BE222" i="3"/>
  <c r="BE225" i="3"/>
  <c r="BK92" i="3"/>
  <c r="J92" i="3" s="1"/>
  <c r="J61" i="3" s="1"/>
  <c r="BE90" i="2"/>
  <c r="BE92" i="2"/>
  <c r="BE93" i="2"/>
  <c r="BE99" i="2"/>
  <c r="BE103" i="2"/>
  <c r="BE104" i="2"/>
  <c r="BE107" i="2"/>
  <c r="BE93" i="3"/>
  <c r="BE95" i="3"/>
  <c r="BE112" i="3"/>
  <c r="BE119" i="3"/>
  <c r="BE129" i="3"/>
  <c r="BE140" i="3"/>
  <c r="BE142" i="3"/>
  <c r="BE153" i="3"/>
  <c r="BE159" i="3"/>
  <c r="BE164" i="3"/>
  <c r="BE169" i="3"/>
  <c r="BE173" i="3"/>
  <c r="BE177" i="3"/>
  <c r="BE197" i="3"/>
  <c r="BE201" i="3"/>
  <c r="BE205" i="3"/>
  <c r="BE208" i="3"/>
  <c r="BE211" i="3"/>
  <c r="BE218" i="3"/>
  <c r="BE220" i="3"/>
  <c r="BK178" i="3"/>
  <c r="J178" i="3"/>
  <c r="J65" i="3"/>
  <c r="BK181" i="3"/>
  <c r="J181" i="3"/>
  <c r="J66" i="3"/>
  <c r="BK224" i="3"/>
  <c r="J224" i="3" s="1"/>
  <c r="J70" i="3" s="1"/>
  <c r="F37" i="3"/>
  <c r="BD56" i="1"/>
  <c r="J34" i="3"/>
  <c r="AW56" i="1"/>
  <c r="F36" i="3"/>
  <c r="BC56" i="1"/>
  <c r="F34" i="3"/>
  <c r="BA56" i="1"/>
  <c r="F35" i="3"/>
  <c r="BB56" i="1"/>
  <c r="F36" i="2"/>
  <c r="BC55" i="1"/>
  <c r="F37" i="2"/>
  <c r="BD55" i="1"/>
  <c r="F34" i="2"/>
  <c r="BA55" i="1"/>
  <c r="J34" i="2"/>
  <c r="AW55" i="1"/>
  <c r="F35" i="2"/>
  <c r="BB55" i="1"/>
  <c r="P181" i="3" l="1"/>
  <c r="P92" i="3"/>
  <c r="P91" i="3" s="1"/>
  <c r="P90" i="3" s="1"/>
  <c r="AU56" i="1" s="1"/>
  <c r="R181" i="3"/>
  <c r="R91" i="3" s="1"/>
  <c r="R90" i="3" s="1"/>
  <c r="T181" i="3"/>
  <c r="R92" i="3"/>
  <c r="T92" i="3"/>
  <c r="T91" i="3" s="1"/>
  <c r="T90" i="3" s="1"/>
  <c r="P86" i="2"/>
  <c r="P85" i="2"/>
  <c r="AU55" i="1" s="1"/>
  <c r="R86" i="2"/>
  <c r="R85" i="2"/>
  <c r="BK86" i="2"/>
  <c r="J86" i="2" s="1"/>
  <c r="J60" i="2" s="1"/>
  <c r="BK91" i="3"/>
  <c r="BK90" i="3"/>
  <c r="J90" i="3" s="1"/>
  <c r="J59" i="3" s="1"/>
  <c r="F33" i="2"/>
  <c r="AZ55" i="1"/>
  <c r="F33" i="3"/>
  <c r="AZ56" i="1"/>
  <c r="BD54" i="1"/>
  <c r="W33" i="1" s="1"/>
  <c r="J33" i="3"/>
  <c r="AV56" i="1"/>
  <c r="AT56" i="1"/>
  <c r="BA54" i="1"/>
  <c r="W30" i="1"/>
  <c r="J33" i="2"/>
  <c r="AV55" i="1"/>
  <c r="AT55" i="1" s="1"/>
  <c r="BC54" i="1"/>
  <c r="AY54" i="1"/>
  <c r="BB54" i="1"/>
  <c r="AX54" i="1" s="1"/>
  <c r="AU54" i="1" l="1"/>
  <c r="BK85" i="2"/>
  <c r="J85" i="2"/>
  <c r="J91" i="3"/>
  <c r="J60" i="3"/>
  <c r="AZ54" i="1"/>
  <c r="AV54" i="1"/>
  <c r="AK29" i="1" s="1"/>
  <c r="AW54" i="1"/>
  <c r="AK30" i="1"/>
  <c r="J30" i="2"/>
  <c r="AG55" i="1" s="1"/>
  <c r="AN55" i="1" s="1"/>
  <c r="J30" i="3"/>
  <c r="AG56" i="1"/>
  <c r="AN56" i="1" s="1"/>
  <c r="W32" i="1"/>
  <c r="W31" i="1"/>
  <c r="J39" i="2" l="1"/>
  <c r="J39" i="3"/>
  <c r="J59" i="2"/>
  <c r="W29" i="1"/>
  <c r="AT54" i="1"/>
  <c r="AG54" i="1"/>
  <c r="AK26" i="1"/>
  <c r="AK35" i="1" s="1"/>
  <c r="AN54" i="1" l="1"/>
</calcChain>
</file>

<file path=xl/sharedStrings.xml><?xml version="1.0" encoding="utf-8"?>
<sst xmlns="http://schemas.openxmlformats.org/spreadsheetml/2006/main" count="2688" uniqueCount="699">
  <si>
    <t>Export Komplet</t>
  </si>
  <si>
    <t>VZ</t>
  </si>
  <si>
    <t>2.0</t>
  </si>
  <si>
    <t>ZAMOK</t>
  </si>
  <si>
    <t>False</t>
  </si>
  <si>
    <t>{09f9c138-d994-4b3a-9268-7657d063f6bd}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</si>
  <si>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</si>
  <si>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</si>
  <si>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</si>
  <si>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</si>
  <si>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</si>
  <si>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</si>
  <si>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</si>
  <si>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</si>
  <si>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21-16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</si>
  <si>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</si>
  <si>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</si>
  <si>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Obnova úvodní přístupové stezky na Křížovou horu</t>
  </si>
  <si>
    <t>KSO:</t>
  </si>
  <si>
    <t>822 29 32</t>
  </si>
  <si>
    <t>CC-CZ:</t>
  </si>
  <si>
    <t>21121</t>
  </si>
  <si>
    <t>Místo:</t>
  </si>
  <si>
    <t>Český Krumlov</t>
  </si>
  <si>
    <t>Datum:</t>
  </si>
  <si>
    <t>16. 12. 2021</t>
  </si>
  <si>
    <t>CZ-CPV:</t>
  </si>
  <si>
    <t>45233161-5</t>
  </si>
  <si>
    <t>CZ-CPA:</t>
  </si>
  <si>
    <t>42.11.20</t>
  </si>
  <si>
    <t>Zadavatel:</t>
  </si>
  <si>
    <t>IČ:</t>
  </si>
  <si>
    <t>00245836</t>
  </si>
  <si>
    <t>Město Český Krumlov</t>
  </si>
  <si>
    <t>DIČ:</t>
  </si>
  <si>
    <t>CZ00245836</t>
  </si>
  <si>
    <t>Uchazeč:</t>
  </si>
  <si>
    <t>Vyplň údaj</t>
  </si>
  <si>
    <t>Projektant:</t>
  </si>
  <si>
    <t>28144864</t>
  </si>
  <si>
    <t>ATELIÉR DoPI, s.r.o.</t>
  </si>
  <si>
    <t>CZ28144864</t>
  </si>
  <si>
    <t>True</t>
  </si>
  <si>
    <t>Zpracovatel:</t>
  </si>
  <si>
    <t/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</si>
  <si>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</si>
  <si>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</si>
  <si>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</si>
  <si>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</si>
  <si>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</si>
  <si>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</si>
  <si>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</si>
  <si>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</si>
  <si>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</si>
  <si>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</si>
  <si>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</si>
  <si>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</si>
  <si>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</si>
  <si>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</si>
  <si>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</si>
  <si>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</si>
  <si>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</si>
  <si>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</si>
  <si>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</si>
  <si>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</si>
  <si>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</si>
  <si>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</si>
  <si>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</si>
  <si>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</si>
  <si>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</si>
  <si>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</si>
  <si>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</si>
  <si>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</si>
  <si>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</si>
  <si>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</si>
  <si>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</si>
  <si>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</si>
  <si>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</si>
  <si>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</si>
  <si>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</si>
  <si>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</si>
  <si>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</si>
  <si>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</si>
  <si>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</si>
  <si>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</si>
  <si>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</si>
  <si>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</si>
  <si>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</si>
  <si>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Vedlejší a ostatní výdaje</t>
  </si>
  <si>
    <t>VON</t>
  </si>
  <si>
    <t>1</t>
  </si>
  <si>
    <t>{2b6663e9-bcf0-4ae8-bcb5-2eb34881c633}</t>
  </si>
  <si>
    <t>2</t>
  </si>
  <si>
    <t>SO101</t>
  </si>
  <si>
    <t>Přístupová stezka</t>
  </si>
  <si>
    <t>STA</t>
  </si>
  <si>
    <t>{0be6a9a9-2595-42ea-af90-85cef15908cb}</t>
  </si>
  <si>
    <t>KRYCÍ LIST SOUPISU PRACÍ</t>
  </si>
  <si>
    <t>Objekt:</t>
  </si>
  <si>
    <t>001 - Vedlejší a ostatní výdaje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</si>
  <si>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</si>
  <si>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</si>
  <si>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</si>
  <si>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</si>
  <si>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</si>
  <si>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</si>
  <si>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</si>
  <si>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</si>
  <si>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</si>
  <si>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</si>
  <si>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</si>
  <si>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</si>
  <si>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</si>
  <si>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</si>
  <si>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</si>
  <si>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</si>
  <si>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</si>
  <si>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</si>
  <si>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</si>
  <si>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</si>
  <si>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</si>
  <si>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</si>
  <si>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</si>
  <si>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</si>
  <si>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</si>
  <si>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</si>
  <si>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</si>
  <si>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</si>
  <si>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</si>
  <si>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</si>
  <si>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011403000</t>
  </si>
  <si>
    <t>Průzkum výskytu nebezpečných látek bez rozlišení</t>
  </si>
  <si>
    <t>kus</t>
  </si>
  <si>
    <t>CS ÚRS 2021 01</t>
  </si>
  <si>
    <t>1024</t>
  </si>
  <si>
    <t>120074060</t>
  </si>
  <si>
    <t>VV</t>
  </si>
  <si>
    <t>"ve vykopávkách a suti" 2</t>
  </si>
  <si>
    <t>012203000</t>
  </si>
  <si>
    <t>Geodetické práce při provádění stavby</t>
  </si>
  <si>
    <t>-820800085</t>
  </si>
  <si>
    <t>"vytýčovací body komunikace" 99</t>
  </si>
  <si>
    <t>3</t>
  </si>
  <si>
    <t>012303000</t>
  </si>
  <si>
    <t>Geodetické práce po výstavbě</t>
  </si>
  <si>
    <t>-2131708529</t>
  </si>
  <si>
    <t>4</t>
  </si>
  <si>
    <t>013254000</t>
  </si>
  <si>
    <t>Dokumentace skutečného provedení stavby</t>
  </si>
  <si>
    <t>1085219689</t>
  </si>
  <si>
    <t>VRN3</t>
  </si>
  <si>
    <t>Zařízení staveniště</t>
  </si>
  <si>
    <t>030001000</t>
  </si>
  <si>
    <t>-1182070761</t>
  </si>
  <si>
    <t>6</t>
  </si>
  <si>
    <t>034103000</t>
  </si>
  <si>
    <t>Oplocení staveniště</t>
  </si>
  <si>
    <t>637893190</t>
  </si>
  <si>
    <t>VRN4</t>
  </si>
  <si>
    <t>Inženýrská činnost</t>
  </si>
  <si>
    <t>7</t>
  </si>
  <si>
    <t>040001000</t>
  </si>
  <si>
    <t>1739464296</t>
  </si>
  <si>
    <t>8</t>
  </si>
  <si>
    <t>043002000</t>
  </si>
  <si>
    <t>Zkoušky a ostatní měření</t>
  </si>
  <si>
    <t>-971681392</t>
  </si>
  <si>
    <t>P</t>
  </si>
  <si>
    <t>Poznámka k položce:_x000D_
Statické zkoušky přetvárnosti pláně a podkladní vrstvy</t>
  </si>
  <si>
    <t>"pláň + ŠD" 2+2+2</t>
  </si>
  <si>
    <t>VRN6</t>
  </si>
  <si>
    <t>Územní vlivy</t>
  </si>
  <si>
    <t>9</t>
  </si>
  <si>
    <t>060001000</t>
  </si>
  <si>
    <t>Územní vlivy - Vliv velkého sklonu území na přesun hmot na staveništi, ochranu před erozí při deštích, vstup na soukromé pozemky a všechny další vlivy území</t>
  </si>
  <si>
    <t>1956756801</t>
  </si>
  <si>
    <t>10</t>
  </si>
  <si>
    <t>06000200AD</t>
  </si>
  <si>
    <t>Čištění navazujících komunikací, čištění vpustí a žlabů v místě stavby, uvedení okolí stavby do původního stavu</t>
  </si>
  <si>
    <t>1751319568</t>
  </si>
  <si>
    <t>11</t>
  </si>
  <si>
    <t>46001001AD</t>
  </si>
  <si>
    <t>Vytyčení a vyznačení ochranného pásmavzdušeného vedení VVN v místě stavby</t>
  </si>
  <si>
    <t>km</t>
  </si>
  <si>
    <t>1025683613</t>
  </si>
  <si>
    <t>12</t>
  </si>
  <si>
    <t>46001002AD</t>
  </si>
  <si>
    <t>Vytyčení trasy kabelů NN v zastavěném území</t>
  </si>
  <si>
    <t>557894046</t>
  </si>
  <si>
    <t>13</t>
  </si>
  <si>
    <t>46001004AD</t>
  </si>
  <si>
    <t>Vytyčení trasy vodovodu v zastavěném území</t>
  </si>
  <si>
    <t>641073243</t>
  </si>
  <si>
    <t>14</t>
  </si>
  <si>
    <t>46001005AD</t>
  </si>
  <si>
    <t>Vytyčení trasy kabelů sdělovacích CETIN v zastavěném území</t>
  </si>
  <si>
    <t>1021978223</t>
  </si>
  <si>
    <t>46001006AD</t>
  </si>
  <si>
    <t>Vytyčení trasy plynovodu v zastavěném území</t>
  </si>
  <si>
    <t>-648516074</t>
  </si>
  <si>
    <t>16</t>
  </si>
  <si>
    <t>46001007AD</t>
  </si>
  <si>
    <t>Vytyčení trasy kanalizace v zastavěném území</t>
  </si>
  <si>
    <t>-1863086158</t>
  </si>
  <si>
    <t>VRN7</t>
  </si>
  <si>
    <t>Provozní vlivy</t>
  </si>
  <si>
    <t>17</t>
  </si>
  <si>
    <t>072002001AD</t>
  </si>
  <si>
    <t>Silniční provoz - montáž, demontáž, pronájem přechodného dopravního značení; vyřízení přechodné úpravy provozu, případné vyřízení zvláštního užívání komunikací</t>
  </si>
  <si>
    <t>675908191</t>
  </si>
  <si>
    <t>SO101 - Přístupová stezka</t>
  </si>
  <si>
    <t>HSV - Práce a dodávky HSV</t>
  </si>
  <si>
    <t xml:space="preserve">    1 - Zemní práce</t>
  </si>
  <si>
    <t xml:space="preserve">      11 - Zemní práce - přípravné a přidružené práce</t>
  </si>
  <si>
    <t xml:space="preserve">      18 - Zemní práce - povrchové úpravy terénu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</si>
  <si>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</si>
  <si>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</si>
  <si>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</si>
  <si>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  91 - Doplňující konstrukce a práce pozemních komunikací, letišť a ploch</t>
  </si>
  <si>
    <t xml:space="preserve">      96 - Bourání konstrukcí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</si>
  <si>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</si>
  <si>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</si>
  <si>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</si>
  <si>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</si>
  <si>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</si>
  <si>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120001101</t>
  </si>
  <si>
    <t>Příplatek k cenám vykopávek za ztížení vykopávky v blízkosti podzemního vedení nebo výbušnin v horninách jakékoliv třídy</t>
  </si>
  <si>
    <t>m3</t>
  </si>
  <si>
    <t>-1929395598</t>
  </si>
  <si>
    <t>"objem odkopávek v blízkosti kabelu NN a plynovodu" 9</t>
  </si>
  <si>
    <t>122452204</t>
  </si>
  <si>
    <t>Odkopávky a prokopávky nezapažené pro silnice a dálnice strojně v hornině třídy těžitelnosti II přes 100 do 500 m3</t>
  </si>
  <si>
    <t>1675026783</t>
  </si>
  <si>
    <t>"odkopávky pro konstrukci" 260</t>
  </si>
  <si>
    <t>129001101</t>
  </si>
  <si>
    <t>-967526555</t>
  </si>
  <si>
    <t>"hloubení v blízkosti sítí" 5</t>
  </si>
  <si>
    <t>132112111</t>
  </si>
  <si>
    <t>Hloubení rýh šířky do 800 mm ručně zapažených i nezapažených, s urovnáním dna do předepsaného profilu a spádu v hornině třídy těžitelnosti I skupiny 1 a 2 soudržných</t>
  </si>
  <si>
    <t>162829690</t>
  </si>
  <si>
    <t>"odtok ze svodnic" 5*0,3*0,3</t>
  </si>
  <si>
    <t>132351102</t>
  </si>
  <si>
    <t>Hloubení nezapažených rýh šířky do 800 mm strojně s urovnáním dna do předepsaného profilu a spádu v hornině třídy těžitelnosti II skupiny 4 přes 20 do 50 m3</t>
  </si>
  <si>
    <t>-961502707</t>
  </si>
  <si>
    <t>"drenáž v obyčejné rýze" 251*0,4*0,4</t>
  </si>
  <si>
    <t>"drenáž zahloubení u napojení do kanalizace" 4*0,8*0,8</t>
  </si>
  <si>
    <t>171151111</t>
  </si>
  <si>
    <t>Uložení sypanin do násypů strojně s rozprostřením sypaniny ve vrstvách a s hrubým urovnáním zhutněných z hornin nesoudržných sypkých</t>
  </si>
  <si>
    <t>-1634079680</t>
  </si>
  <si>
    <t>"násypy" 45</t>
  </si>
  <si>
    <t>M</t>
  </si>
  <si>
    <t>58380651</t>
  </si>
  <si>
    <t>kámen lomový netříděný žula odval</t>
  </si>
  <si>
    <t>t</t>
  </si>
  <si>
    <t>916591596</t>
  </si>
  <si>
    <t>45*1,8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</si>
  <si>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</si>
  <si>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</si>
  <si>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1750782309</t>
  </si>
  <si>
    <t>Poznámka k položce:_x000D_
Automaticky sečtené množství výkopku z dílu 1  je rozpočtováno na vzdálenost 16km.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</si>
  <si>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</si>
  <si>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</si>
  <si>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2016881994</t>
  </si>
  <si>
    <t>303,17*6 'Přepočtené koeficientem množství</t>
  </si>
  <si>
    <t>171201221</t>
  </si>
  <si>
    <t>Poplatek za uložení stavebního odpadu na skládce (skládkovné) zeminy a kamení zatříděného do Katalogu odpadů pod kódem 17 05 04</t>
  </si>
  <si>
    <t>-1601048306</t>
  </si>
  <si>
    <t>303,17*1,8 'Přepočtené koeficientem množství</t>
  </si>
  <si>
    <t>171251201</t>
  </si>
  <si>
    <t>Uložení sypaniny na skládky nebo meziskládky bez hutnění s upravením uložené sypaniny do předepsaného tvaru</t>
  </si>
  <si>
    <t>1756494259</t>
  </si>
  <si>
    <t>181152302</t>
  </si>
  <si>
    <t>Úprava pláně na stavbách silnic a dálnic strojně v zářezech mimo skalních se zhutněním</t>
  </si>
  <si>
    <t>m2</t>
  </si>
  <si>
    <t>-1547716798</t>
  </si>
  <si>
    <t>"ŠD16" 693,88</t>
  </si>
  <si>
    <t>182151112</t>
  </si>
  <si>
    <t>Svahování trvalých svahů do projektovaných profilů strojně s potřebným přemístěním výkopku při svahování v zářezech v hornině třídy těžitelnosti II, skupiny 4 a 5</t>
  </si>
  <si>
    <t>-1872036047</t>
  </si>
  <si>
    <t>"svahování v zářezech" 12</t>
  </si>
  <si>
    <t>182251101</t>
  </si>
  <si>
    <t>Svahování trvalých svahů do projektovaných profilů strojně s potřebným přemístěním výkopku při svahování násypů v jakékoliv hornině</t>
  </si>
  <si>
    <t>-1639010175</t>
  </si>
  <si>
    <t>"svahování násypů" 45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</si>
  <si>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</si>
  <si>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</si>
  <si>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-838596260</t>
  </si>
  <si>
    <t>"drenáž" 255*2+ 2*0,6*2</t>
  </si>
  <si>
    <t>693112270</t>
  </si>
  <si>
    <t>geotextilie netkaná separační, ochranná, filtrační, drenážní PES 200g/m2</t>
  </si>
  <si>
    <t>1943537955</t>
  </si>
  <si>
    <t>212752102</t>
  </si>
  <si>
    <t>Trativody z drenážních trubek pro liniové stavby a komunikace se zřízením štěrkového lože pod trubky a s jejich obsypem v otevřeném výkopu trubka korugovaná sendvičová PE-HD SN 4 celoperforovaná 360° DN 150</t>
  </si>
  <si>
    <t>m</t>
  </si>
  <si>
    <t>1614040604</t>
  </si>
  <si>
    <t>Poznámka k položce:_x000D_
Včetně kameniva.</t>
  </si>
  <si>
    <t>"drenáž" 255</t>
  </si>
  <si>
    <t>18</t>
  </si>
  <si>
    <t>894812629AD</t>
  </si>
  <si>
    <t>Napojení drenážní trubky do trubky, nebo do stávající revizní šachty stávající kanalizace, kompletní, včetně vrtání otvoru, dodání a osazení tvarovky, případné utěsnění speciální maltovou směsí</t>
  </si>
  <si>
    <t>128770452</t>
  </si>
  <si>
    <t>Zemní práce - přípravné a přidružené práce</t>
  </si>
  <si>
    <t>19</t>
  </si>
  <si>
    <t>111251201</t>
  </si>
  <si>
    <t>Odstranění křovin a stromů s odstraněním kořenů strojně průměru kmene do 100 mm v rovině nebo ve svahu sklonu terénu přes 1:5, při celkové ploše do 100 m2</t>
  </si>
  <si>
    <t>65042216</t>
  </si>
  <si>
    <t>"vyřezání porostů" 35+ "a převislých větví a porostů" 20</t>
  </si>
  <si>
    <t>20</t>
  </si>
  <si>
    <t>111209113AD</t>
  </si>
  <si>
    <t>Kompletní rozřezání, odvoz a likvidace odstraněných křovin, včetně všech poplatků</t>
  </si>
  <si>
    <t>1301284481</t>
  </si>
  <si>
    <t>Zemní práce - povrchové úpravy terénu</t>
  </si>
  <si>
    <t>121151123</t>
  </si>
  <si>
    <t>Sejmutí ornice strojně při souvislé ploše přes 500 m2, tl. vrstvy do 200 mm</t>
  </si>
  <si>
    <t>-782329282</t>
  </si>
  <si>
    <t>Poznámka k položce:_x000D_
Objem suti nastaven na 0,15m3/m2.</t>
  </si>
  <si>
    <t>"plochy sejmutí" 900</t>
  </si>
  <si>
    <t>22</t>
  </si>
  <si>
    <t>167151111</t>
  </si>
  <si>
    <t>Nakládání, skládání a překládání neulehlého výkopku nebo sypaniny strojně nakládání, množství přes 100 m3, z hornin třídy těžitelnosti I, skupiny 1 až 3</t>
  </si>
  <si>
    <t>224298031</t>
  </si>
  <si>
    <t>"objem ohumusování" 300*0,15</t>
  </si>
  <si>
    <t>23</t>
  </si>
  <si>
    <t>181411132</t>
  </si>
  <si>
    <t>Založení trávníku na půdě předem připravené plochy do 1000 m2 výsevem včetně utažení parkového na svahu přes 1:5 do 1:2</t>
  </si>
  <si>
    <t>1369674370</t>
  </si>
  <si>
    <t>"osetí" 300</t>
  </si>
  <si>
    <t>24</t>
  </si>
  <si>
    <t>005724100</t>
  </si>
  <si>
    <t>osivo směs travní parková</t>
  </si>
  <si>
    <t>kg</t>
  </si>
  <si>
    <t>149645533</t>
  </si>
  <si>
    <t>300*0,02 "kg/m2"</t>
  </si>
  <si>
    <t>25</t>
  </si>
  <si>
    <t>182351133</t>
  </si>
  <si>
    <t>Rozprostření a urovnání ornice ve svahu sklonu přes 1:5 strojně při souvislé ploše přes 500 m2, tl. vrstvy do 200 mm</t>
  </si>
  <si>
    <t>-835491018</t>
  </si>
  <si>
    <t>"rozprostření ornice" 300</t>
  </si>
  <si>
    <t>Komunikace pozemní</t>
  </si>
  <si>
    <t>26</t>
  </si>
  <si>
    <t>564581111</t>
  </si>
  <si>
    <t>Zřízení podsypu nebo podkladu ze sypaniny s rozprostřením, vlhčením, a zhutněním, po zhutnění tl. 300 mm</t>
  </si>
  <si>
    <t>-315209110</t>
  </si>
  <si>
    <t>"erozní rýha mimo konstrukci" 80</t>
  </si>
  <si>
    <t>27</t>
  </si>
  <si>
    <t>58380655</t>
  </si>
  <si>
    <t>kámen lomový neupravený třída I záhozový nad 200kg</t>
  </si>
  <si>
    <t>851019833</t>
  </si>
  <si>
    <t>"plocha erozní rýhy" 80* "tloušťka" 0,30* "tonáž" 1,8</t>
  </si>
  <si>
    <t>28</t>
  </si>
  <si>
    <t>564851111</t>
  </si>
  <si>
    <t>Podklad ze štěrkodrti ŠD s rozprostřením a zhutněním, po zhutnění tl. 150 mm</t>
  </si>
  <si>
    <t>948070446</t>
  </si>
  <si>
    <t>"erozní rýha mimo konstrukci, štěrkodrtě fr. 0/125 a 0/32" 80</t>
  </si>
  <si>
    <t>29</t>
  </si>
  <si>
    <t>564851112</t>
  </si>
  <si>
    <t>Podklad ze štěrkodrti ŠD s rozprostřením a zhutněním, po zhutnění tl. 160 mm</t>
  </si>
  <si>
    <t>-1216812752</t>
  </si>
  <si>
    <t>"Plocha kamenného štětu" 693,88</t>
  </si>
  <si>
    <t>30</t>
  </si>
  <si>
    <t>564871111</t>
  </si>
  <si>
    <t>Podklad ze štěrkodrti ŠD s rozprostřením a zhutněním, po zhutnění tl. 250 mm</t>
  </si>
  <si>
    <t>1138724870</t>
  </si>
  <si>
    <t>"překop pro napojení do kanalizace" 6</t>
  </si>
  <si>
    <t>"nová konstrukce podél obrub" 6</t>
  </si>
  <si>
    <t>31</t>
  </si>
  <si>
    <t>567122111</t>
  </si>
  <si>
    <t>Podklad ze směsi stmelené cementem SC bez dilatačních spár, s rozprostřením a zhutněním SC C 8/10 (KSC I), po zhutnění tl. 120 mm</t>
  </si>
  <si>
    <t>1074952559</t>
  </si>
  <si>
    <t>32</t>
  </si>
  <si>
    <t>565145101</t>
  </si>
  <si>
    <t>Asfaltový beton vrstva podkladní ACP 16 (obalované kamenivo střednězrnné - OKS) s rozprostřením a zhutněním v pruhu šířky do 1,5 m, po zhutnění tl. 60 mm</t>
  </si>
  <si>
    <t>1143153576</t>
  </si>
  <si>
    <t>"oprava asfaltu podél obrub" 7</t>
  </si>
  <si>
    <t>33</t>
  </si>
  <si>
    <t>573111112</t>
  </si>
  <si>
    <t>Postřik infiltrační PI z asfaltu silničního s posypem kamenivem, v množství 1,00 kg/m2</t>
  </si>
  <si>
    <t>881621554</t>
  </si>
  <si>
    <t>34</t>
  </si>
  <si>
    <t>573211109</t>
  </si>
  <si>
    <t>Postřik spojovací PS bez posypu kamenivem z asfaltu silničního, v množství 0,50 kg/m2</t>
  </si>
  <si>
    <t>784946952</t>
  </si>
  <si>
    <t>35</t>
  </si>
  <si>
    <t>577134111</t>
  </si>
  <si>
    <t>Asfaltový beton vrstva obrusná ACO 11 (ABS) s rozprostřením a se zhutněním z nemodifikovaného asfaltu v pruhu šířky do 3 m tř. I, po zhutnění tl. 40 mm</t>
  </si>
  <si>
    <t>-263247798</t>
  </si>
  <si>
    <t>36</t>
  </si>
  <si>
    <t>594111119AD</t>
  </si>
  <si>
    <t>Dlažba kamenná štětová z lomového kamene ručně tříděného, s vyklínováním, s vyplněním spár, s lícováním horní strany, s osazením upevňovacích kamenů, s vytvořením hrany krytu, ve sklonu do 25%, tl. vnitřní dlažby 200 mm, tl. upevňovacích kamenů 300mm</t>
  </si>
  <si>
    <t>-1478916926</t>
  </si>
  <si>
    <t>"úsek 1" 30,18*2+ "rozjezd" 10+ "sjezd na pozemek" 4</t>
  </si>
  <si>
    <t>"úsek 2" 253,01*2 + "přípočet za prodloužení vůči půdorysu" 4,75*2</t>
  </si>
  <si>
    <t>"úsek 3" 104</t>
  </si>
  <si>
    <t>37</t>
  </si>
  <si>
    <t>327212926AD</t>
  </si>
  <si>
    <t>Příplatek k cenám za vytvoření žlábku - svodnice, rozměru 0,10x0,10m, šikmo 30° vůči ose komunikace, délka svodnice 2,30m</t>
  </si>
  <si>
    <t>-557305494</t>
  </si>
  <si>
    <t>2,3* "počet svodnice" 5</t>
  </si>
  <si>
    <t>38</t>
  </si>
  <si>
    <t>594711111</t>
  </si>
  <si>
    <t>Dlažba nebo přídlažba z lomového kamene lomařsky upraveného rigolového v ploše vodorovné nebo ve sklonu tl. do 250 mm, bez vyplnění spár, s provedením lože tl. 50 mm z prohozené zeminy</t>
  </si>
  <si>
    <t>-1367587401</t>
  </si>
  <si>
    <t>"dlažba opevněného svahu" 35</t>
  </si>
  <si>
    <t>39</t>
  </si>
  <si>
    <t>599432111</t>
  </si>
  <si>
    <t>Vyplnění spár dlažby (přídlažby) z lomového kamene v jakémkoliv sklonu plochy a jakékoliv tloušťky kamenivem těženým</t>
  </si>
  <si>
    <t>2040391880</t>
  </si>
  <si>
    <t>Trubní vedení</t>
  </si>
  <si>
    <t>40</t>
  </si>
  <si>
    <t>899331111</t>
  </si>
  <si>
    <t>Výšková úprava uličního vstupu nebo vpusti do 200 mm zvýšením poklopu</t>
  </si>
  <si>
    <t>931259050</t>
  </si>
  <si>
    <t>"výšková úprava poklopu" 1</t>
  </si>
  <si>
    <t>Ostatní konstrukce a práce, bourání</t>
  </si>
  <si>
    <t>41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</si>
  <si>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</si>
  <si>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</si>
  <si>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-1998176135</t>
  </si>
  <si>
    <t>"osazení nájezdového"  9</t>
  </si>
  <si>
    <t>"osazení silničních" 3,5</t>
  </si>
  <si>
    <t>"osazení přechodových (levý+pravý)" 1+1</t>
  </si>
  <si>
    <t>42</t>
  </si>
  <si>
    <t>59217029</t>
  </si>
  <si>
    <t>obrubník betonový silniční nájezdový 1000x150x150mm</t>
  </si>
  <si>
    <t>-1607070614</t>
  </si>
  <si>
    <t>9+ "ztratné" 1</t>
  </si>
  <si>
    <t>43</t>
  </si>
  <si>
    <t>59217031</t>
  </si>
  <si>
    <t>obrubník betonový silniční 1000x150x250mm</t>
  </si>
  <si>
    <t>1052473970</t>
  </si>
  <si>
    <t>3,5+ "ztratné" 0,5</t>
  </si>
  <si>
    <t>44</t>
  </si>
  <si>
    <t>59217030</t>
  </si>
  <si>
    <t>obrubník betonový silniční přechodový 1000x150x150-250mm</t>
  </si>
  <si>
    <t>1537249511</t>
  </si>
  <si>
    <t>45</t>
  </si>
  <si>
    <t>919732221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</si>
  <si>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</si>
  <si>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264181457</t>
  </si>
  <si>
    <t>"řezání a zalití spáry" 15+10</t>
  </si>
  <si>
    <t>46</t>
  </si>
  <si>
    <t>919735112</t>
  </si>
  <si>
    <t>Řezání stávajícího živičného krytu nebo podkladu hloubky přes 50 do 100 mm</t>
  </si>
  <si>
    <t>2142030782</t>
  </si>
  <si>
    <t>"řezání" 10+15</t>
  </si>
  <si>
    <t>91</t>
  </si>
  <si>
    <t>Doplňující konstrukce a práce pozemních komunikací, letišť a ploch</t>
  </si>
  <si>
    <t>47</t>
  </si>
  <si>
    <t>914111111</t>
  </si>
  <si>
    <t>Montáž svislé dopravní značky základní velikosti do 1 m2 objímkami na sloupky nebo konzoly</t>
  </si>
  <si>
    <t>80374708</t>
  </si>
  <si>
    <t>"B11" 1</t>
  </si>
  <si>
    <t>48</t>
  </si>
  <si>
    <t>40445620</t>
  </si>
  <si>
    <t>zákazové, příkazové dopravní značky B1-B34, C1-15 700mm</t>
  </si>
  <si>
    <t>367932818</t>
  </si>
  <si>
    <t>49</t>
  </si>
  <si>
    <t>914511112</t>
  </si>
  <si>
    <t>Montáž sloupku dopravních značek délky do 3,5 m do hliníkové patky</t>
  </si>
  <si>
    <t>2004226858</t>
  </si>
  <si>
    <t>"počet sloupků pro nové značky" 1</t>
  </si>
  <si>
    <t>50</t>
  </si>
  <si>
    <t>40445230</t>
  </si>
  <si>
    <t>sloupek pro dopravní značku Zn D 70mm v 3,5m</t>
  </si>
  <si>
    <t>-1194726758</t>
  </si>
  <si>
    <t>96</t>
  </si>
  <si>
    <t>Bourání konstrukcí</t>
  </si>
  <si>
    <t>51</t>
  </si>
  <si>
    <t>113107331</t>
  </si>
  <si>
    <t>Odstranění podkladů nebo krytů strojně plochy jednotlivě do 50 m2 s přemístěním hmot na skládku na vzdálenost do 3 m nebo s naložením na dopravní prostředek z betonu prostého, o tl. vrstvy přes 100 do 150 mm</t>
  </si>
  <si>
    <t>1981578481</t>
  </si>
  <si>
    <t>"beton navíc u svodnic z obrubníků" 11*1</t>
  </si>
  <si>
    <t>52</t>
  </si>
  <si>
    <t>113107342</t>
  </si>
  <si>
    <t>Odstranění podkladů nebo krytů strojně plochy jednotlivě do 50 m2 s přemístěním hmot na skládku na vzdálenost do 3 m nebo s naložením na dopravní prostředek živičných, o tl. vrstvy přes 50 do 100 mm</t>
  </si>
  <si>
    <t>-1843724313</t>
  </si>
  <si>
    <t>53</t>
  </si>
  <si>
    <t>113202111</t>
  </si>
  <si>
    <t>Vytrhání obrub s vybouráním lože, s přemístěním hmot na skládku na vzdálenost do 3 m nebo s naložením na dopravní prostředek z krajníků nebo obrubníků stojatých</t>
  </si>
  <si>
    <t>-656694441</t>
  </si>
  <si>
    <t>"vytrhání obrubníků na ulici" 10,5</t>
  </si>
  <si>
    <t>"vytrhání svodnic z obrubníků" (10*4+1*5)* "2 řady" 2</t>
  </si>
  <si>
    <t>54</t>
  </si>
  <si>
    <t>891267213AD</t>
  </si>
  <si>
    <t>Odstranění stávajícího hydrantu nadzemního vč. armatury na potrubí</t>
  </si>
  <si>
    <t>-269012515</t>
  </si>
  <si>
    <t>997</t>
  </si>
  <si>
    <t>Přesun sutě</t>
  </si>
  <si>
    <t>55</t>
  </si>
  <si>
    <t>997221561</t>
  </si>
  <si>
    <t>Vodorovná doprava suti bez naložení, ale se složením a s hrubým urovnáním z kusových materiálů, na vzdálenost do 1 km</t>
  </si>
  <si>
    <t>1519748355</t>
  </si>
  <si>
    <t>Poznámka k položce:_x000D_
Rozpočtováno na vzdálenost 21km.</t>
  </si>
  <si>
    <t>56</t>
  </si>
  <si>
    <t>997221569</t>
  </si>
  <si>
    <t>Vodorovná doprava suti bez naložení, ale se složením a s hrubým urovnáním Příplatek k ceně za každý další i započatý 1 km přes 1 km</t>
  </si>
  <si>
    <t>177830876</t>
  </si>
  <si>
    <t>28,988*20 'Přepočtené koeficientem množství</t>
  </si>
  <si>
    <t>57</t>
  </si>
  <si>
    <t>997221861</t>
  </si>
  <si>
    <t>Poplatek za uložení stavebního odpadu na recyklační skládce (skládkovné) z prostého betonu zatříděného do Katalogu odpadů pod kódem 17 01 01</t>
  </si>
  <si>
    <t>741377130</t>
  </si>
  <si>
    <t>28,988 -"suť živičná" 2,860</t>
  </si>
  <si>
    <t>58</t>
  </si>
  <si>
    <t>997221875</t>
  </si>
  <si>
    <t>Poplatek za uložení stavebního odpadu na recyklační skládce (skládkovné) asfaltového bez obsahu dehtu zatříděného do Katalogu odpadů pod kódem 17 03 02</t>
  </si>
  <si>
    <t>1267364303</t>
  </si>
  <si>
    <t>"tonáž živičných sutí" 13*0,220</t>
  </si>
  <si>
    <t>998</t>
  </si>
  <si>
    <t>Přesun hmot</t>
  </si>
  <si>
    <t>59</t>
  </si>
  <si>
    <t>998223011</t>
  </si>
  <si>
    <t>Přesun hmot pro pozemní komunikace s krytem dlážděným dopravní vzdálenost do 200 m jakékoliv délky objektu</t>
  </si>
  <si>
    <t>-1250974743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</si>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</sst>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5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2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0" fillId="2" borderId="20" xfId="0" applyFont="1" applyFill="1" applyBorder="1" applyAlignment="1" applyProtection="1">
      <alignment horizontal="left" vertical="center"/>
      <protection locked="0"/>
    </xf>
    <xf numFmtId="0" fontId="20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166" fontId="20" fillId="0" borderId="22" xfId="0" applyNumberFormat="1" applyFont="1" applyBorder="1" applyAlignment="1" applyProtection="1">
      <alignment vertical="center"/>
    </xf>
    <xf numFmtId="0" fontId="33" fillId="0" borderId="23" xfId="0" applyFont="1" applyBorder="1" applyAlignment="1" applyProtection="1">
      <alignment horizontal="center" vertical="center"/>
    </xf>
    <xf numFmtId="49" fontId="33" fillId="0" borderId="23" xfId="0" applyNumberFormat="1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center" vertical="center" wrapText="1"/>
    </xf>
    <xf numFmtId="167" fontId="33" fillId="0" borderId="23" xfId="0" applyNumberFormat="1" applyFont="1" applyBorder="1" applyAlignment="1" applyProtection="1">
      <alignment vertical="center"/>
    </xf>
    <xf numFmtId="4" fontId="33" fillId="2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3" fillId="2" borderId="15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left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wrapText="1"/>
    </xf>
    <xf numFmtId="49" fontId="38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339"/>
      <c r="AS2" s="339"/>
      <c r="AT2" s="339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303" t="s">
        <v>14</v>
      </c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304"/>
      <c r="AE5" s="304"/>
      <c r="AF5" s="304"/>
      <c r="AG5" s="304"/>
      <c r="AH5" s="304"/>
      <c r="AI5" s="304"/>
      <c r="AJ5" s="304"/>
      <c r="AK5" s="304"/>
      <c r="AL5" s="304"/>
      <c r="AM5" s="304"/>
      <c r="AN5" s="304"/>
      <c r="AO5" s="304"/>
      <c r="AP5" s="21"/>
      <c r="AQ5" s="21"/>
      <c r="AR5" s="19"/>
      <c r="BE5" s="300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305" t="s">
        <v>17</v>
      </c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21"/>
      <c r="AQ6" s="21"/>
      <c r="AR6" s="19"/>
      <c r="BE6" s="301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21</v>
      </c>
      <c r="AO7" s="21"/>
      <c r="AP7" s="21"/>
      <c r="AQ7" s="21"/>
      <c r="AR7" s="19"/>
      <c r="BE7" s="301"/>
      <c r="BS7" s="16" t="s">
        <v>6</v>
      </c>
    </row>
    <row r="8" spans="1:74" s="1" customFormat="1" ht="12" customHeight="1">
      <c r="B8" s="20"/>
      <c r="C8" s="21"/>
      <c r="D8" s="28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24</v>
      </c>
      <c r="AL8" s="21"/>
      <c r="AM8" s="21"/>
      <c r="AN8" s="29" t="s">
        <v>25</v>
      </c>
      <c r="AO8" s="21"/>
      <c r="AP8" s="21"/>
      <c r="AQ8" s="21"/>
      <c r="AR8" s="19"/>
      <c r="BE8" s="301"/>
      <c r="BS8" s="16" t="s">
        <v>6</v>
      </c>
    </row>
    <row r="9" spans="1:74" s="1" customFormat="1" ht="29.25" customHeight="1">
      <c r="B9" s="20"/>
      <c r="C9" s="21"/>
      <c r="D9" s="25" t="s">
        <v>26</v>
      </c>
      <c r="E9" s="21"/>
      <c r="F9" s="21"/>
      <c r="G9" s="21"/>
      <c r="H9" s="21"/>
      <c r="I9" s="21"/>
      <c r="J9" s="21"/>
      <c r="K9" s="30" t="s">
        <v>27</v>
      </c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5" t="s">
        <v>28</v>
      </c>
      <c r="AL9" s="21"/>
      <c r="AM9" s="21"/>
      <c r="AN9" s="30" t="s">
        <v>29</v>
      </c>
      <c r="AO9" s="21"/>
      <c r="AP9" s="21"/>
      <c r="AQ9" s="21"/>
      <c r="AR9" s="19"/>
      <c r="BE9" s="301"/>
      <c r="BS9" s="16" t="s">
        <v>6</v>
      </c>
    </row>
    <row r="10" spans="1:74" s="1" customFormat="1" ht="12" customHeight="1">
      <c r="B10" s="20"/>
      <c r="C10" s="21"/>
      <c r="D10" s="28" t="s">
        <v>30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31</v>
      </c>
      <c r="AL10" s="21"/>
      <c r="AM10" s="21"/>
      <c r="AN10" s="26" t="s">
        <v>32</v>
      </c>
      <c r="AO10" s="21"/>
      <c r="AP10" s="21"/>
      <c r="AQ10" s="21"/>
      <c r="AR10" s="19"/>
      <c r="BE10" s="301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33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34</v>
      </c>
      <c r="AL11" s="21"/>
      <c r="AM11" s="21"/>
      <c r="AN11" s="26" t="s">
        <v>35</v>
      </c>
      <c r="AO11" s="21"/>
      <c r="AP11" s="21"/>
      <c r="AQ11" s="21"/>
      <c r="AR11" s="19"/>
      <c r="BE11" s="301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1"/>
      <c r="BS12" s="16" t="s">
        <v>6</v>
      </c>
    </row>
    <row r="13" spans="1:74" s="1" customFormat="1" ht="12" customHeight="1">
      <c r="B13" s="20"/>
      <c r="C13" s="21"/>
      <c r="D13" s="28" t="s">
        <v>36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31</v>
      </c>
      <c r="AL13" s="21"/>
      <c r="AM13" s="21"/>
      <c r="AN13" s="31" t="s">
        <v>37</v>
      </c>
      <c r="AO13" s="21"/>
      <c r="AP13" s="21"/>
      <c r="AQ13" s="21"/>
      <c r="AR13" s="19"/>
      <c r="BE13" s="301"/>
      <c r="BS13" s="16" t="s">
        <v>6</v>
      </c>
    </row>
    <row r="14" spans="1:74" ht="12.75">
      <c r="B14" s="20"/>
      <c r="C14" s="21"/>
      <c r="D14" s="21"/>
      <c r="E14" s="306" t="s">
        <v>37</v>
      </c>
      <c r="F14" s="307"/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307"/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  <c r="AH14" s="307"/>
      <c r="AI14" s="307"/>
      <c r="AJ14" s="307"/>
      <c r="AK14" s="28" t="s">
        <v>34</v>
      </c>
      <c r="AL14" s="21"/>
      <c r="AM14" s="21"/>
      <c r="AN14" s="31" t="s">
        <v>37</v>
      </c>
      <c r="AO14" s="21"/>
      <c r="AP14" s="21"/>
      <c r="AQ14" s="21"/>
      <c r="AR14" s="19"/>
      <c r="BE14" s="301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1"/>
      <c r="BS15" s="16" t="s">
        <v>4</v>
      </c>
    </row>
    <row r="16" spans="1:74" s="1" customFormat="1" ht="12" customHeight="1">
      <c r="B16" s="20"/>
      <c r="C16" s="21"/>
      <c r="D16" s="28" t="s">
        <v>38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31</v>
      </c>
      <c r="AL16" s="21"/>
      <c r="AM16" s="21"/>
      <c r="AN16" s="26" t="s">
        <v>39</v>
      </c>
      <c r="AO16" s="21"/>
      <c r="AP16" s="21"/>
      <c r="AQ16" s="21"/>
      <c r="AR16" s="19"/>
      <c r="BE16" s="301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40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34</v>
      </c>
      <c r="AL17" s="21"/>
      <c r="AM17" s="21"/>
      <c r="AN17" s="26" t="s">
        <v>41</v>
      </c>
      <c r="AO17" s="21"/>
      <c r="AP17" s="21"/>
      <c r="AQ17" s="21"/>
      <c r="AR17" s="19"/>
      <c r="BE17" s="301"/>
      <c r="BS17" s="16" t="s">
        <v>42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1"/>
      <c r="BS18" s="16" t="s">
        <v>6</v>
      </c>
    </row>
    <row r="19" spans="1:71" s="1" customFormat="1" ht="12" customHeight="1">
      <c r="B19" s="20"/>
      <c r="C19" s="21"/>
      <c r="D19" s="28" t="s">
        <v>43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31</v>
      </c>
      <c r="AL19" s="21"/>
      <c r="AM19" s="21"/>
      <c r="AN19" s="26" t="s">
        <v>44</v>
      </c>
      <c r="AO19" s="21"/>
      <c r="AP19" s="21"/>
      <c r="AQ19" s="21"/>
      <c r="AR19" s="19"/>
      <c r="BE19" s="301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45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34</v>
      </c>
      <c r="AL20" s="21"/>
      <c r="AM20" s="21"/>
      <c r="AN20" s="26" t="s">
        <v>44</v>
      </c>
      <c r="AO20" s="21"/>
      <c r="AP20" s="21"/>
      <c r="AQ20" s="21"/>
      <c r="AR20" s="19"/>
      <c r="BE20" s="301"/>
      <c r="BS20" s="16" t="s">
        <v>4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1"/>
    </row>
    <row r="22" spans="1:71" s="1" customFormat="1" ht="12" customHeight="1">
      <c r="B22" s="20"/>
      <c r="C22" s="21"/>
      <c r="D22" s="28" t="s">
        <v>46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1"/>
    </row>
    <row r="23" spans="1:71" s="1" customFormat="1" ht="47.25" customHeight="1">
      <c r="B23" s="20"/>
      <c r="C23" s="21"/>
      <c r="D23" s="21"/>
      <c r="E23" s="308" t="s">
        <v>47</v>
      </c>
      <c r="F23" s="308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  <c r="V23" s="308"/>
      <c r="W23" s="308"/>
      <c r="X23" s="308"/>
      <c r="Y23" s="308"/>
      <c r="Z23" s="308"/>
      <c r="AA23" s="308"/>
      <c r="AB23" s="308"/>
      <c r="AC23" s="308"/>
      <c r="AD23" s="308"/>
      <c r="AE23" s="308"/>
      <c r="AF23" s="308"/>
      <c r="AG23" s="308"/>
      <c r="AH23" s="308"/>
      <c r="AI23" s="308"/>
      <c r="AJ23" s="308"/>
      <c r="AK23" s="308"/>
      <c r="AL23" s="308"/>
      <c r="AM23" s="308"/>
      <c r="AN23" s="308"/>
      <c r="AO23" s="21"/>
      <c r="AP23" s="21"/>
      <c r="AQ23" s="21"/>
      <c r="AR23" s="19"/>
      <c r="BE23" s="301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1"/>
    </row>
    <row r="25" spans="1:71" s="1" customFormat="1" ht="6.95" customHeight="1">
      <c r="B25" s="20"/>
      <c r="C25" s="21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1"/>
      <c r="AQ25" s="21"/>
      <c r="AR25" s="19"/>
      <c r="BE25" s="301"/>
    </row>
    <row r="26" spans="1:71" s="2" customFormat="1" ht="25.9" customHeight="1">
      <c r="A26" s="34"/>
      <c r="B26" s="35"/>
      <c r="C26" s="36"/>
      <c r="D26" s="37" t="s">
        <v>48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09">
        <f>ROUND(AG54,2)</f>
        <v>0</v>
      </c>
      <c r="AL26" s="310"/>
      <c r="AM26" s="310"/>
      <c r="AN26" s="310"/>
      <c r="AO26" s="310"/>
      <c r="AP26" s="36"/>
      <c r="AQ26" s="36"/>
      <c r="AR26" s="39"/>
      <c r="BE26" s="301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01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11" t="s">
        <v>49</v>
      </c>
      <c r="M28" s="311"/>
      <c r="N28" s="311"/>
      <c r="O28" s="311"/>
      <c r="P28" s="311"/>
      <c r="Q28" s="36"/>
      <c r="R28" s="36"/>
      <c r="S28" s="36"/>
      <c r="T28" s="36"/>
      <c r="U28" s="36"/>
      <c r="V28" s="36"/>
      <c r="W28" s="311" t="s">
        <v>50</v>
      </c>
      <c r="X28" s="311"/>
      <c r="Y28" s="311"/>
      <c r="Z28" s="311"/>
      <c r="AA28" s="311"/>
      <c r="AB28" s="311"/>
      <c r="AC28" s="311"/>
      <c r="AD28" s="311"/>
      <c r="AE28" s="311"/>
      <c r="AF28" s="36"/>
      <c r="AG28" s="36"/>
      <c r="AH28" s="36"/>
      <c r="AI28" s="36"/>
      <c r="AJ28" s="36"/>
      <c r="AK28" s="311" t="s">
        <v>51</v>
      </c>
      <c r="AL28" s="311"/>
      <c r="AM28" s="311"/>
      <c r="AN28" s="311"/>
      <c r="AO28" s="311"/>
      <c r="AP28" s="36"/>
      <c r="AQ28" s="36"/>
      <c r="AR28" s="39"/>
      <c r="BE28" s="301"/>
    </row>
    <row r="29" spans="1:71" s="3" customFormat="1" ht="14.45" customHeight="1">
      <c r="B29" s="40"/>
      <c r="C29" s="41"/>
      <c r="D29" s="28" t="s">
        <v>52</v>
      </c>
      <c r="E29" s="41"/>
      <c r="F29" s="28" t="s">
        <v>53</v>
      </c>
      <c r="G29" s="41"/>
      <c r="H29" s="41"/>
      <c r="I29" s="41"/>
      <c r="J29" s="41"/>
      <c r="K29" s="41"/>
      <c r="L29" s="314">
        <v>0.21</v>
      </c>
      <c r="M29" s="313"/>
      <c r="N29" s="313"/>
      <c r="O29" s="313"/>
      <c r="P29" s="313"/>
      <c r="Q29" s="41"/>
      <c r="R29" s="41"/>
      <c r="S29" s="41"/>
      <c r="T29" s="41"/>
      <c r="U29" s="41"/>
      <c r="V29" s="41"/>
      <c r="W29" s="312">
        <f>ROUND(AZ54, 2)</f>
        <v>0</v>
      </c>
      <c r="X29" s="313"/>
      <c r="Y29" s="313"/>
      <c r="Z29" s="313"/>
      <c r="AA29" s="313"/>
      <c r="AB29" s="313"/>
      <c r="AC29" s="313"/>
      <c r="AD29" s="313"/>
      <c r="AE29" s="313"/>
      <c r="AF29" s="41"/>
      <c r="AG29" s="41"/>
      <c r="AH29" s="41"/>
      <c r="AI29" s="41"/>
      <c r="AJ29" s="41"/>
      <c r="AK29" s="312">
        <f>ROUND(AV54, 2)</f>
        <v>0</v>
      </c>
      <c r="AL29" s="313"/>
      <c r="AM29" s="313"/>
      <c r="AN29" s="313"/>
      <c r="AO29" s="313"/>
      <c r="AP29" s="41"/>
      <c r="AQ29" s="41"/>
      <c r="AR29" s="42"/>
      <c r="BE29" s="302"/>
    </row>
    <row r="30" spans="1:71" s="3" customFormat="1" ht="14.45" customHeight="1">
      <c r="B30" s="40"/>
      <c r="C30" s="41"/>
      <c r="D30" s="41"/>
      <c r="E30" s="41"/>
      <c r="F30" s="28" t="s">
        <v>54</v>
      </c>
      <c r="G30" s="41"/>
      <c r="H30" s="41"/>
      <c r="I30" s="41"/>
      <c r="J30" s="41"/>
      <c r="K30" s="41"/>
      <c r="L30" s="314">
        <v>0.15</v>
      </c>
      <c r="M30" s="313"/>
      <c r="N30" s="313"/>
      <c r="O30" s="313"/>
      <c r="P30" s="313"/>
      <c r="Q30" s="41"/>
      <c r="R30" s="41"/>
      <c r="S30" s="41"/>
      <c r="T30" s="41"/>
      <c r="U30" s="41"/>
      <c r="V30" s="41"/>
      <c r="W30" s="312">
        <f>ROUND(BA54, 2)</f>
        <v>0</v>
      </c>
      <c r="X30" s="313"/>
      <c r="Y30" s="313"/>
      <c r="Z30" s="313"/>
      <c r="AA30" s="313"/>
      <c r="AB30" s="313"/>
      <c r="AC30" s="313"/>
      <c r="AD30" s="313"/>
      <c r="AE30" s="313"/>
      <c r="AF30" s="41"/>
      <c r="AG30" s="41"/>
      <c r="AH30" s="41"/>
      <c r="AI30" s="41"/>
      <c r="AJ30" s="41"/>
      <c r="AK30" s="312">
        <f>ROUND(AW54, 2)</f>
        <v>0</v>
      </c>
      <c r="AL30" s="313"/>
      <c r="AM30" s="313"/>
      <c r="AN30" s="313"/>
      <c r="AO30" s="313"/>
      <c r="AP30" s="41"/>
      <c r="AQ30" s="41"/>
      <c r="AR30" s="42"/>
      <c r="BE30" s="302"/>
    </row>
    <row r="31" spans="1:71" s="3" customFormat="1" ht="14.45" hidden="1" customHeight="1">
      <c r="B31" s="40"/>
      <c r="C31" s="41"/>
      <c r="D31" s="41"/>
      <c r="E31" s="41"/>
      <c r="F31" s="28" t="s">
        <v>55</v>
      </c>
      <c r="G31" s="41"/>
      <c r="H31" s="41"/>
      <c r="I31" s="41"/>
      <c r="J31" s="41"/>
      <c r="K31" s="41"/>
      <c r="L31" s="314">
        <v>0.21</v>
      </c>
      <c r="M31" s="313"/>
      <c r="N31" s="313"/>
      <c r="O31" s="313"/>
      <c r="P31" s="313"/>
      <c r="Q31" s="41"/>
      <c r="R31" s="41"/>
      <c r="S31" s="41"/>
      <c r="T31" s="41"/>
      <c r="U31" s="41"/>
      <c r="V31" s="41"/>
      <c r="W31" s="312">
        <f>ROUND(BB54, 2)</f>
        <v>0</v>
      </c>
      <c r="X31" s="313"/>
      <c r="Y31" s="313"/>
      <c r="Z31" s="313"/>
      <c r="AA31" s="313"/>
      <c r="AB31" s="313"/>
      <c r="AC31" s="313"/>
      <c r="AD31" s="313"/>
      <c r="AE31" s="313"/>
      <c r="AF31" s="41"/>
      <c r="AG31" s="41"/>
      <c r="AH31" s="41"/>
      <c r="AI31" s="41"/>
      <c r="AJ31" s="41"/>
      <c r="AK31" s="312">
        <v>0</v>
      </c>
      <c r="AL31" s="313"/>
      <c r="AM31" s="313"/>
      <c r="AN31" s="313"/>
      <c r="AO31" s="313"/>
      <c r="AP31" s="41"/>
      <c r="AQ31" s="41"/>
      <c r="AR31" s="42"/>
      <c r="BE31" s="302"/>
    </row>
    <row r="32" spans="1:71" s="3" customFormat="1" ht="14.45" hidden="1" customHeight="1">
      <c r="B32" s="40"/>
      <c r="C32" s="41"/>
      <c r="D32" s="41"/>
      <c r="E32" s="41"/>
      <c r="F32" s="28" t="s">
        <v>56</v>
      </c>
      <c r="G32" s="41"/>
      <c r="H32" s="41"/>
      <c r="I32" s="41"/>
      <c r="J32" s="41"/>
      <c r="K32" s="41"/>
      <c r="L32" s="314">
        <v>0.15</v>
      </c>
      <c r="M32" s="313"/>
      <c r="N32" s="313"/>
      <c r="O32" s="313"/>
      <c r="P32" s="313"/>
      <c r="Q32" s="41"/>
      <c r="R32" s="41"/>
      <c r="S32" s="41"/>
      <c r="T32" s="41"/>
      <c r="U32" s="41"/>
      <c r="V32" s="41"/>
      <c r="W32" s="312">
        <f>ROUND(BC54, 2)</f>
        <v>0</v>
      </c>
      <c r="X32" s="313"/>
      <c r="Y32" s="313"/>
      <c r="Z32" s="313"/>
      <c r="AA32" s="313"/>
      <c r="AB32" s="313"/>
      <c r="AC32" s="313"/>
      <c r="AD32" s="313"/>
      <c r="AE32" s="313"/>
      <c r="AF32" s="41"/>
      <c r="AG32" s="41"/>
      <c r="AH32" s="41"/>
      <c r="AI32" s="41"/>
      <c r="AJ32" s="41"/>
      <c r="AK32" s="312">
        <v>0</v>
      </c>
      <c r="AL32" s="313"/>
      <c r="AM32" s="313"/>
      <c r="AN32" s="313"/>
      <c r="AO32" s="313"/>
      <c r="AP32" s="41"/>
      <c r="AQ32" s="41"/>
      <c r="AR32" s="42"/>
      <c r="BE32" s="302"/>
    </row>
    <row r="33" spans="1:57" s="3" customFormat="1" ht="14.45" hidden="1" customHeight="1">
      <c r="B33" s="40"/>
      <c r="C33" s="41"/>
      <c r="D33" s="41"/>
      <c r="E33" s="41"/>
      <c r="F33" s="28" t="s">
        <v>57</v>
      </c>
      <c r="G33" s="41"/>
      <c r="H33" s="41"/>
      <c r="I33" s="41"/>
      <c r="J33" s="41"/>
      <c r="K33" s="41"/>
      <c r="L33" s="314">
        <v>0</v>
      </c>
      <c r="M33" s="313"/>
      <c r="N33" s="313"/>
      <c r="O33" s="313"/>
      <c r="P33" s="313"/>
      <c r="Q33" s="41"/>
      <c r="R33" s="41"/>
      <c r="S33" s="41"/>
      <c r="T33" s="41"/>
      <c r="U33" s="41"/>
      <c r="V33" s="41"/>
      <c r="W33" s="312">
        <f>ROUND(BD54, 2)</f>
        <v>0</v>
      </c>
      <c r="X33" s="313"/>
      <c r="Y33" s="313"/>
      <c r="Z33" s="313"/>
      <c r="AA33" s="313"/>
      <c r="AB33" s="313"/>
      <c r="AC33" s="313"/>
      <c r="AD33" s="313"/>
      <c r="AE33" s="313"/>
      <c r="AF33" s="41"/>
      <c r="AG33" s="41"/>
      <c r="AH33" s="41"/>
      <c r="AI33" s="41"/>
      <c r="AJ33" s="41"/>
      <c r="AK33" s="312">
        <v>0</v>
      </c>
      <c r="AL33" s="313"/>
      <c r="AM33" s="313"/>
      <c r="AN33" s="313"/>
      <c r="AO33" s="313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58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59</v>
      </c>
      <c r="U35" s="45"/>
      <c r="V35" s="45"/>
      <c r="W35" s="45"/>
      <c r="X35" s="315" t="s">
        <v>60</v>
      </c>
      <c r="Y35" s="316"/>
      <c r="Z35" s="316"/>
      <c r="AA35" s="316"/>
      <c r="AB35" s="316"/>
      <c r="AC35" s="45"/>
      <c r="AD35" s="45"/>
      <c r="AE35" s="45"/>
      <c r="AF35" s="45"/>
      <c r="AG35" s="45"/>
      <c r="AH35" s="45"/>
      <c r="AI35" s="45"/>
      <c r="AJ35" s="45"/>
      <c r="AK35" s="317">
        <f>SUM(AK26:AK33)</f>
        <v>0</v>
      </c>
      <c r="AL35" s="316"/>
      <c r="AM35" s="316"/>
      <c r="AN35" s="316"/>
      <c r="AO35" s="318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2" t="s">
        <v>61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8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21-16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19" t="str">
        <f>K6</f>
        <v>Obnova úvodní přístupové stezky na Křížovou horu</v>
      </c>
      <c r="M45" s="320"/>
      <c r="N45" s="320"/>
      <c r="O45" s="320"/>
      <c r="P45" s="320"/>
      <c r="Q45" s="320"/>
      <c r="R45" s="320"/>
      <c r="S45" s="320"/>
      <c r="T45" s="320"/>
      <c r="U45" s="320"/>
      <c r="V45" s="320"/>
      <c r="W45" s="320"/>
      <c r="X45" s="320"/>
      <c r="Y45" s="320"/>
      <c r="Z45" s="320"/>
      <c r="AA45" s="320"/>
      <c r="AB45" s="320"/>
      <c r="AC45" s="320"/>
      <c r="AD45" s="320"/>
      <c r="AE45" s="320"/>
      <c r="AF45" s="320"/>
      <c r="AG45" s="320"/>
      <c r="AH45" s="320"/>
      <c r="AI45" s="320"/>
      <c r="AJ45" s="320"/>
      <c r="AK45" s="320"/>
      <c r="AL45" s="320"/>
      <c r="AM45" s="320"/>
      <c r="AN45" s="320"/>
      <c r="AO45" s="320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8" t="s">
        <v>22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Český Krumlov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8" t="s">
        <v>24</v>
      </c>
      <c r="AJ47" s="36"/>
      <c r="AK47" s="36"/>
      <c r="AL47" s="36"/>
      <c r="AM47" s="321" t="str">
        <f>IF(AN8= "","",AN8)</f>
        <v>16. 12. 2021</v>
      </c>
      <c r="AN47" s="321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15.2" customHeight="1">
      <c r="A49" s="34"/>
      <c r="B49" s="35"/>
      <c r="C49" s="28" t="s">
        <v>30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Město Český Krumlov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8" t="s">
        <v>38</v>
      </c>
      <c r="AJ49" s="36"/>
      <c r="AK49" s="36"/>
      <c r="AL49" s="36"/>
      <c r="AM49" s="322" t="str">
        <f>IF(E17="","",E17)</f>
        <v>ATELIÉR DoPI, s.r.o.</v>
      </c>
      <c r="AN49" s="323"/>
      <c r="AO49" s="323"/>
      <c r="AP49" s="323"/>
      <c r="AQ49" s="36"/>
      <c r="AR49" s="39"/>
      <c r="AS49" s="324" t="s">
        <v>62</v>
      </c>
      <c r="AT49" s="325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1" s="2" customFormat="1" ht="15.2" customHeight="1">
      <c r="A50" s="34"/>
      <c r="B50" s="35"/>
      <c r="C50" s="28" t="s">
        <v>36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8" t="s">
        <v>43</v>
      </c>
      <c r="AJ50" s="36"/>
      <c r="AK50" s="36"/>
      <c r="AL50" s="36"/>
      <c r="AM50" s="322" t="str">
        <f>IF(E20="","",E20)</f>
        <v xml:space="preserve"> </v>
      </c>
      <c r="AN50" s="323"/>
      <c r="AO50" s="323"/>
      <c r="AP50" s="323"/>
      <c r="AQ50" s="36"/>
      <c r="AR50" s="39"/>
      <c r="AS50" s="326"/>
      <c r="AT50" s="327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1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28"/>
      <c r="AT51" s="329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1" s="2" customFormat="1" ht="29.25" customHeight="1">
      <c r="A52" s="34"/>
      <c r="B52" s="35"/>
      <c r="C52" s="330" t="s">
        <v>63</v>
      </c>
      <c r="D52" s="331"/>
      <c r="E52" s="331"/>
      <c r="F52" s="331"/>
      <c r="G52" s="331"/>
      <c r="H52" s="66"/>
      <c r="I52" s="332" t="s">
        <v>64</v>
      </c>
      <c r="J52" s="331"/>
      <c r="K52" s="331"/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  <c r="AG52" s="333" t="s">
        <v>65</v>
      </c>
      <c r="AH52" s="331"/>
      <c r="AI52" s="331"/>
      <c r="AJ52" s="331"/>
      <c r="AK52" s="331"/>
      <c r="AL52" s="331"/>
      <c r="AM52" s="331"/>
      <c r="AN52" s="332" t="s">
        <v>66</v>
      </c>
      <c r="AO52" s="331"/>
      <c r="AP52" s="331"/>
      <c r="AQ52" s="67" t="s">
        <v>67</v>
      </c>
      <c r="AR52" s="39"/>
      <c r="AS52" s="68" t="s">
        <v>68</v>
      </c>
      <c r="AT52" s="69" t="s">
        <v>69</v>
      </c>
      <c r="AU52" s="69" t="s">
        <v>70</v>
      </c>
      <c r="AV52" s="69" t="s">
        <v>71</v>
      </c>
      <c r="AW52" s="69" t="s">
        <v>72</v>
      </c>
      <c r="AX52" s="69" t="s">
        <v>73</v>
      </c>
      <c r="AY52" s="69" t="s">
        <v>74</v>
      </c>
      <c r="AZ52" s="69" t="s">
        <v>75</v>
      </c>
      <c r="BA52" s="69" t="s">
        <v>76</v>
      </c>
      <c r="BB52" s="69" t="s">
        <v>77</v>
      </c>
      <c r="BC52" s="69" t="s">
        <v>78</v>
      </c>
      <c r="BD52" s="70" t="s">
        <v>79</v>
      </c>
      <c r="BE52" s="34"/>
    </row>
    <row r="53" spans="1:91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1" s="6" customFormat="1" ht="32.450000000000003" customHeight="1">
      <c r="B54" s="74"/>
      <c r="C54" s="75" t="s">
        <v>80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37">
        <f>ROUND(SUM(AG55:AG56),2)</f>
        <v>0</v>
      </c>
      <c r="AH54" s="337"/>
      <c r="AI54" s="337"/>
      <c r="AJ54" s="337"/>
      <c r="AK54" s="337"/>
      <c r="AL54" s="337"/>
      <c r="AM54" s="337"/>
      <c r="AN54" s="338">
        <f>SUM(AG54,AT54)</f>
        <v>0</v>
      </c>
      <c r="AO54" s="338"/>
      <c r="AP54" s="338"/>
      <c r="AQ54" s="78" t="s">
        <v>44</v>
      </c>
      <c r="AR54" s="79"/>
      <c r="AS54" s="80">
        <f>ROUND(SUM(AS55:AS56),2)</f>
        <v>0</v>
      </c>
      <c r="AT54" s="81">
        <f>ROUND(SUM(AV54:AW54),2)</f>
        <v>0</v>
      </c>
      <c r="AU54" s="82">
        <f>ROUND(SUM(AU55:AU56),5)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ROUND(SUM(AZ55:AZ56),2)</f>
        <v>0</v>
      </c>
      <c r="BA54" s="81">
        <f>ROUND(SUM(BA55:BA56),2)</f>
        <v>0</v>
      </c>
      <c r="BB54" s="81">
        <f>ROUND(SUM(BB55:BB56),2)</f>
        <v>0</v>
      </c>
      <c r="BC54" s="81">
        <f>ROUND(SUM(BC55:BC56),2)</f>
        <v>0</v>
      </c>
      <c r="BD54" s="83">
        <f>ROUND(SUM(BD55:BD56),2)</f>
        <v>0</v>
      </c>
      <c r="BS54" s="84" t="s">
        <v>81</v>
      </c>
      <c r="BT54" s="84" t="s">
        <v>82</v>
      </c>
      <c r="BU54" s="85" t="s">
        <v>83</v>
      </c>
      <c r="BV54" s="84" t="s">
        <v>84</v>
      </c>
      <c r="BW54" s="84" t="s">
        <v>5</v>
      </c>
      <c r="BX54" s="84" t="s">
        <v>85</v>
      </c>
      <c r="CL54" s="84" t="s">
        <v>19</v>
      </c>
    </row>
    <row r="55" spans="1:91" s="7" customFormat="1" ht="16.5" customHeight="1">
      <c r="A55" s="86" t="s">
        <v>86</v>
      </c>
      <c r="B55" s="87"/>
      <c r="C55" s="88"/>
      <c r="D55" s="336" t="s">
        <v>87</v>
      </c>
      <c r="E55" s="336"/>
      <c r="F55" s="336"/>
      <c r="G55" s="336"/>
      <c r="H55" s="336"/>
      <c r="I55" s="89"/>
      <c r="J55" s="336" t="s">
        <v>88</v>
      </c>
      <c r="K55" s="336"/>
      <c r="L55" s="336"/>
      <c r="M55" s="336"/>
      <c r="N55" s="336"/>
      <c r="O55" s="336"/>
      <c r="P55" s="336"/>
      <c r="Q55" s="336"/>
      <c r="R55" s="336"/>
      <c r="S55" s="336"/>
      <c r="T55" s="336"/>
      <c r="U55" s="336"/>
      <c r="V55" s="336"/>
      <c r="W55" s="336"/>
      <c r="X55" s="336"/>
      <c r="Y55" s="336"/>
      <c r="Z55" s="336"/>
      <c r="AA55" s="336"/>
      <c r="AB55" s="336"/>
      <c r="AC55" s="336"/>
      <c r="AD55" s="336"/>
      <c r="AE55" s="336"/>
      <c r="AF55" s="336"/>
      <c r="AG55" s="334">
        <f>'001 - Vedlejší a ostatní ...'!J30</f>
        <v>0</v>
      </c>
      <c r="AH55" s="335"/>
      <c r="AI55" s="335"/>
      <c r="AJ55" s="335"/>
      <c r="AK55" s="335"/>
      <c r="AL55" s="335"/>
      <c r="AM55" s="335"/>
      <c r="AN55" s="334">
        <f>SUM(AG55,AT55)</f>
        <v>0</v>
      </c>
      <c r="AO55" s="335"/>
      <c r="AP55" s="335"/>
      <c r="AQ55" s="90" t="s">
        <v>89</v>
      </c>
      <c r="AR55" s="91"/>
      <c r="AS55" s="92">
        <v>0</v>
      </c>
      <c r="AT55" s="93">
        <f>ROUND(SUM(AV55:AW55),2)</f>
        <v>0</v>
      </c>
      <c r="AU55" s="94">
        <f>'001 - Vedlejší a ostatní ...'!P85</f>
        <v>0</v>
      </c>
      <c r="AV55" s="93">
        <f>'001 - Vedlejší a ostatní ...'!J33</f>
        <v>0</v>
      </c>
      <c r="AW55" s="93">
        <f>'001 - Vedlejší a ostatní ...'!J34</f>
        <v>0</v>
      </c>
      <c r="AX55" s="93">
        <f>'001 - Vedlejší a ostatní ...'!J35</f>
        <v>0</v>
      </c>
      <c r="AY55" s="93">
        <f>'001 - Vedlejší a ostatní ...'!J36</f>
        <v>0</v>
      </c>
      <c r="AZ55" s="93">
        <f>'001 - Vedlejší a ostatní ...'!F33</f>
        <v>0</v>
      </c>
      <c r="BA55" s="93">
        <f>'001 - Vedlejší a ostatní ...'!F34</f>
        <v>0</v>
      </c>
      <c r="BB55" s="93">
        <f>'001 - Vedlejší a ostatní ...'!F35</f>
        <v>0</v>
      </c>
      <c r="BC55" s="93">
        <f>'001 - Vedlejší a ostatní ...'!F36</f>
        <v>0</v>
      </c>
      <c r="BD55" s="95">
        <f>'001 - Vedlejší a ostatní ...'!F37</f>
        <v>0</v>
      </c>
      <c r="BT55" s="96" t="s">
        <v>90</v>
      </c>
      <c r="BV55" s="96" t="s">
        <v>84</v>
      </c>
      <c r="BW55" s="96" t="s">
        <v>91</v>
      </c>
      <c r="BX55" s="96" t="s">
        <v>5</v>
      </c>
      <c r="CL55" s="96" t="s">
        <v>19</v>
      </c>
      <c r="CM55" s="96" t="s">
        <v>92</v>
      </c>
    </row>
    <row r="56" spans="1:91" s="7" customFormat="1" ht="16.5" customHeight="1">
      <c r="A56" s="86" t="s">
        <v>86</v>
      </c>
      <c r="B56" s="87"/>
      <c r="C56" s="88"/>
      <c r="D56" s="336" t="s">
        <v>93</v>
      </c>
      <c r="E56" s="336"/>
      <c r="F56" s="336"/>
      <c r="G56" s="336"/>
      <c r="H56" s="336"/>
      <c r="I56" s="89"/>
      <c r="J56" s="336" t="s">
        <v>94</v>
      </c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36"/>
      <c r="V56" s="336"/>
      <c r="W56" s="336"/>
      <c r="X56" s="336"/>
      <c r="Y56" s="336"/>
      <c r="Z56" s="336"/>
      <c r="AA56" s="336"/>
      <c r="AB56" s="336"/>
      <c r="AC56" s="336"/>
      <c r="AD56" s="336"/>
      <c r="AE56" s="336"/>
      <c r="AF56" s="336"/>
      <c r="AG56" s="334">
        <f>'SO101 - Přístupová stezka'!J30</f>
        <v>0</v>
      </c>
      <c r="AH56" s="335"/>
      <c r="AI56" s="335"/>
      <c r="AJ56" s="335"/>
      <c r="AK56" s="335"/>
      <c r="AL56" s="335"/>
      <c r="AM56" s="335"/>
      <c r="AN56" s="334">
        <f>SUM(AG56,AT56)</f>
        <v>0</v>
      </c>
      <c r="AO56" s="335"/>
      <c r="AP56" s="335"/>
      <c r="AQ56" s="90" t="s">
        <v>95</v>
      </c>
      <c r="AR56" s="91"/>
      <c r="AS56" s="97">
        <v>0</v>
      </c>
      <c r="AT56" s="98">
        <f>ROUND(SUM(AV56:AW56),2)</f>
        <v>0</v>
      </c>
      <c r="AU56" s="99">
        <f>'SO101 - Přístupová stezka'!P90</f>
        <v>0</v>
      </c>
      <c r="AV56" s="98">
        <f>'SO101 - Přístupová stezka'!J33</f>
        <v>0</v>
      </c>
      <c r="AW56" s="98">
        <f>'SO101 - Přístupová stezka'!J34</f>
        <v>0</v>
      </c>
      <c r="AX56" s="98">
        <f>'SO101 - Přístupová stezka'!J35</f>
        <v>0</v>
      </c>
      <c r="AY56" s="98">
        <f>'SO101 - Přístupová stezka'!J36</f>
        <v>0</v>
      </c>
      <c r="AZ56" s="98">
        <f>'SO101 - Přístupová stezka'!F33</f>
        <v>0</v>
      </c>
      <c r="BA56" s="98">
        <f>'SO101 - Přístupová stezka'!F34</f>
        <v>0</v>
      </c>
      <c r="BB56" s="98">
        <f>'SO101 - Přístupová stezka'!F35</f>
        <v>0</v>
      </c>
      <c r="BC56" s="98">
        <f>'SO101 - Přístupová stezka'!F36</f>
        <v>0</v>
      </c>
      <c r="BD56" s="100">
        <f>'SO101 - Přístupová stezka'!F37</f>
        <v>0</v>
      </c>
      <c r="BT56" s="96" t="s">
        <v>90</v>
      </c>
      <c r="BV56" s="96" t="s">
        <v>84</v>
      </c>
      <c r="BW56" s="96" t="s">
        <v>96</v>
      </c>
      <c r="BX56" s="96" t="s">
        <v>5</v>
      </c>
      <c r="CL56" s="96" t="s">
        <v>19</v>
      </c>
      <c r="CM56" s="96" t="s">
        <v>92</v>
      </c>
    </row>
    <row r="57" spans="1:91" s="2" customFormat="1" ht="30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  <row r="58" spans="1:91" s="2" customFormat="1" ht="6.95" customHeight="1">
      <c r="A58" s="34"/>
      <c r="B58" s="47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39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</row>
  </sheetData>
  <sheetProtection algorithmName="SHA-512" hashValue="bHuW8wJtGz5Z6ba4EMgqE12P3OpJHjRRvT0/zN/JvXNGPn8SOmk6vyMhb4ZdIO6+MNJwqsOWh3zevVoa1xk1UA==" saltValue="ID6J2MC/m7evjqvxVswgxqlEXzQWF5k7hS6cUt2iYGDnCR2lUwT9NjMLRIZEOGPn46NN9HmR/5BIc610Z4y7bQ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01 - Vedlejší a ostatní ...'!C2" display="/"/>
    <hyperlink ref="A56" location="'SO101 - Přístupová stezka'!C2" display="/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AT2" s="16" t="s">
        <v>91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19"/>
      <c r="AT3" s="16" t="s">
        <v>92</v>
      </c>
    </row>
    <row r="4" spans="1:46" s="1" customFormat="1" ht="24.95" customHeight="1">
      <c r="B4" s="19"/>
      <c r="D4" s="103" t="s">
        <v>97</v>
      </c>
      <c r="L4" s="19"/>
      <c r="M4" s="104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5" t="s">
        <v>16</v>
      </c>
      <c r="L6" s="19"/>
    </row>
    <row r="7" spans="1:46" s="1" customFormat="1" ht="16.5" customHeight="1">
      <c r="B7" s="19"/>
      <c r="E7" s="340" t="str">
        <f>'Rekapitulace stavby'!K6</f>
        <v>Obnova úvodní přístupové stezky na Křížovou horu</v>
      </c>
      <c r="F7" s="341"/>
      <c r="G7" s="341"/>
      <c r="H7" s="341"/>
      <c r="L7" s="19"/>
    </row>
    <row r="8" spans="1:46" s="2" customFormat="1" ht="12" customHeight="1">
      <c r="A8" s="34"/>
      <c r="B8" s="39"/>
      <c r="C8" s="34"/>
      <c r="D8" s="105" t="s">
        <v>98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42" t="s">
        <v>99</v>
      </c>
      <c r="F9" s="343"/>
      <c r="G9" s="343"/>
      <c r="H9" s="343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21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22</v>
      </c>
      <c r="E12" s="34"/>
      <c r="F12" s="107" t="s">
        <v>23</v>
      </c>
      <c r="G12" s="34"/>
      <c r="H12" s="34"/>
      <c r="I12" s="105" t="s">
        <v>24</v>
      </c>
      <c r="J12" s="108" t="str">
        <f>'Rekapitulace stavby'!AN8</f>
        <v>16. 12. 2021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21.75" customHeight="1">
      <c r="A13" s="34"/>
      <c r="B13" s="39"/>
      <c r="C13" s="34"/>
      <c r="D13" s="109" t="s">
        <v>26</v>
      </c>
      <c r="E13" s="34"/>
      <c r="F13" s="110" t="s">
        <v>27</v>
      </c>
      <c r="G13" s="34"/>
      <c r="H13" s="34"/>
      <c r="I13" s="109" t="s">
        <v>28</v>
      </c>
      <c r="J13" s="110" t="s">
        <v>29</v>
      </c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30</v>
      </c>
      <c r="E14" s="34"/>
      <c r="F14" s="34"/>
      <c r="G14" s="34"/>
      <c r="H14" s="34"/>
      <c r="I14" s="105" t="s">
        <v>31</v>
      </c>
      <c r="J14" s="107" t="s">
        <v>32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33</v>
      </c>
      <c r="F15" s="34"/>
      <c r="G15" s="34"/>
      <c r="H15" s="34"/>
      <c r="I15" s="105" t="s">
        <v>34</v>
      </c>
      <c r="J15" s="107" t="s">
        <v>35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36</v>
      </c>
      <c r="E17" s="34"/>
      <c r="F17" s="34"/>
      <c r="G17" s="34"/>
      <c r="H17" s="34"/>
      <c r="I17" s="105" t="s">
        <v>31</v>
      </c>
      <c r="J17" s="29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4" t="str">
        <f>'Rekapitulace stavby'!E14</f>
        <v>Vyplň údaj</v>
      </c>
      <c r="F18" s="345"/>
      <c r="G18" s="345"/>
      <c r="H18" s="345"/>
      <c r="I18" s="105" t="s">
        <v>34</v>
      </c>
      <c r="J18" s="29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38</v>
      </c>
      <c r="E20" s="34"/>
      <c r="F20" s="34"/>
      <c r="G20" s="34"/>
      <c r="H20" s="34"/>
      <c r="I20" s="105" t="s">
        <v>31</v>
      </c>
      <c r="J20" s="107" t="s">
        <v>39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40</v>
      </c>
      <c r="F21" s="34"/>
      <c r="G21" s="34"/>
      <c r="H21" s="34"/>
      <c r="I21" s="105" t="s">
        <v>34</v>
      </c>
      <c r="J21" s="107" t="s">
        <v>41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43</v>
      </c>
      <c r="E23" s="34"/>
      <c r="F23" s="34"/>
      <c r="G23" s="34"/>
      <c r="H23" s="34"/>
      <c r="I23" s="105" t="s">
        <v>31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34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46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1"/>
      <c r="B27" s="112"/>
      <c r="C27" s="111"/>
      <c r="D27" s="111"/>
      <c r="E27" s="346" t="s">
        <v>44</v>
      </c>
      <c r="F27" s="346"/>
      <c r="G27" s="346"/>
      <c r="H27" s="34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4"/>
      <c r="E29" s="114"/>
      <c r="F29" s="114"/>
      <c r="G29" s="114"/>
      <c r="H29" s="114"/>
      <c r="I29" s="114"/>
      <c r="J29" s="114"/>
      <c r="K29" s="114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5" t="s">
        <v>48</v>
      </c>
      <c r="E30" s="34"/>
      <c r="F30" s="34"/>
      <c r="G30" s="34"/>
      <c r="H30" s="34"/>
      <c r="I30" s="34"/>
      <c r="J30" s="116">
        <f>ROUND(J85,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4"/>
      <c r="E31" s="114"/>
      <c r="F31" s="114"/>
      <c r="G31" s="114"/>
      <c r="H31" s="114"/>
      <c r="I31" s="114"/>
      <c r="J31" s="114"/>
      <c r="K31" s="114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7" t="s">
        <v>50</v>
      </c>
      <c r="G32" s="34"/>
      <c r="H32" s="34"/>
      <c r="I32" s="117" t="s">
        <v>49</v>
      </c>
      <c r="J32" s="117" t="s">
        <v>51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8" t="s">
        <v>52</v>
      </c>
      <c r="E33" s="105" t="s">
        <v>53</v>
      </c>
      <c r="F33" s="119">
        <f>ROUND((SUM(BE85:BE112)),  2)</f>
        <v>0</v>
      </c>
      <c r="G33" s="34"/>
      <c r="H33" s="34"/>
      <c r="I33" s="120">
        <v>0.21</v>
      </c>
      <c r="J33" s="119">
        <f>ROUND(((SUM(BE85:BE112))*I33),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54</v>
      </c>
      <c r="F34" s="119">
        <f>ROUND((SUM(BF85:BF112)),  2)</f>
        <v>0</v>
      </c>
      <c r="G34" s="34"/>
      <c r="H34" s="34"/>
      <c r="I34" s="120">
        <v>0.15</v>
      </c>
      <c r="J34" s="119">
        <f>ROUND(((SUM(BF85:BF112))*I34),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55</v>
      </c>
      <c r="F35" s="119">
        <f>ROUND((SUM(BG85:BG112)),  2)</f>
        <v>0</v>
      </c>
      <c r="G35" s="34"/>
      <c r="H35" s="34"/>
      <c r="I35" s="120">
        <v>0.21</v>
      </c>
      <c r="J35" s="119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56</v>
      </c>
      <c r="F36" s="119">
        <f>ROUND((SUM(BH85:BH112)),  2)</f>
        <v>0</v>
      </c>
      <c r="G36" s="34"/>
      <c r="H36" s="34"/>
      <c r="I36" s="120">
        <v>0.15</v>
      </c>
      <c r="J36" s="119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57</v>
      </c>
      <c r="F37" s="119">
        <f>ROUND((SUM(BI85:BI112)),  2)</f>
        <v>0</v>
      </c>
      <c r="G37" s="34"/>
      <c r="H37" s="34"/>
      <c r="I37" s="120">
        <v>0</v>
      </c>
      <c r="J37" s="119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1"/>
      <c r="D39" s="122" t="s">
        <v>58</v>
      </c>
      <c r="E39" s="123"/>
      <c r="F39" s="123"/>
      <c r="G39" s="124" t="s">
        <v>59</v>
      </c>
      <c r="H39" s="125" t="s">
        <v>60</v>
      </c>
      <c r="I39" s="123"/>
      <c r="J39" s="126">
        <f>SUM(J30:J37)</f>
        <v>0</v>
      </c>
      <c r="K39" s="127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2" t="s">
        <v>100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8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47" t="str">
        <f>E7</f>
        <v>Obnova úvodní přístupové stezky na Křížovou horu</v>
      </c>
      <c r="F48" s="348"/>
      <c r="G48" s="348"/>
      <c r="H48" s="348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8" t="s">
        <v>98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19" t="str">
        <f>E9</f>
        <v>001 - Vedlejší a ostatní výdaje</v>
      </c>
      <c r="F50" s="349"/>
      <c r="G50" s="349"/>
      <c r="H50" s="349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8" t="s">
        <v>22</v>
      </c>
      <c r="D52" s="36"/>
      <c r="E52" s="36"/>
      <c r="F52" s="26" t="str">
        <f>F12</f>
        <v>Český Krumlov</v>
      </c>
      <c r="G52" s="36"/>
      <c r="H52" s="36"/>
      <c r="I52" s="28" t="s">
        <v>24</v>
      </c>
      <c r="J52" s="59" t="str">
        <f>IF(J12="","",J12)</f>
        <v>16. 12. 2021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8" t="s">
        <v>30</v>
      </c>
      <c r="D54" s="36"/>
      <c r="E54" s="36"/>
      <c r="F54" s="26" t="str">
        <f>E15</f>
        <v>Město Český Krumlov</v>
      </c>
      <c r="G54" s="36"/>
      <c r="H54" s="36"/>
      <c r="I54" s="28" t="s">
        <v>38</v>
      </c>
      <c r="J54" s="32" t="str">
        <f>E21</f>
        <v>ATELIÉR DoPI, s.r.o.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8" t="s">
        <v>36</v>
      </c>
      <c r="D55" s="36"/>
      <c r="E55" s="36"/>
      <c r="F55" s="26" t="str">
        <f>IF(E18="","",E18)</f>
        <v>Vyplň údaj</v>
      </c>
      <c r="G55" s="36"/>
      <c r="H55" s="36"/>
      <c r="I55" s="28" t="s">
        <v>43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2" t="s">
        <v>101</v>
      </c>
      <c r="D57" s="133"/>
      <c r="E57" s="133"/>
      <c r="F57" s="133"/>
      <c r="G57" s="133"/>
      <c r="H57" s="133"/>
      <c r="I57" s="133"/>
      <c r="J57" s="134" t="s">
        <v>102</v>
      </c>
      <c r="K57" s="133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5" t="s">
        <v>80</v>
      </c>
      <c r="D59" s="36"/>
      <c r="E59" s="36"/>
      <c r="F59" s="36"/>
      <c r="G59" s="36"/>
      <c r="H59" s="36"/>
      <c r="I59" s="36"/>
      <c r="J59" s="77">
        <f>J85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6" t="s">
        <v>103</v>
      </c>
    </row>
    <row r="60" spans="1:47" s="9" customFormat="1" ht="24.95" customHeight="1">
      <c r="B60" s="136"/>
      <c r="C60" s="137"/>
      <c r="D60" s="138" t="s">
        <v>104</v>
      </c>
      <c r="E60" s="139"/>
      <c r="F60" s="139"/>
      <c r="G60" s="139"/>
      <c r="H60" s="139"/>
      <c r="I60" s="139"/>
      <c r="J60" s="140">
        <f>J86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105</v>
      </c>
      <c r="E61" s="145"/>
      <c r="F61" s="145"/>
      <c r="G61" s="145"/>
      <c r="H61" s="145"/>
      <c r="I61" s="145"/>
      <c r="J61" s="146">
        <f>J87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106</v>
      </c>
      <c r="E62" s="145"/>
      <c r="F62" s="145"/>
      <c r="G62" s="145"/>
      <c r="H62" s="145"/>
      <c r="I62" s="145"/>
      <c r="J62" s="146">
        <f>J94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107</v>
      </c>
      <c r="E63" s="145"/>
      <c r="F63" s="145"/>
      <c r="G63" s="145"/>
      <c r="H63" s="145"/>
      <c r="I63" s="145"/>
      <c r="J63" s="146">
        <f>J97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108</v>
      </c>
      <c r="E64" s="145"/>
      <c r="F64" s="145"/>
      <c r="G64" s="145"/>
      <c r="H64" s="145"/>
      <c r="I64" s="145"/>
      <c r="J64" s="146">
        <f>J102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109</v>
      </c>
      <c r="E65" s="145"/>
      <c r="F65" s="145"/>
      <c r="G65" s="145"/>
      <c r="H65" s="145"/>
      <c r="I65" s="145"/>
      <c r="J65" s="146">
        <f>J111</f>
        <v>0</v>
      </c>
      <c r="K65" s="143"/>
      <c r="L65" s="147"/>
    </row>
    <row r="66" spans="1:31" s="2" customFormat="1" ht="21.75" customHeight="1">
      <c r="A66" s="34"/>
      <c r="B66" s="35"/>
      <c r="C66" s="36"/>
      <c r="D66" s="36"/>
      <c r="E66" s="36"/>
      <c r="F66" s="36"/>
      <c r="G66" s="36"/>
      <c r="H66" s="36"/>
      <c r="I66" s="36"/>
      <c r="J66" s="36"/>
      <c r="K66" s="36"/>
      <c r="L66" s="10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5" customHeight="1">
      <c r="A67" s="34"/>
      <c r="B67" s="47"/>
      <c r="C67" s="48"/>
      <c r="D67" s="48"/>
      <c r="E67" s="48"/>
      <c r="F67" s="48"/>
      <c r="G67" s="48"/>
      <c r="H67" s="48"/>
      <c r="I67" s="48"/>
      <c r="J67" s="48"/>
      <c r="K67" s="48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pans="1:31" s="2" customFormat="1" ht="6.95" customHeight="1">
      <c r="A71" s="34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5" customHeight="1">
      <c r="A72" s="34"/>
      <c r="B72" s="35"/>
      <c r="C72" s="22" t="s">
        <v>110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35"/>
      <c r="C73" s="36"/>
      <c r="D73" s="36"/>
      <c r="E73" s="36"/>
      <c r="F73" s="36"/>
      <c r="G73" s="36"/>
      <c r="H73" s="36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8" t="s">
        <v>16</v>
      </c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6"/>
      <c r="D75" s="36"/>
      <c r="E75" s="347" t="str">
        <f>E7</f>
        <v>Obnova úvodní přístupové stezky na Křížovou horu</v>
      </c>
      <c r="F75" s="348"/>
      <c r="G75" s="348"/>
      <c r="H75" s="348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8" t="s">
        <v>98</v>
      </c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6.5" customHeight="1">
      <c r="A77" s="34"/>
      <c r="B77" s="35"/>
      <c r="C77" s="36"/>
      <c r="D77" s="36"/>
      <c r="E77" s="319" t="str">
        <f>E9</f>
        <v>001 - Vedlejší a ostatní výdaje</v>
      </c>
      <c r="F77" s="349"/>
      <c r="G77" s="349"/>
      <c r="H77" s="349"/>
      <c r="I77" s="36"/>
      <c r="J77" s="36"/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8" t="s">
        <v>22</v>
      </c>
      <c r="D79" s="36"/>
      <c r="E79" s="36"/>
      <c r="F79" s="26" t="str">
        <f>F12</f>
        <v>Český Krumlov</v>
      </c>
      <c r="G79" s="36"/>
      <c r="H79" s="36"/>
      <c r="I79" s="28" t="s">
        <v>24</v>
      </c>
      <c r="J79" s="59" t="str">
        <f>IF(J12="","",J12)</f>
        <v>16. 12. 2021</v>
      </c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>
      <c r="A80" s="34"/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5.2" customHeight="1">
      <c r="A81" s="34"/>
      <c r="B81" s="35"/>
      <c r="C81" s="28" t="s">
        <v>30</v>
      </c>
      <c r="D81" s="36"/>
      <c r="E81" s="36"/>
      <c r="F81" s="26" t="str">
        <f>E15</f>
        <v>Město Český Krumlov</v>
      </c>
      <c r="G81" s="36"/>
      <c r="H81" s="36"/>
      <c r="I81" s="28" t="s">
        <v>38</v>
      </c>
      <c r="J81" s="32" t="str">
        <f>E21</f>
        <v>ATELIÉR DoPI, s.r.o.</v>
      </c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5.2" customHeight="1">
      <c r="A82" s="34"/>
      <c r="B82" s="35"/>
      <c r="C82" s="28" t="s">
        <v>36</v>
      </c>
      <c r="D82" s="36"/>
      <c r="E82" s="36"/>
      <c r="F82" s="26" t="str">
        <f>IF(E18="","",E18)</f>
        <v>Vyplň údaj</v>
      </c>
      <c r="G82" s="36"/>
      <c r="H82" s="36"/>
      <c r="I82" s="28" t="s">
        <v>43</v>
      </c>
      <c r="J82" s="32" t="str">
        <f>E24</f>
        <v xml:space="preserve"> </v>
      </c>
      <c r="K82" s="36"/>
      <c r="L82" s="10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0.3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10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11" customFormat="1" ht="29.25" customHeight="1">
      <c r="A84" s="148"/>
      <c r="B84" s="149"/>
      <c r="C84" s="150" t="s">
        <v>111</v>
      </c>
      <c r="D84" s="151" t="s">
        <v>67</v>
      </c>
      <c r="E84" s="151" t="s">
        <v>63</v>
      </c>
      <c r="F84" s="151" t="s">
        <v>64</v>
      </c>
      <c r="G84" s="151" t="s">
        <v>112</v>
      </c>
      <c r="H84" s="151" t="s">
        <v>113</v>
      </c>
      <c r="I84" s="151" t="s">
        <v>114</v>
      </c>
      <c r="J84" s="151" t="s">
        <v>102</v>
      </c>
      <c r="K84" s="152" t="s">
        <v>115</v>
      </c>
      <c r="L84" s="153"/>
      <c r="M84" s="68" t="s">
        <v>44</v>
      </c>
      <c r="N84" s="69" t="s">
        <v>52</v>
      </c>
      <c r="O84" s="69" t="s">
        <v>116</v>
      </c>
      <c r="P84" s="69" t="s">
        <v>117</v>
      </c>
      <c r="Q84" s="69" t="s">
        <v>118</v>
      </c>
      <c r="R84" s="69" t="s">
        <v>119</v>
      </c>
      <c r="S84" s="69" t="s">
        <v>120</v>
      </c>
      <c r="T84" s="70" t="s">
        <v>121</v>
      </c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</row>
    <row r="85" spans="1:65" s="2" customFormat="1" ht="22.9" customHeight="1">
      <c r="A85" s="34"/>
      <c r="B85" s="35"/>
      <c r="C85" s="75" t="s">
        <v>122</v>
      </c>
      <c r="D85" s="36"/>
      <c r="E85" s="36"/>
      <c r="F85" s="36"/>
      <c r="G85" s="36"/>
      <c r="H85" s="36"/>
      <c r="I85" s="36"/>
      <c r="J85" s="154">
        <f>BK85</f>
        <v>0</v>
      </c>
      <c r="K85" s="36"/>
      <c r="L85" s="39"/>
      <c r="M85" s="71"/>
      <c r="N85" s="155"/>
      <c r="O85" s="72"/>
      <c r="P85" s="156">
        <f>P86</f>
        <v>0</v>
      </c>
      <c r="Q85" s="72"/>
      <c r="R85" s="156">
        <f>R86</f>
        <v>3.4650000000000011E-3</v>
      </c>
      <c r="S85" s="72"/>
      <c r="T85" s="157">
        <f>T86</f>
        <v>0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6" t="s">
        <v>81</v>
      </c>
      <c r="AU85" s="16" t="s">
        <v>103</v>
      </c>
      <c r="BK85" s="158">
        <f>BK86</f>
        <v>0</v>
      </c>
    </row>
    <row r="86" spans="1:65" s="12" customFormat="1" ht="25.9" customHeight="1">
      <c r="B86" s="159"/>
      <c r="C86" s="160"/>
      <c r="D86" s="161" t="s">
        <v>81</v>
      </c>
      <c r="E86" s="162" t="s">
        <v>123</v>
      </c>
      <c r="F86" s="162" t="s">
        <v>124</v>
      </c>
      <c r="G86" s="160"/>
      <c r="H86" s="160"/>
      <c r="I86" s="163"/>
      <c r="J86" s="164">
        <f>BK86</f>
        <v>0</v>
      </c>
      <c r="K86" s="160"/>
      <c r="L86" s="165"/>
      <c r="M86" s="166"/>
      <c r="N86" s="167"/>
      <c r="O86" s="167"/>
      <c r="P86" s="168">
        <f>P87+P94+P97+P102+P111</f>
        <v>0</v>
      </c>
      <c r="Q86" s="167"/>
      <c r="R86" s="168">
        <f>R87+R94+R97+R102+R111</f>
        <v>3.4650000000000011E-3</v>
      </c>
      <c r="S86" s="167"/>
      <c r="T86" s="169">
        <f>T87+T94+T97+T102+T111</f>
        <v>0</v>
      </c>
      <c r="AR86" s="170" t="s">
        <v>125</v>
      </c>
      <c r="AT86" s="171" t="s">
        <v>81</v>
      </c>
      <c r="AU86" s="171" t="s">
        <v>82</v>
      </c>
      <c r="AY86" s="170" t="s">
        <v>126</v>
      </c>
      <c r="BK86" s="172">
        <f>BK87+BK94+BK97+BK102+BK111</f>
        <v>0</v>
      </c>
    </row>
    <row r="87" spans="1:65" s="12" customFormat="1" ht="22.9" customHeight="1">
      <c r="B87" s="159"/>
      <c r="C87" s="160"/>
      <c r="D87" s="161" t="s">
        <v>81</v>
      </c>
      <c r="E87" s="173" t="s">
        <v>127</v>
      </c>
      <c r="F87" s="173" t="s">
        <v>128</v>
      </c>
      <c r="G87" s="160"/>
      <c r="H87" s="160"/>
      <c r="I87" s="163"/>
      <c r="J87" s="174">
        <f>BK87</f>
        <v>0</v>
      </c>
      <c r="K87" s="160"/>
      <c r="L87" s="165"/>
      <c r="M87" s="166"/>
      <c r="N87" s="167"/>
      <c r="O87" s="167"/>
      <c r="P87" s="168">
        <f>SUM(P88:P93)</f>
        <v>0</v>
      </c>
      <c r="Q87" s="167"/>
      <c r="R87" s="168">
        <f>SUM(R88:R93)</f>
        <v>0</v>
      </c>
      <c r="S87" s="167"/>
      <c r="T87" s="169">
        <f>SUM(T88:T93)</f>
        <v>0</v>
      </c>
      <c r="AR87" s="170" t="s">
        <v>125</v>
      </c>
      <c r="AT87" s="171" t="s">
        <v>81</v>
      </c>
      <c r="AU87" s="171" t="s">
        <v>90</v>
      </c>
      <c r="AY87" s="170" t="s">
        <v>126</v>
      </c>
      <c r="BK87" s="172">
        <f>SUM(BK88:BK93)</f>
        <v>0</v>
      </c>
    </row>
    <row r="88" spans="1:65" s="2" customFormat="1" ht="16.5" customHeight="1">
      <c r="A88" s="34"/>
      <c r="B88" s="35"/>
      <c r="C88" s="175" t="s">
        <v>90</v>
      </c>
      <c r="D88" s="175" t="s">
        <v>129</v>
      </c>
      <c r="E88" s="176" t="s">
        <v>130</v>
      </c>
      <c r="F88" s="177" t="s">
        <v>131</v>
      </c>
      <c r="G88" s="178" t="s">
        <v>132</v>
      </c>
      <c r="H88" s="179">
        <v>2</v>
      </c>
      <c r="I88" s="180"/>
      <c r="J88" s="181">
        <f>ROUND(I88*H88,2)</f>
        <v>0</v>
      </c>
      <c r="K88" s="177" t="s">
        <v>133</v>
      </c>
      <c r="L88" s="39"/>
      <c r="M88" s="182" t="s">
        <v>44</v>
      </c>
      <c r="N88" s="183" t="s">
        <v>53</v>
      </c>
      <c r="O88" s="64"/>
      <c r="P88" s="184">
        <f>O88*H88</f>
        <v>0</v>
      </c>
      <c r="Q88" s="184">
        <v>0</v>
      </c>
      <c r="R88" s="184">
        <f>Q88*H88</f>
        <v>0</v>
      </c>
      <c r="S88" s="184">
        <v>0</v>
      </c>
      <c r="T88" s="185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6" t="s">
        <v>134</v>
      </c>
      <c r="AT88" s="186" t="s">
        <v>129</v>
      </c>
      <c r="AU88" s="186" t="s">
        <v>92</v>
      </c>
      <c r="AY88" s="16" t="s">
        <v>126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6" t="s">
        <v>90</v>
      </c>
      <c r="BK88" s="187">
        <f>ROUND(I88*H88,2)</f>
        <v>0</v>
      </c>
      <c r="BL88" s="16" t="s">
        <v>134</v>
      </c>
      <c r="BM88" s="186" t="s">
        <v>135</v>
      </c>
    </row>
    <row r="89" spans="1:65" s="13" customFormat="1" ht="11.25">
      <c r="B89" s="188"/>
      <c r="C89" s="189"/>
      <c r="D89" s="190" t="s">
        <v>136</v>
      </c>
      <c r="E89" s="191" t="s">
        <v>44</v>
      </c>
      <c r="F89" s="192" t="s">
        <v>137</v>
      </c>
      <c r="G89" s="189"/>
      <c r="H89" s="193">
        <v>2</v>
      </c>
      <c r="I89" s="194"/>
      <c r="J89" s="189"/>
      <c r="K89" s="189"/>
      <c r="L89" s="195"/>
      <c r="M89" s="196"/>
      <c r="N89" s="197"/>
      <c r="O89" s="197"/>
      <c r="P89" s="197"/>
      <c r="Q89" s="197"/>
      <c r="R89" s="197"/>
      <c r="S89" s="197"/>
      <c r="T89" s="198"/>
      <c r="AT89" s="199" t="s">
        <v>136</v>
      </c>
      <c r="AU89" s="199" t="s">
        <v>92</v>
      </c>
      <c r="AV89" s="13" t="s">
        <v>92</v>
      </c>
      <c r="AW89" s="13" t="s">
        <v>42</v>
      </c>
      <c r="AX89" s="13" t="s">
        <v>82</v>
      </c>
      <c r="AY89" s="199" t="s">
        <v>126</v>
      </c>
    </row>
    <row r="90" spans="1:65" s="2" customFormat="1" ht="16.5" customHeight="1">
      <c r="A90" s="34"/>
      <c r="B90" s="35"/>
      <c r="C90" s="175" t="s">
        <v>92</v>
      </c>
      <c r="D90" s="175" t="s">
        <v>129</v>
      </c>
      <c r="E90" s="176" t="s">
        <v>138</v>
      </c>
      <c r="F90" s="177" t="s">
        <v>139</v>
      </c>
      <c r="G90" s="178" t="s">
        <v>132</v>
      </c>
      <c r="H90" s="179">
        <v>99</v>
      </c>
      <c r="I90" s="180"/>
      <c r="J90" s="181">
        <f>ROUND(I90*H90,2)</f>
        <v>0</v>
      </c>
      <c r="K90" s="177" t="s">
        <v>133</v>
      </c>
      <c r="L90" s="39"/>
      <c r="M90" s="182" t="s">
        <v>44</v>
      </c>
      <c r="N90" s="183" t="s">
        <v>53</v>
      </c>
      <c r="O90" s="64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86" t="s">
        <v>134</v>
      </c>
      <c r="AT90" s="186" t="s">
        <v>129</v>
      </c>
      <c r="AU90" s="186" t="s">
        <v>92</v>
      </c>
      <c r="AY90" s="16" t="s">
        <v>126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6" t="s">
        <v>90</v>
      </c>
      <c r="BK90" s="187">
        <f>ROUND(I90*H90,2)</f>
        <v>0</v>
      </c>
      <c r="BL90" s="16" t="s">
        <v>134</v>
      </c>
      <c r="BM90" s="186" t="s">
        <v>140</v>
      </c>
    </row>
    <row r="91" spans="1:65" s="13" customFormat="1" ht="11.25">
      <c r="B91" s="188"/>
      <c r="C91" s="189"/>
      <c r="D91" s="190" t="s">
        <v>136</v>
      </c>
      <c r="E91" s="191" t="s">
        <v>44</v>
      </c>
      <c r="F91" s="192" t="s">
        <v>141</v>
      </c>
      <c r="G91" s="189"/>
      <c r="H91" s="193">
        <v>99</v>
      </c>
      <c r="I91" s="194"/>
      <c r="J91" s="189"/>
      <c r="K91" s="189"/>
      <c r="L91" s="195"/>
      <c r="M91" s="196"/>
      <c r="N91" s="197"/>
      <c r="O91" s="197"/>
      <c r="P91" s="197"/>
      <c r="Q91" s="197"/>
      <c r="R91" s="197"/>
      <c r="S91" s="197"/>
      <c r="T91" s="198"/>
      <c r="AT91" s="199" t="s">
        <v>136</v>
      </c>
      <c r="AU91" s="199" t="s">
        <v>92</v>
      </c>
      <c r="AV91" s="13" t="s">
        <v>92</v>
      </c>
      <c r="AW91" s="13" t="s">
        <v>42</v>
      </c>
      <c r="AX91" s="13" t="s">
        <v>82</v>
      </c>
      <c r="AY91" s="199" t="s">
        <v>126</v>
      </c>
    </row>
    <row r="92" spans="1:65" s="2" customFormat="1" ht="16.5" customHeight="1">
      <c r="A92" s="34"/>
      <c r="B92" s="35"/>
      <c r="C92" s="175" t="s">
        <v>142</v>
      </c>
      <c r="D92" s="175" t="s">
        <v>129</v>
      </c>
      <c r="E92" s="176" t="s">
        <v>143</v>
      </c>
      <c r="F92" s="177" t="s">
        <v>144</v>
      </c>
      <c r="G92" s="178" t="s">
        <v>132</v>
      </c>
      <c r="H92" s="179">
        <v>1</v>
      </c>
      <c r="I92" s="180"/>
      <c r="J92" s="181">
        <f>ROUND(I92*H92,2)</f>
        <v>0</v>
      </c>
      <c r="K92" s="177" t="s">
        <v>133</v>
      </c>
      <c r="L92" s="39"/>
      <c r="M92" s="182" t="s">
        <v>44</v>
      </c>
      <c r="N92" s="183" t="s">
        <v>53</v>
      </c>
      <c r="O92" s="64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6" t="s">
        <v>134</v>
      </c>
      <c r="AT92" s="186" t="s">
        <v>129</v>
      </c>
      <c r="AU92" s="186" t="s">
        <v>92</v>
      </c>
      <c r="AY92" s="16" t="s">
        <v>126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6" t="s">
        <v>90</v>
      </c>
      <c r="BK92" s="187">
        <f>ROUND(I92*H92,2)</f>
        <v>0</v>
      </c>
      <c r="BL92" s="16" t="s">
        <v>134</v>
      </c>
      <c r="BM92" s="186" t="s">
        <v>145</v>
      </c>
    </row>
    <row r="93" spans="1:65" s="2" customFormat="1" ht="16.5" customHeight="1">
      <c r="A93" s="34"/>
      <c r="B93" s="35"/>
      <c r="C93" s="175" t="s">
        <v>146</v>
      </c>
      <c r="D93" s="175" t="s">
        <v>129</v>
      </c>
      <c r="E93" s="176" t="s">
        <v>147</v>
      </c>
      <c r="F93" s="177" t="s">
        <v>148</v>
      </c>
      <c r="G93" s="178" t="s">
        <v>132</v>
      </c>
      <c r="H93" s="179">
        <v>1</v>
      </c>
      <c r="I93" s="180"/>
      <c r="J93" s="181">
        <f>ROUND(I93*H93,2)</f>
        <v>0</v>
      </c>
      <c r="K93" s="177" t="s">
        <v>133</v>
      </c>
      <c r="L93" s="39"/>
      <c r="M93" s="182" t="s">
        <v>44</v>
      </c>
      <c r="N93" s="183" t="s">
        <v>53</v>
      </c>
      <c r="O93" s="64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86" t="s">
        <v>134</v>
      </c>
      <c r="AT93" s="186" t="s">
        <v>129</v>
      </c>
      <c r="AU93" s="186" t="s">
        <v>92</v>
      </c>
      <c r="AY93" s="16" t="s">
        <v>126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6" t="s">
        <v>90</v>
      </c>
      <c r="BK93" s="187">
        <f>ROUND(I93*H93,2)</f>
        <v>0</v>
      </c>
      <c r="BL93" s="16" t="s">
        <v>134</v>
      </c>
      <c r="BM93" s="186" t="s">
        <v>149</v>
      </c>
    </row>
    <row r="94" spans="1:65" s="12" customFormat="1" ht="22.9" customHeight="1">
      <c r="B94" s="159"/>
      <c r="C94" s="160"/>
      <c r="D94" s="161" t="s">
        <v>81</v>
      </c>
      <c r="E94" s="173" t="s">
        <v>150</v>
      </c>
      <c r="F94" s="173" t="s">
        <v>151</v>
      </c>
      <c r="G94" s="160"/>
      <c r="H94" s="160"/>
      <c r="I94" s="163"/>
      <c r="J94" s="174">
        <f>BK94</f>
        <v>0</v>
      </c>
      <c r="K94" s="160"/>
      <c r="L94" s="165"/>
      <c r="M94" s="166"/>
      <c r="N94" s="167"/>
      <c r="O94" s="167"/>
      <c r="P94" s="168">
        <f>SUM(P95:P96)</f>
        <v>0</v>
      </c>
      <c r="Q94" s="167"/>
      <c r="R94" s="168">
        <f>SUM(R95:R96)</f>
        <v>0</v>
      </c>
      <c r="S94" s="167"/>
      <c r="T94" s="169">
        <f>SUM(T95:T96)</f>
        <v>0</v>
      </c>
      <c r="AR94" s="170" t="s">
        <v>125</v>
      </c>
      <c r="AT94" s="171" t="s">
        <v>81</v>
      </c>
      <c r="AU94" s="171" t="s">
        <v>90</v>
      </c>
      <c r="AY94" s="170" t="s">
        <v>126</v>
      </c>
      <c r="BK94" s="172">
        <f>SUM(BK95:BK96)</f>
        <v>0</v>
      </c>
    </row>
    <row r="95" spans="1:65" s="2" customFormat="1" ht="16.5" customHeight="1">
      <c r="A95" s="34"/>
      <c r="B95" s="35"/>
      <c r="C95" s="175" t="s">
        <v>125</v>
      </c>
      <c r="D95" s="175" t="s">
        <v>129</v>
      </c>
      <c r="E95" s="176" t="s">
        <v>152</v>
      </c>
      <c r="F95" s="177" t="s">
        <v>151</v>
      </c>
      <c r="G95" s="178" t="s">
        <v>132</v>
      </c>
      <c r="H95" s="179">
        <v>1</v>
      </c>
      <c r="I95" s="180"/>
      <c r="J95" s="181">
        <f>ROUND(I95*H95,2)</f>
        <v>0</v>
      </c>
      <c r="K95" s="177" t="s">
        <v>133</v>
      </c>
      <c r="L95" s="39"/>
      <c r="M95" s="182" t="s">
        <v>44</v>
      </c>
      <c r="N95" s="183" t="s">
        <v>53</v>
      </c>
      <c r="O95" s="64"/>
      <c r="P95" s="184">
        <f>O95*H95</f>
        <v>0</v>
      </c>
      <c r="Q95" s="184">
        <v>0</v>
      </c>
      <c r="R95" s="184">
        <f>Q95*H95</f>
        <v>0</v>
      </c>
      <c r="S95" s="184">
        <v>0</v>
      </c>
      <c r="T95" s="185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86" t="s">
        <v>134</v>
      </c>
      <c r="AT95" s="186" t="s">
        <v>129</v>
      </c>
      <c r="AU95" s="186" t="s">
        <v>92</v>
      </c>
      <c r="AY95" s="16" t="s">
        <v>126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6" t="s">
        <v>90</v>
      </c>
      <c r="BK95" s="187">
        <f>ROUND(I95*H95,2)</f>
        <v>0</v>
      </c>
      <c r="BL95" s="16" t="s">
        <v>134</v>
      </c>
      <c r="BM95" s="186" t="s">
        <v>153</v>
      </c>
    </row>
    <row r="96" spans="1:65" s="2" customFormat="1" ht="16.5" customHeight="1">
      <c r="A96" s="34"/>
      <c r="B96" s="35"/>
      <c r="C96" s="175" t="s">
        <v>154</v>
      </c>
      <c r="D96" s="175" t="s">
        <v>129</v>
      </c>
      <c r="E96" s="176" t="s">
        <v>155</v>
      </c>
      <c r="F96" s="177" t="s">
        <v>156</v>
      </c>
      <c r="G96" s="178" t="s">
        <v>132</v>
      </c>
      <c r="H96" s="179">
        <v>1</v>
      </c>
      <c r="I96" s="180"/>
      <c r="J96" s="181">
        <f>ROUND(I96*H96,2)</f>
        <v>0</v>
      </c>
      <c r="K96" s="177" t="s">
        <v>133</v>
      </c>
      <c r="L96" s="39"/>
      <c r="M96" s="182" t="s">
        <v>44</v>
      </c>
      <c r="N96" s="183" t="s">
        <v>53</v>
      </c>
      <c r="O96" s="64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6" t="s">
        <v>134</v>
      </c>
      <c r="AT96" s="186" t="s">
        <v>129</v>
      </c>
      <c r="AU96" s="186" t="s">
        <v>92</v>
      </c>
      <c r="AY96" s="16" t="s">
        <v>126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6" t="s">
        <v>90</v>
      </c>
      <c r="BK96" s="187">
        <f>ROUND(I96*H96,2)</f>
        <v>0</v>
      </c>
      <c r="BL96" s="16" t="s">
        <v>134</v>
      </c>
      <c r="BM96" s="186" t="s">
        <v>157</v>
      </c>
    </row>
    <row r="97" spans="1:65" s="12" customFormat="1" ht="22.9" customHeight="1">
      <c r="B97" s="159"/>
      <c r="C97" s="160"/>
      <c r="D97" s="161" t="s">
        <v>81</v>
      </c>
      <c r="E97" s="173" t="s">
        <v>158</v>
      </c>
      <c r="F97" s="173" t="s">
        <v>159</v>
      </c>
      <c r="G97" s="160"/>
      <c r="H97" s="160"/>
      <c r="I97" s="163"/>
      <c r="J97" s="174">
        <f>BK97</f>
        <v>0</v>
      </c>
      <c r="K97" s="160"/>
      <c r="L97" s="165"/>
      <c r="M97" s="166"/>
      <c r="N97" s="167"/>
      <c r="O97" s="167"/>
      <c r="P97" s="168">
        <f>SUM(P98:P101)</f>
        <v>0</v>
      </c>
      <c r="Q97" s="167"/>
      <c r="R97" s="168">
        <f>SUM(R98:R101)</f>
        <v>0</v>
      </c>
      <c r="S97" s="167"/>
      <c r="T97" s="169">
        <f>SUM(T98:T101)</f>
        <v>0</v>
      </c>
      <c r="AR97" s="170" t="s">
        <v>125</v>
      </c>
      <c r="AT97" s="171" t="s">
        <v>81</v>
      </c>
      <c r="AU97" s="171" t="s">
        <v>90</v>
      </c>
      <c r="AY97" s="170" t="s">
        <v>126</v>
      </c>
      <c r="BK97" s="172">
        <f>SUM(BK98:BK101)</f>
        <v>0</v>
      </c>
    </row>
    <row r="98" spans="1:65" s="2" customFormat="1" ht="16.5" customHeight="1">
      <c r="A98" s="34"/>
      <c r="B98" s="35"/>
      <c r="C98" s="175" t="s">
        <v>160</v>
      </c>
      <c r="D98" s="175" t="s">
        <v>129</v>
      </c>
      <c r="E98" s="176" t="s">
        <v>161</v>
      </c>
      <c r="F98" s="177" t="s">
        <v>159</v>
      </c>
      <c r="G98" s="178" t="s">
        <v>132</v>
      </c>
      <c r="H98" s="179">
        <v>1</v>
      </c>
      <c r="I98" s="180"/>
      <c r="J98" s="181">
        <f>ROUND(I98*H98,2)</f>
        <v>0</v>
      </c>
      <c r="K98" s="177" t="s">
        <v>44</v>
      </c>
      <c r="L98" s="39"/>
      <c r="M98" s="182" t="s">
        <v>44</v>
      </c>
      <c r="N98" s="183" t="s">
        <v>53</v>
      </c>
      <c r="O98" s="64"/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86" t="s">
        <v>134</v>
      </c>
      <c r="AT98" s="186" t="s">
        <v>129</v>
      </c>
      <c r="AU98" s="186" t="s">
        <v>92</v>
      </c>
      <c r="AY98" s="16" t="s">
        <v>126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6" t="s">
        <v>90</v>
      </c>
      <c r="BK98" s="187">
        <f>ROUND(I98*H98,2)</f>
        <v>0</v>
      </c>
      <c r="BL98" s="16" t="s">
        <v>134</v>
      </c>
      <c r="BM98" s="186" t="s">
        <v>162</v>
      </c>
    </row>
    <row r="99" spans="1:65" s="2" customFormat="1" ht="16.5" customHeight="1">
      <c r="A99" s="34"/>
      <c r="B99" s="35"/>
      <c r="C99" s="175" t="s">
        <v>163</v>
      </c>
      <c r="D99" s="175" t="s">
        <v>129</v>
      </c>
      <c r="E99" s="176" t="s">
        <v>164</v>
      </c>
      <c r="F99" s="177" t="s">
        <v>165</v>
      </c>
      <c r="G99" s="178" t="s">
        <v>132</v>
      </c>
      <c r="H99" s="179">
        <v>6</v>
      </c>
      <c r="I99" s="180"/>
      <c r="J99" s="181">
        <f>ROUND(I99*H99,2)</f>
        <v>0</v>
      </c>
      <c r="K99" s="177" t="s">
        <v>44</v>
      </c>
      <c r="L99" s="39"/>
      <c r="M99" s="182" t="s">
        <v>44</v>
      </c>
      <c r="N99" s="183" t="s">
        <v>53</v>
      </c>
      <c r="O99" s="64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86" t="s">
        <v>134</v>
      </c>
      <c r="AT99" s="186" t="s">
        <v>129</v>
      </c>
      <c r="AU99" s="186" t="s">
        <v>92</v>
      </c>
      <c r="AY99" s="16" t="s">
        <v>126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6" t="s">
        <v>90</v>
      </c>
      <c r="BK99" s="187">
        <f>ROUND(I99*H99,2)</f>
        <v>0</v>
      </c>
      <c r="BL99" s="16" t="s">
        <v>134</v>
      </c>
      <c r="BM99" s="186" t="s">
        <v>166</v>
      </c>
    </row>
    <row r="100" spans="1:65" s="2" customFormat="1" ht="19.5">
      <c r="A100" s="34"/>
      <c r="B100" s="35"/>
      <c r="C100" s="36"/>
      <c r="D100" s="190" t="s">
        <v>167</v>
      </c>
      <c r="E100" s="36"/>
      <c r="F100" s="200" t="s">
        <v>168</v>
      </c>
      <c r="G100" s="36"/>
      <c r="H100" s="36"/>
      <c r="I100" s="201"/>
      <c r="J100" s="36"/>
      <c r="K100" s="36"/>
      <c r="L100" s="39"/>
      <c r="M100" s="202"/>
      <c r="N100" s="203"/>
      <c r="O100" s="64"/>
      <c r="P100" s="64"/>
      <c r="Q100" s="64"/>
      <c r="R100" s="64"/>
      <c r="S100" s="64"/>
      <c r="T100" s="65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6" t="s">
        <v>167</v>
      </c>
      <c r="AU100" s="16" t="s">
        <v>92</v>
      </c>
    </row>
    <row r="101" spans="1:65" s="13" customFormat="1" ht="11.25">
      <c r="B101" s="188"/>
      <c r="C101" s="189"/>
      <c r="D101" s="190" t="s">
        <v>136</v>
      </c>
      <c r="E101" s="191" t="s">
        <v>44</v>
      </c>
      <c r="F101" s="192" t="s">
        <v>169</v>
      </c>
      <c r="G101" s="189"/>
      <c r="H101" s="193">
        <v>6</v>
      </c>
      <c r="I101" s="194"/>
      <c r="J101" s="189"/>
      <c r="K101" s="189"/>
      <c r="L101" s="195"/>
      <c r="M101" s="196"/>
      <c r="N101" s="197"/>
      <c r="O101" s="197"/>
      <c r="P101" s="197"/>
      <c r="Q101" s="197"/>
      <c r="R101" s="197"/>
      <c r="S101" s="197"/>
      <c r="T101" s="198"/>
      <c r="AT101" s="199" t="s">
        <v>136</v>
      </c>
      <c r="AU101" s="199" t="s">
        <v>92</v>
      </c>
      <c r="AV101" s="13" t="s">
        <v>92</v>
      </c>
      <c r="AW101" s="13" t="s">
        <v>42</v>
      </c>
      <c r="AX101" s="13" t="s">
        <v>82</v>
      </c>
      <c r="AY101" s="199" t="s">
        <v>126</v>
      </c>
    </row>
    <row r="102" spans="1:65" s="12" customFormat="1" ht="22.9" customHeight="1">
      <c r="B102" s="159"/>
      <c r="C102" s="160"/>
      <c r="D102" s="161" t="s">
        <v>81</v>
      </c>
      <c r="E102" s="173" t="s">
        <v>170</v>
      </c>
      <c r="F102" s="173" t="s">
        <v>171</v>
      </c>
      <c r="G102" s="160"/>
      <c r="H102" s="160"/>
      <c r="I102" s="163"/>
      <c r="J102" s="174">
        <f>BK102</f>
        <v>0</v>
      </c>
      <c r="K102" s="160"/>
      <c r="L102" s="165"/>
      <c r="M102" s="166"/>
      <c r="N102" s="167"/>
      <c r="O102" s="167"/>
      <c r="P102" s="168">
        <f>SUM(P103:P110)</f>
        <v>0</v>
      </c>
      <c r="Q102" s="167"/>
      <c r="R102" s="168">
        <f>SUM(R103:R110)</f>
        <v>3.4650000000000011E-3</v>
      </c>
      <c r="S102" s="167"/>
      <c r="T102" s="169">
        <f>SUM(T103:T110)</f>
        <v>0</v>
      </c>
      <c r="AR102" s="170" t="s">
        <v>125</v>
      </c>
      <c r="AT102" s="171" t="s">
        <v>81</v>
      </c>
      <c r="AU102" s="171" t="s">
        <v>90</v>
      </c>
      <c r="AY102" s="170" t="s">
        <v>126</v>
      </c>
      <c r="BK102" s="172">
        <f>SUM(BK103:BK110)</f>
        <v>0</v>
      </c>
    </row>
    <row r="103" spans="1:65" s="2" customFormat="1" ht="24">
      <c r="A103" s="34"/>
      <c r="B103" s="35"/>
      <c r="C103" s="175" t="s">
        <v>172</v>
      </c>
      <c r="D103" s="175" t="s">
        <v>129</v>
      </c>
      <c r="E103" s="176" t="s">
        <v>173</v>
      </c>
      <c r="F103" s="177" t="s">
        <v>174</v>
      </c>
      <c r="G103" s="178" t="s">
        <v>132</v>
      </c>
      <c r="H103" s="179">
        <v>1</v>
      </c>
      <c r="I103" s="180"/>
      <c r="J103" s="181">
        <f t="shared" ref="J103:J110" si="0">ROUND(I103*H103,2)</f>
        <v>0</v>
      </c>
      <c r="K103" s="177" t="s">
        <v>44</v>
      </c>
      <c r="L103" s="39"/>
      <c r="M103" s="182" t="s">
        <v>44</v>
      </c>
      <c r="N103" s="183" t="s">
        <v>53</v>
      </c>
      <c r="O103" s="64"/>
      <c r="P103" s="184">
        <f t="shared" ref="P103:P110" si="1">O103*H103</f>
        <v>0</v>
      </c>
      <c r="Q103" s="184">
        <v>0</v>
      </c>
      <c r="R103" s="184">
        <f t="shared" ref="R103:R110" si="2">Q103*H103</f>
        <v>0</v>
      </c>
      <c r="S103" s="184">
        <v>0</v>
      </c>
      <c r="T103" s="185">
        <f t="shared" ref="T103:T110" si="3"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86" t="s">
        <v>134</v>
      </c>
      <c r="AT103" s="186" t="s">
        <v>129</v>
      </c>
      <c r="AU103" s="186" t="s">
        <v>92</v>
      </c>
      <c r="AY103" s="16" t="s">
        <v>126</v>
      </c>
      <c r="BE103" s="187">
        <f t="shared" ref="BE103:BE110" si="4">IF(N103="základní",J103,0)</f>
        <v>0</v>
      </c>
      <c r="BF103" s="187">
        <f t="shared" ref="BF103:BF110" si="5">IF(N103="snížená",J103,0)</f>
        <v>0</v>
      </c>
      <c r="BG103" s="187">
        <f t="shared" ref="BG103:BG110" si="6">IF(N103="zákl. přenesená",J103,0)</f>
        <v>0</v>
      </c>
      <c r="BH103" s="187">
        <f t="shared" ref="BH103:BH110" si="7">IF(N103="sníž. přenesená",J103,0)</f>
        <v>0</v>
      </c>
      <c r="BI103" s="187">
        <f t="shared" ref="BI103:BI110" si="8">IF(N103="nulová",J103,0)</f>
        <v>0</v>
      </c>
      <c r="BJ103" s="16" t="s">
        <v>90</v>
      </c>
      <c r="BK103" s="187">
        <f t="shared" ref="BK103:BK110" si="9">ROUND(I103*H103,2)</f>
        <v>0</v>
      </c>
      <c r="BL103" s="16" t="s">
        <v>134</v>
      </c>
      <c r="BM103" s="186" t="s">
        <v>175</v>
      </c>
    </row>
    <row r="104" spans="1:65" s="2" customFormat="1" ht="21.75" customHeight="1">
      <c r="A104" s="34"/>
      <c r="B104" s="35"/>
      <c r="C104" s="175" t="s">
        <v>176</v>
      </c>
      <c r="D104" s="175" t="s">
        <v>129</v>
      </c>
      <c r="E104" s="176" t="s">
        <v>177</v>
      </c>
      <c r="F104" s="177" t="s">
        <v>178</v>
      </c>
      <c r="G104" s="178" t="s">
        <v>132</v>
      </c>
      <c r="H104" s="179">
        <v>1</v>
      </c>
      <c r="I104" s="180"/>
      <c r="J104" s="181">
        <f t="shared" si="0"/>
        <v>0</v>
      </c>
      <c r="K104" s="177" t="s">
        <v>44</v>
      </c>
      <c r="L104" s="39"/>
      <c r="M104" s="182" t="s">
        <v>44</v>
      </c>
      <c r="N104" s="183" t="s">
        <v>53</v>
      </c>
      <c r="O104" s="64"/>
      <c r="P104" s="184">
        <f t="shared" si="1"/>
        <v>0</v>
      </c>
      <c r="Q104" s="184">
        <v>0</v>
      </c>
      <c r="R104" s="184">
        <f t="shared" si="2"/>
        <v>0</v>
      </c>
      <c r="S104" s="184">
        <v>0</v>
      </c>
      <c r="T104" s="185">
        <f t="shared" si="3"/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86" t="s">
        <v>134</v>
      </c>
      <c r="AT104" s="186" t="s">
        <v>129</v>
      </c>
      <c r="AU104" s="186" t="s">
        <v>92</v>
      </c>
      <c r="AY104" s="16" t="s">
        <v>126</v>
      </c>
      <c r="BE104" s="187">
        <f t="shared" si="4"/>
        <v>0</v>
      </c>
      <c r="BF104" s="187">
        <f t="shared" si="5"/>
        <v>0</v>
      </c>
      <c r="BG104" s="187">
        <f t="shared" si="6"/>
        <v>0</v>
      </c>
      <c r="BH104" s="187">
        <f t="shared" si="7"/>
        <v>0</v>
      </c>
      <c r="BI104" s="187">
        <f t="shared" si="8"/>
        <v>0</v>
      </c>
      <c r="BJ104" s="16" t="s">
        <v>90</v>
      </c>
      <c r="BK104" s="187">
        <f t="shared" si="9"/>
        <v>0</v>
      </c>
      <c r="BL104" s="16" t="s">
        <v>134</v>
      </c>
      <c r="BM104" s="186" t="s">
        <v>179</v>
      </c>
    </row>
    <row r="105" spans="1:65" s="2" customFormat="1" ht="16.5" customHeight="1">
      <c r="A105" s="34"/>
      <c r="B105" s="35"/>
      <c r="C105" s="175" t="s">
        <v>180</v>
      </c>
      <c r="D105" s="175" t="s">
        <v>129</v>
      </c>
      <c r="E105" s="176" t="s">
        <v>181</v>
      </c>
      <c r="F105" s="177" t="s">
        <v>182</v>
      </c>
      <c r="G105" s="178" t="s">
        <v>183</v>
      </c>
      <c r="H105" s="179">
        <v>0.05</v>
      </c>
      <c r="I105" s="180"/>
      <c r="J105" s="181">
        <f t="shared" si="0"/>
        <v>0</v>
      </c>
      <c r="K105" s="177" t="s">
        <v>44</v>
      </c>
      <c r="L105" s="39"/>
      <c r="M105" s="182" t="s">
        <v>44</v>
      </c>
      <c r="N105" s="183" t="s">
        <v>53</v>
      </c>
      <c r="O105" s="64"/>
      <c r="P105" s="184">
        <f t="shared" si="1"/>
        <v>0</v>
      </c>
      <c r="Q105" s="184">
        <v>9.9000000000000008E-3</v>
      </c>
      <c r="R105" s="184">
        <f t="shared" si="2"/>
        <v>4.9500000000000011E-4</v>
      </c>
      <c r="S105" s="184">
        <v>0</v>
      </c>
      <c r="T105" s="185">
        <f t="shared" si="3"/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86" t="s">
        <v>134</v>
      </c>
      <c r="AT105" s="186" t="s">
        <v>129</v>
      </c>
      <c r="AU105" s="186" t="s">
        <v>92</v>
      </c>
      <c r="AY105" s="16" t="s">
        <v>126</v>
      </c>
      <c r="BE105" s="187">
        <f t="shared" si="4"/>
        <v>0</v>
      </c>
      <c r="BF105" s="187">
        <f t="shared" si="5"/>
        <v>0</v>
      </c>
      <c r="BG105" s="187">
        <f t="shared" si="6"/>
        <v>0</v>
      </c>
      <c r="BH105" s="187">
        <f t="shared" si="7"/>
        <v>0</v>
      </c>
      <c r="BI105" s="187">
        <f t="shared" si="8"/>
        <v>0</v>
      </c>
      <c r="BJ105" s="16" t="s">
        <v>90</v>
      </c>
      <c r="BK105" s="187">
        <f t="shared" si="9"/>
        <v>0</v>
      </c>
      <c r="BL105" s="16" t="s">
        <v>134</v>
      </c>
      <c r="BM105" s="186" t="s">
        <v>184</v>
      </c>
    </row>
    <row r="106" spans="1:65" s="2" customFormat="1" ht="16.5" customHeight="1">
      <c r="A106" s="34"/>
      <c r="B106" s="35"/>
      <c r="C106" s="175" t="s">
        <v>185</v>
      </c>
      <c r="D106" s="175" t="s">
        <v>129</v>
      </c>
      <c r="E106" s="176" t="s">
        <v>186</v>
      </c>
      <c r="F106" s="177" t="s">
        <v>187</v>
      </c>
      <c r="G106" s="178" t="s">
        <v>183</v>
      </c>
      <c r="H106" s="179">
        <v>0.1</v>
      </c>
      <c r="I106" s="180"/>
      <c r="J106" s="181">
        <f t="shared" si="0"/>
        <v>0</v>
      </c>
      <c r="K106" s="177" t="s">
        <v>44</v>
      </c>
      <c r="L106" s="39"/>
      <c r="M106" s="182" t="s">
        <v>44</v>
      </c>
      <c r="N106" s="183" t="s">
        <v>53</v>
      </c>
      <c r="O106" s="64"/>
      <c r="P106" s="184">
        <f t="shared" si="1"/>
        <v>0</v>
      </c>
      <c r="Q106" s="184">
        <v>9.9000000000000008E-3</v>
      </c>
      <c r="R106" s="184">
        <f t="shared" si="2"/>
        <v>9.9000000000000021E-4</v>
      </c>
      <c r="S106" s="184">
        <v>0</v>
      </c>
      <c r="T106" s="185">
        <f t="shared" si="3"/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86" t="s">
        <v>134</v>
      </c>
      <c r="AT106" s="186" t="s">
        <v>129</v>
      </c>
      <c r="AU106" s="186" t="s">
        <v>92</v>
      </c>
      <c r="AY106" s="16" t="s">
        <v>126</v>
      </c>
      <c r="BE106" s="187">
        <f t="shared" si="4"/>
        <v>0</v>
      </c>
      <c r="BF106" s="187">
        <f t="shared" si="5"/>
        <v>0</v>
      </c>
      <c r="BG106" s="187">
        <f t="shared" si="6"/>
        <v>0</v>
      </c>
      <c r="BH106" s="187">
        <f t="shared" si="7"/>
        <v>0</v>
      </c>
      <c r="BI106" s="187">
        <f t="shared" si="8"/>
        <v>0</v>
      </c>
      <c r="BJ106" s="16" t="s">
        <v>90</v>
      </c>
      <c r="BK106" s="187">
        <f t="shared" si="9"/>
        <v>0</v>
      </c>
      <c r="BL106" s="16" t="s">
        <v>134</v>
      </c>
      <c r="BM106" s="186" t="s">
        <v>188</v>
      </c>
    </row>
    <row r="107" spans="1:65" s="2" customFormat="1" ht="16.5" customHeight="1">
      <c r="A107" s="34"/>
      <c r="B107" s="35"/>
      <c r="C107" s="175" t="s">
        <v>189</v>
      </c>
      <c r="D107" s="175" t="s">
        <v>129</v>
      </c>
      <c r="E107" s="176" t="s">
        <v>190</v>
      </c>
      <c r="F107" s="177" t="s">
        <v>191</v>
      </c>
      <c r="G107" s="178" t="s">
        <v>183</v>
      </c>
      <c r="H107" s="179">
        <v>0.05</v>
      </c>
      <c r="I107" s="180"/>
      <c r="J107" s="181">
        <f t="shared" si="0"/>
        <v>0</v>
      </c>
      <c r="K107" s="177" t="s">
        <v>44</v>
      </c>
      <c r="L107" s="39"/>
      <c r="M107" s="182" t="s">
        <v>44</v>
      </c>
      <c r="N107" s="183" t="s">
        <v>53</v>
      </c>
      <c r="O107" s="64"/>
      <c r="P107" s="184">
        <f t="shared" si="1"/>
        <v>0</v>
      </c>
      <c r="Q107" s="184">
        <v>9.9000000000000008E-3</v>
      </c>
      <c r="R107" s="184">
        <f t="shared" si="2"/>
        <v>4.9500000000000011E-4</v>
      </c>
      <c r="S107" s="184">
        <v>0</v>
      </c>
      <c r="T107" s="185">
        <f t="shared" si="3"/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86" t="s">
        <v>134</v>
      </c>
      <c r="AT107" s="186" t="s">
        <v>129</v>
      </c>
      <c r="AU107" s="186" t="s">
        <v>92</v>
      </c>
      <c r="AY107" s="16" t="s">
        <v>126</v>
      </c>
      <c r="BE107" s="187">
        <f t="shared" si="4"/>
        <v>0</v>
      </c>
      <c r="BF107" s="187">
        <f t="shared" si="5"/>
        <v>0</v>
      </c>
      <c r="BG107" s="187">
        <f t="shared" si="6"/>
        <v>0</v>
      </c>
      <c r="BH107" s="187">
        <f t="shared" si="7"/>
        <v>0</v>
      </c>
      <c r="BI107" s="187">
        <f t="shared" si="8"/>
        <v>0</v>
      </c>
      <c r="BJ107" s="16" t="s">
        <v>90</v>
      </c>
      <c r="BK107" s="187">
        <f t="shared" si="9"/>
        <v>0</v>
      </c>
      <c r="BL107" s="16" t="s">
        <v>134</v>
      </c>
      <c r="BM107" s="186" t="s">
        <v>192</v>
      </c>
    </row>
    <row r="108" spans="1:65" s="2" customFormat="1" ht="16.5" customHeight="1">
      <c r="A108" s="34"/>
      <c r="B108" s="35"/>
      <c r="C108" s="175" t="s">
        <v>193</v>
      </c>
      <c r="D108" s="175" t="s">
        <v>129</v>
      </c>
      <c r="E108" s="176" t="s">
        <v>194</v>
      </c>
      <c r="F108" s="177" t="s">
        <v>195</v>
      </c>
      <c r="G108" s="178" t="s">
        <v>183</v>
      </c>
      <c r="H108" s="179">
        <v>0.05</v>
      </c>
      <c r="I108" s="180"/>
      <c r="J108" s="181">
        <f t="shared" si="0"/>
        <v>0</v>
      </c>
      <c r="K108" s="177" t="s">
        <v>44</v>
      </c>
      <c r="L108" s="39"/>
      <c r="M108" s="182" t="s">
        <v>44</v>
      </c>
      <c r="N108" s="183" t="s">
        <v>53</v>
      </c>
      <c r="O108" s="64"/>
      <c r="P108" s="184">
        <f t="shared" si="1"/>
        <v>0</v>
      </c>
      <c r="Q108" s="184">
        <v>9.9000000000000008E-3</v>
      </c>
      <c r="R108" s="184">
        <f t="shared" si="2"/>
        <v>4.9500000000000011E-4</v>
      </c>
      <c r="S108" s="184">
        <v>0</v>
      </c>
      <c r="T108" s="185">
        <f t="shared" si="3"/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86" t="s">
        <v>134</v>
      </c>
      <c r="AT108" s="186" t="s">
        <v>129</v>
      </c>
      <c r="AU108" s="186" t="s">
        <v>92</v>
      </c>
      <c r="AY108" s="16" t="s">
        <v>126</v>
      </c>
      <c r="BE108" s="187">
        <f t="shared" si="4"/>
        <v>0</v>
      </c>
      <c r="BF108" s="187">
        <f t="shared" si="5"/>
        <v>0</v>
      </c>
      <c r="BG108" s="187">
        <f t="shared" si="6"/>
        <v>0</v>
      </c>
      <c r="BH108" s="187">
        <f t="shared" si="7"/>
        <v>0</v>
      </c>
      <c r="BI108" s="187">
        <f t="shared" si="8"/>
        <v>0</v>
      </c>
      <c r="BJ108" s="16" t="s">
        <v>90</v>
      </c>
      <c r="BK108" s="187">
        <f t="shared" si="9"/>
        <v>0</v>
      </c>
      <c r="BL108" s="16" t="s">
        <v>134</v>
      </c>
      <c r="BM108" s="186" t="s">
        <v>196</v>
      </c>
    </row>
    <row r="109" spans="1:65" s="2" customFormat="1" ht="16.5" customHeight="1">
      <c r="A109" s="34"/>
      <c r="B109" s="35"/>
      <c r="C109" s="175" t="s">
        <v>8</v>
      </c>
      <c r="D109" s="175" t="s">
        <v>129</v>
      </c>
      <c r="E109" s="176" t="s">
        <v>197</v>
      </c>
      <c r="F109" s="177" t="s">
        <v>198</v>
      </c>
      <c r="G109" s="178" t="s">
        <v>183</v>
      </c>
      <c r="H109" s="179">
        <v>0.05</v>
      </c>
      <c r="I109" s="180"/>
      <c r="J109" s="181">
        <f t="shared" si="0"/>
        <v>0</v>
      </c>
      <c r="K109" s="177" t="s">
        <v>44</v>
      </c>
      <c r="L109" s="39"/>
      <c r="M109" s="182" t="s">
        <v>44</v>
      </c>
      <c r="N109" s="183" t="s">
        <v>53</v>
      </c>
      <c r="O109" s="64"/>
      <c r="P109" s="184">
        <f t="shared" si="1"/>
        <v>0</v>
      </c>
      <c r="Q109" s="184">
        <v>9.9000000000000008E-3</v>
      </c>
      <c r="R109" s="184">
        <f t="shared" si="2"/>
        <v>4.9500000000000011E-4</v>
      </c>
      <c r="S109" s="184">
        <v>0</v>
      </c>
      <c r="T109" s="185">
        <f t="shared" si="3"/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86" t="s">
        <v>134</v>
      </c>
      <c r="AT109" s="186" t="s">
        <v>129</v>
      </c>
      <c r="AU109" s="186" t="s">
        <v>92</v>
      </c>
      <c r="AY109" s="16" t="s">
        <v>126</v>
      </c>
      <c r="BE109" s="187">
        <f t="shared" si="4"/>
        <v>0</v>
      </c>
      <c r="BF109" s="187">
        <f t="shared" si="5"/>
        <v>0</v>
      </c>
      <c r="BG109" s="187">
        <f t="shared" si="6"/>
        <v>0</v>
      </c>
      <c r="BH109" s="187">
        <f t="shared" si="7"/>
        <v>0</v>
      </c>
      <c r="BI109" s="187">
        <f t="shared" si="8"/>
        <v>0</v>
      </c>
      <c r="BJ109" s="16" t="s">
        <v>90</v>
      </c>
      <c r="BK109" s="187">
        <f t="shared" si="9"/>
        <v>0</v>
      </c>
      <c r="BL109" s="16" t="s">
        <v>134</v>
      </c>
      <c r="BM109" s="186" t="s">
        <v>199</v>
      </c>
    </row>
    <row r="110" spans="1:65" s="2" customFormat="1" ht="16.5" customHeight="1">
      <c r="A110" s="34"/>
      <c r="B110" s="35"/>
      <c r="C110" s="175" t="s">
        <v>200</v>
      </c>
      <c r="D110" s="175" t="s">
        <v>129</v>
      </c>
      <c r="E110" s="176" t="s">
        <v>201</v>
      </c>
      <c r="F110" s="177" t="s">
        <v>202</v>
      </c>
      <c r="G110" s="178" t="s">
        <v>183</v>
      </c>
      <c r="H110" s="179">
        <v>0.05</v>
      </c>
      <c r="I110" s="180"/>
      <c r="J110" s="181">
        <f t="shared" si="0"/>
        <v>0</v>
      </c>
      <c r="K110" s="177" t="s">
        <v>44</v>
      </c>
      <c r="L110" s="39"/>
      <c r="M110" s="182" t="s">
        <v>44</v>
      </c>
      <c r="N110" s="183" t="s">
        <v>53</v>
      </c>
      <c r="O110" s="64"/>
      <c r="P110" s="184">
        <f t="shared" si="1"/>
        <v>0</v>
      </c>
      <c r="Q110" s="184">
        <v>9.9000000000000008E-3</v>
      </c>
      <c r="R110" s="184">
        <f t="shared" si="2"/>
        <v>4.9500000000000011E-4</v>
      </c>
      <c r="S110" s="184">
        <v>0</v>
      </c>
      <c r="T110" s="185">
        <f t="shared" si="3"/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86" t="s">
        <v>134</v>
      </c>
      <c r="AT110" s="186" t="s">
        <v>129</v>
      </c>
      <c r="AU110" s="186" t="s">
        <v>92</v>
      </c>
      <c r="AY110" s="16" t="s">
        <v>126</v>
      </c>
      <c r="BE110" s="187">
        <f t="shared" si="4"/>
        <v>0</v>
      </c>
      <c r="BF110" s="187">
        <f t="shared" si="5"/>
        <v>0</v>
      </c>
      <c r="BG110" s="187">
        <f t="shared" si="6"/>
        <v>0</v>
      </c>
      <c r="BH110" s="187">
        <f t="shared" si="7"/>
        <v>0</v>
      </c>
      <c r="BI110" s="187">
        <f t="shared" si="8"/>
        <v>0</v>
      </c>
      <c r="BJ110" s="16" t="s">
        <v>90</v>
      </c>
      <c r="BK110" s="187">
        <f t="shared" si="9"/>
        <v>0</v>
      </c>
      <c r="BL110" s="16" t="s">
        <v>134</v>
      </c>
      <c r="BM110" s="186" t="s">
        <v>203</v>
      </c>
    </row>
    <row r="111" spans="1:65" s="12" customFormat="1" ht="22.9" customHeight="1">
      <c r="B111" s="159"/>
      <c r="C111" s="160"/>
      <c r="D111" s="161" t="s">
        <v>81</v>
      </c>
      <c r="E111" s="173" t="s">
        <v>204</v>
      </c>
      <c r="F111" s="173" t="s">
        <v>205</v>
      </c>
      <c r="G111" s="160"/>
      <c r="H111" s="160"/>
      <c r="I111" s="163"/>
      <c r="J111" s="174">
        <f>BK111</f>
        <v>0</v>
      </c>
      <c r="K111" s="160"/>
      <c r="L111" s="165"/>
      <c r="M111" s="166"/>
      <c r="N111" s="167"/>
      <c r="O111" s="167"/>
      <c r="P111" s="168">
        <f>P112</f>
        <v>0</v>
      </c>
      <c r="Q111" s="167"/>
      <c r="R111" s="168">
        <f>R112</f>
        <v>0</v>
      </c>
      <c r="S111" s="167"/>
      <c r="T111" s="169">
        <f>T112</f>
        <v>0</v>
      </c>
      <c r="AR111" s="170" t="s">
        <v>125</v>
      </c>
      <c r="AT111" s="171" t="s">
        <v>81</v>
      </c>
      <c r="AU111" s="171" t="s">
        <v>90</v>
      </c>
      <c r="AY111" s="170" t="s">
        <v>126</v>
      </c>
      <c r="BK111" s="172">
        <f>BK112</f>
        <v>0</v>
      </c>
    </row>
    <row r="112" spans="1:65" s="2" customFormat="1" ht="24">
      <c r="A112" s="34"/>
      <c r="B112" s="35"/>
      <c r="C112" s="175" t="s">
        <v>206</v>
      </c>
      <c r="D112" s="175" t="s">
        <v>129</v>
      </c>
      <c r="E112" s="176" t="s">
        <v>207</v>
      </c>
      <c r="F112" s="177" t="s">
        <v>208</v>
      </c>
      <c r="G112" s="178" t="s">
        <v>132</v>
      </c>
      <c r="H112" s="179">
        <v>1</v>
      </c>
      <c r="I112" s="180"/>
      <c r="J112" s="181">
        <f>ROUND(I112*H112,2)</f>
        <v>0</v>
      </c>
      <c r="K112" s="177" t="s">
        <v>44</v>
      </c>
      <c r="L112" s="39"/>
      <c r="M112" s="204" t="s">
        <v>44</v>
      </c>
      <c r="N112" s="205" t="s">
        <v>53</v>
      </c>
      <c r="O112" s="206"/>
      <c r="P112" s="207">
        <f>O112*H112</f>
        <v>0</v>
      </c>
      <c r="Q112" s="207">
        <v>0</v>
      </c>
      <c r="R112" s="207">
        <f>Q112*H112</f>
        <v>0</v>
      </c>
      <c r="S112" s="207">
        <v>0</v>
      </c>
      <c r="T112" s="208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86" t="s">
        <v>134</v>
      </c>
      <c r="AT112" s="186" t="s">
        <v>129</v>
      </c>
      <c r="AU112" s="186" t="s">
        <v>92</v>
      </c>
      <c r="AY112" s="16" t="s">
        <v>126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6" t="s">
        <v>90</v>
      </c>
      <c r="BK112" s="187">
        <f>ROUND(I112*H112,2)</f>
        <v>0</v>
      </c>
      <c r="BL112" s="16" t="s">
        <v>134</v>
      </c>
      <c r="BM112" s="186" t="s">
        <v>209</v>
      </c>
    </row>
    <row r="113" spans="1:31" s="2" customFormat="1" ht="6.95" customHeight="1">
      <c r="A113" s="34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39"/>
      <c r="M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</sheetData>
  <sheetProtection algorithmName="SHA-512" hashValue="b5B/0pLFctcpBlIMURuLsu/+Xs1XG9D0kvymBQJBPsNoM5Xqz891I3dSrd1fzgYf0DZKgcGS2HCouVuJWqYGTA==" saltValue="v7HopkulPr9/eIecNrCIpZUBWOdTtFDEyUFaCAmh68zzA7xDNhSGk51zwGXyfdR2cq9Kymq6P84jCf3+GLlXLA==" spinCount="100000" sheet="1" objects="1" scenarios="1" formatColumns="0" formatRows="0" autoFilter="0"/>
  <autoFilter ref="C84:K112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7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AT2" s="16" t="s">
        <v>96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19"/>
      <c r="AT3" s="16" t="s">
        <v>92</v>
      </c>
    </row>
    <row r="4" spans="1:46" s="1" customFormat="1" ht="24.95" customHeight="1">
      <c r="B4" s="19"/>
      <c r="D4" s="103" t="s">
        <v>97</v>
      </c>
      <c r="L4" s="19"/>
      <c r="M4" s="104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5" t="s">
        <v>16</v>
      </c>
      <c r="L6" s="19"/>
    </row>
    <row r="7" spans="1:46" s="1" customFormat="1" ht="16.5" customHeight="1">
      <c r="B7" s="19"/>
      <c r="E7" s="340" t="str">
        <f>'Rekapitulace stavby'!K6</f>
        <v>Obnova úvodní přístupové stezky na Křížovou horu</v>
      </c>
      <c r="F7" s="341"/>
      <c r="G7" s="341"/>
      <c r="H7" s="341"/>
      <c r="L7" s="19"/>
    </row>
    <row r="8" spans="1:46" s="2" customFormat="1" ht="12" customHeight="1">
      <c r="A8" s="34"/>
      <c r="B8" s="39"/>
      <c r="C8" s="34"/>
      <c r="D8" s="105" t="s">
        <v>98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42" t="s">
        <v>210</v>
      </c>
      <c r="F9" s="343"/>
      <c r="G9" s="343"/>
      <c r="H9" s="343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21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22</v>
      </c>
      <c r="E12" s="34"/>
      <c r="F12" s="107" t="s">
        <v>23</v>
      </c>
      <c r="G12" s="34"/>
      <c r="H12" s="34"/>
      <c r="I12" s="105" t="s">
        <v>24</v>
      </c>
      <c r="J12" s="108" t="str">
        <f>'Rekapitulace stavby'!AN8</f>
        <v>16. 12. 2021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21.75" customHeight="1">
      <c r="A13" s="34"/>
      <c r="B13" s="39"/>
      <c r="C13" s="34"/>
      <c r="D13" s="109" t="s">
        <v>26</v>
      </c>
      <c r="E13" s="34"/>
      <c r="F13" s="110" t="s">
        <v>27</v>
      </c>
      <c r="G13" s="34"/>
      <c r="H13" s="34"/>
      <c r="I13" s="109" t="s">
        <v>28</v>
      </c>
      <c r="J13" s="110" t="s">
        <v>29</v>
      </c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30</v>
      </c>
      <c r="E14" s="34"/>
      <c r="F14" s="34"/>
      <c r="G14" s="34"/>
      <c r="H14" s="34"/>
      <c r="I14" s="105" t="s">
        <v>31</v>
      </c>
      <c r="J14" s="107" t="s">
        <v>32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33</v>
      </c>
      <c r="F15" s="34"/>
      <c r="G15" s="34"/>
      <c r="H15" s="34"/>
      <c r="I15" s="105" t="s">
        <v>34</v>
      </c>
      <c r="J15" s="107" t="s">
        <v>35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36</v>
      </c>
      <c r="E17" s="34"/>
      <c r="F17" s="34"/>
      <c r="G17" s="34"/>
      <c r="H17" s="34"/>
      <c r="I17" s="105" t="s">
        <v>31</v>
      </c>
      <c r="J17" s="29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4" t="str">
        <f>'Rekapitulace stavby'!E14</f>
        <v>Vyplň údaj</v>
      </c>
      <c r="F18" s="345"/>
      <c r="G18" s="345"/>
      <c r="H18" s="345"/>
      <c r="I18" s="105" t="s">
        <v>34</v>
      </c>
      <c r="J18" s="29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38</v>
      </c>
      <c r="E20" s="34"/>
      <c r="F20" s="34"/>
      <c r="G20" s="34"/>
      <c r="H20" s="34"/>
      <c r="I20" s="105" t="s">
        <v>31</v>
      </c>
      <c r="J20" s="107" t="s">
        <v>39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40</v>
      </c>
      <c r="F21" s="34"/>
      <c r="G21" s="34"/>
      <c r="H21" s="34"/>
      <c r="I21" s="105" t="s">
        <v>34</v>
      </c>
      <c r="J21" s="107" t="s">
        <v>41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43</v>
      </c>
      <c r="E23" s="34"/>
      <c r="F23" s="34"/>
      <c r="G23" s="34"/>
      <c r="H23" s="34"/>
      <c r="I23" s="105" t="s">
        <v>31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34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46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1"/>
      <c r="B27" s="112"/>
      <c r="C27" s="111"/>
      <c r="D27" s="111"/>
      <c r="E27" s="346" t="s">
        <v>44</v>
      </c>
      <c r="F27" s="346"/>
      <c r="G27" s="346"/>
      <c r="H27" s="34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4"/>
      <c r="E29" s="114"/>
      <c r="F29" s="114"/>
      <c r="G29" s="114"/>
      <c r="H29" s="114"/>
      <c r="I29" s="114"/>
      <c r="J29" s="114"/>
      <c r="K29" s="114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5" t="s">
        <v>48</v>
      </c>
      <c r="E30" s="34"/>
      <c r="F30" s="34"/>
      <c r="G30" s="34"/>
      <c r="H30" s="34"/>
      <c r="I30" s="34"/>
      <c r="J30" s="116">
        <f>ROUND(J90,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4"/>
      <c r="E31" s="114"/>
      <c r="F31" s="114"/>
      <c r="G31" s="114"/>
      <c r="H31" s="114"/>
      <c r="I31" s="114"/>
      <c r="J31" s="114"/>
      <c r="K31" s="114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7" t="s">
        <v>50</v>
      </c>
      <c r="G32" s="34"/>
      <c r="H32" s="34"/>
      <c r="I32" s="117" t="s">
        <v>49</v>
      </c>
      <c r="J32" s="117" t="s">
        <v>51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8" t="s">
        <v>52</v>
      </c>
      <c r="E33" s="105" t="s">
        <v>53</v>
      </c>
      <c r="F33" s="119">
        <f>ROUND((SUM(BE90:BE225)),  2)</f>
        <v>0</v>
      </c>
      <c r="G33" s="34"/>
      <c r="H33" s="34"/>
      <c r="I33" s="120">
        <v>0.21</v>
      </c>
      <c r="J33" s="119">
        <f>ROUND(((SUM(BE90:BE225))*I33),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54</v>
      </c>
      <c r="F34" s="119">
        <f>ROUND((SUM(BF90:BF225)),  2)</f>
        <v>0</v>
      </c>
      <c r="G34" s="34"/>
      <c r="H34" s="34"/>
      <c r="I34" s="120">
        <v>0.15</v>
      </c>
      <c r="J34" s="119">
        <f>ROUND(((SUM(BF90:BF225))*I34),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55</v>
      </c>
      <c r="F35" s="119">
        <f>ROUND((SUM(BG90:BG225)),  2)</f>
        <v>0</v>
      </c>
      <c r="G35" s="34"/>
      <c r="H35" s="34"/>
      <c r="I35" s="120">
        <v>0.21</v>
      </c>
      <c r="J35" s="119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56</v>
      </c>
      <c r="F36" s="119">
        <f>ROUND((SUM(BH90:BH225)),  2)</f>
        <v>0</v>
      </c>
      <c r="G36" s="34"/>
      <c r="H36" s="34"/>
      <c r="I36" s="120">
        <v>0.15</v>
      </c>
      <c r="J36" s="119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57</v>
      </c>
      <c r="F37" s="119">
        <f>ROUND((SUM(BI90:BI225)),  2)</f>
        <v>0</v>
      </c>
      <c r="G37" s="34"/>
      <c r="H37" s="34"/>
      <c r="I37" s="120">
        <v>0</v>
      </c>
      <c r="J37" s="119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1"/>
      <c r="D39" s="122" t="s">
        <v>58</v>
      </c>
      <c r="E39" s="123"/>
      <c r="F39" s="123"/>
      <c r="G39" s="124" t="s">
        <v>59</v>
      </c>
      <c r="H39" s="125" t="s">
        <v>60</v>
      </c>
      <c r="I39" s="123"/>
      <c r="J39" s="126">
        <f>SUM(J30:J37)</f>
        <v>0</v>
      </c>
      <c r="K39" s="127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2" t="s">
        <v>100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8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47" t="str">
        <f>E7</f>
        <v>Obnova úvodní přístupové stezky na Křížovou horu</v>
      </c>
      <c r="F48" s="348"/>
      <c r="G48" s="348"/>
      <c r="H48" s="348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8" t="s">
        <v>98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19" t="str">
        <f>E9</f>
        <v>SO101 - Přístupová stezka</v>
      </c>
      <c r="F50" s="349"/>
      <c r="G50" s="349"/>
      <c r="H50" s="349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8" t="s">
        <v>22</v>
      </c>
      <c r="D52" s="36"/>
      <c r="E52" s="36"/>
      <c r="F52" s="26" t="str">
        <f>F12</f>
        <v>Český Krumlov</v>
      </c>
      <c r="G52" s="36"/>
      <c r="H52" s="36"/>
      <c r="I52" s="28" t="s">
        <v>24</v>
      </c>
      <c r="J52" s="59" t="str">
        <f>IF(J12="","",J12)</f>
        <v>16. 12. 2021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8" t="s">
        <v>30</v>
      </c>
      <c r="D54" s="36"/>
      <c r="E54" s="36"/>
      <c r="F54" s="26" t="str">
        <f>E15</f>
        <v>Město Český Krumlov</v>
      </c>
      <c r="G54" s="36"/>
      <c r="H54" s="36"/>
      <c r="I54" s="28" t="s">
        <v>38</v>
      </c>
      <c r="J54" s="32" t="str">
        <f>E21</f>
        <v>ATELIÉR DoPI, s.r.o.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8" t="s">
        <v>36</v>
      </c>
      <c r="D55" s="36"/>
      <c r="E55" s="36"/>
      <c r="F55" s="26" t="str">
        <f>IF(E18="","",E18)</f>
        <v>Vyplň údaj</v>
      </c>
      <c r="G55" s="36"/>
      <c r="H55" s="36"/>
      <c r="I55" s="28" t="s">
        <v>43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2" t="s">
        <v>101</v>
      </c>
      <c r="D57" s="133"/>
      <c r="E57" s="133"/>
      <c r="F57" s="133"/>
      <c r="G57" s="133"/>
      <c r="H57" s="133"/>
      <c r="I57" s="133"/>
      <c r="J57" s="134" t="s">
        <v>102</v>
      </c>
      <c r="K57" s="133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5" t="s">
        <v>80</v>
      </c>
      <c r="D59" s="36"/>
      <c r="E59" s="36"/>
      <c r="F59" s="36"/>
      <c r="G59" s="36"/>
      <c r="H59" s="36"/>
      <c r="I59" s="36"/>
      <c r="J59" s="77">
        <f>J90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6" t="s">
        <v>103</v>
      </c>
    </row>
    <row r="60" spans="1:47" s="9" customFormat="1" ht="24.95" customHeight="1">
      <c r="B60" s="136"/>
      <c r="C60" s="137"/>
      <c r="D60" s="138" t="s">
        <v>211</v>
      </c>
      <c r="E60" s="139"/>
      <c r="F60" s="139"/>
      <c r="G60" s="139"/>
      <c r="H60" s="139"/>
      <c r="I60" s="139"/>
      <c r="J60" s="140">
        <f>J91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212</v>
      </c>
      <c r="E61" s="145"/>
      <c r="F61" s="145"/>
      <c r="G61" s="145"/>
      <c r="H61" s="145"/>
      <c r="I61" s="145"/>
      <c r="J61" s="146">
        <f>J92</f>
        <v>0</v>
      </c>
      <c r="K61" s="143"/>
      <c r="L61" s="147"/>
    </row>
    <row r="62" spans="1:47" s="10" customFormat="1" ht="14.85" customHeight="1">
      <c r="B62" s="142"/>
      <c r="C62" s="143"/>
      <c r="D62" s="144" t="s">
        <v>213</v>
      </c>
      <c r="E62" s="145"/>
      <c r="F62" s="145"/>
      <c r="G62" s="145"/>
      <c r="H62" s="145"/>
      <c r="I62" s="145"/>
      <c r="J62" s="146">
        <f>J128</f>
        <v>0</v>
      </c>
      <c r="K62" s="143"/>
      <c r="L62" s="147"/>
    </row>
    <row r="63" spans="1:47" s="10" customFormat="1" ht="14.85" customHeight="1">
      <c r="B63" s="142"/>
      <c r="C63" s="143"/>
      <c r="D63" s="144" t="s">
        <v>214</v>
      </c>
      <c r="E63" s="145"/>
      <c r="F63" s="145"/>
      <c r="G63" s="145"/>
      <c r="H63" s="145"/>
      <c r="I63" s="145"/>
      <c r="J63" s="146">
        <f>J132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215</v>
      </c>
      <c r="E64" s="145"/>
      <c r="F64" s="145"/>
      <c r="G64" s="145"/>
      <c r="H64" s="145"/>
      <c r="I64" s="145"/>
      <c r="J64" s="146">
        <f>J144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216</v>
      </c>
      <c r="E65" s="145"/>
      <c r="F65" s="145"/>
      <c r="G65" s="145"/>
      <c r="H65" s="145"/>
      <c r="I65" s="145"/>
      <c r="J65" s="146">
        <f>J178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217</v>
      </c>
      <c r="E66" s="145"/>
      <c r="F66" s="145"/>
      <c r="G66" s="145"/>
      <c r="H66" s="145"/>
      <c r="I66" s="145"/>
      <c r="J66" s="146">
        <f>J181</f>
        <v>0</v>
      </c>
      <c r="K66" s="143"/>
      <c r="L66" s="147"/>
    </row>
    <row r="67" spans="1:31" s="10" customFormat="1" ht="14.85" customHeight="1">
      <c r="B67" s="142"/>
      <c r="C67" s="143"/>
      <c r="D67" s="144" t="s">
        <v>218</v>
      </c>
      <c r="E67" s="145"/>
      <c r="F67" s="145"/>
      <c r="G67" s="145"/>
      <c r="H67" s="145"/>
      <c r="I67" s="145"/>
      <c r="J67" s="146">
        <f>J196</f>
        <v>0</v>
      </c>
      <c r="K67" s="143"/>
      <c r="L67" s="147"/>
    </row>
    <row r="68" spans="1:31" s="10" customFormat="1" ht="14.85" customHeight="1">
      <c r="B68" s="142"/>
      <c r="C68" s="143"/>
      <c r="D68" s="144" t="s">
        <v>219</v>
      </c>
      <c r="E68" s="145"/>
      <c r="F68" s="145"/>
      <c r="G68" s="145"/>
      <c r="H68" s="145"/>
      <c r="I68" s="145"/>
      <c r="J68" s="146">
        <f>J204</f>
        <v>0</v>
      </c>
      <c r="K68" s="143"/>
      <c r="L68" s="147"/>
    </row>
    <row r="69" spans="1:31" s="10" customFormat="1" ht="19.899999999999999" customHeight="1">
      <c r="B69" s="142"/>
      <c r="C69" s="143"/>
      <c r="D69" s="144" t="s">
        <v>220</v>
      </c>
      <c r="E69" s="145"/>
      <c r="F69" s="145"/>
      <c r="G69" s="145"/>
      <c r="H69" s="145"/>
      <c r="I69" s="145"/>
      <c r="J69" s="146">
        <f>J215</f>
        <v>0</v>
      </c>
      <c r="K69" s="143"/>
      <c r="L69" s="147"/>
    </row>
    <row r="70" spans="1:31" s="10" customFormat="1" ht="19.899999999999999" customHeight="1">
      <c r="B70" s="142"/>
      <c r="C70" s="143"/>
      <c r="D70" s="144" t="s">
        <v>221</v>
      </c>
      <c r="E70" s="145"/>
      <c r="F70" s="145"/>
      <c r="G70" s="145"/>
      <c r="H70" s="145"/>
      <c r="I70" s="145"/>
      <c r="J70" s="146">
        <f>J224</f>
        <v>0</v>
      </c>
      <c r="K70" s="143"/>
      <c r="L70" s="147"/>
    </row>
    <row r="71" spans="1:31" s="2" customFormat="1" ht="21.75" customHeight="1">
      <c r="A71" s="34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5" customHeight="1">
      <c r="A72" s="34"/>
      <c r="B72" s="47"/>
      <c r="C72" s="48"/>
      <c r="D72" s="48"/>
      <c r="E72" s="48"/>
      <c r="F72" s="48"/>
      <c r="G72" s="48"/>
      <c r="H72" s="48"/>
      <c r="I72" s="48"/>
      <c r="J72" s="48"/>
      <c r="K72" s="48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6" spans="1:31" s="2" customFormat="1" ht="6.95" customHeight="1">
      <c r="A76" s="34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24.95" customHeight="1">
      <c r="A77" s="34"/>
      <c r="B77" s="35"/>
      <c r="C77" s="22" t="s">
        <v>110</v>
      </c>
      <c r="D77" s="36"/>
      <c r="E77" s="36"/>
      <c r="F77" s="36"/>
      <c r="G77" s="36"/>
      <c r="H77" s="36"/>
      <c r="I77" s="36"/>
      <c r="J77" s="36"/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8" t="s">
        <v>16</v>
      </c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6.5" customHeight="1">
      <c r="A80" s="34"/>
      <c r="B80" s="35"/>
      <c r="C80" s="36"/>
      <c r="D80" s="36"/>
      <c r="E80" s="347" t="str">
        <f>E7</f>
        <v>Obnova úvodní přístupové stezky na Křížovou horu</v>
      </c>
      <c r="F80" s="348"/>
      <c r="G80" s="348"/>
      <c r="H80" s="348"/>
      <c r="I80" s="36"/>
      <c r="J80" s="36"/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8" t="s">
        <v>98</v>
      </c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6.5" customHeight="1">
      <c r="A82" s="34"/>
      <c r="B82" s="35"/>
      <c r="C82" s="36"/>
      <c r="D82" s="36"/>
      <c r="E82" s="319" t="str">
        <f>E9</f>
        <v>SO101 - Přístupová stezka</v>
      </c>
      <c r="F82" s="349"/>
      <c r="G82" s="349"/>
      <c r="H82" s="349"/>
      <c r="I82" s="36"/>
      <c r="J82" s="36"/>
      <c r="K82" s="36"/>
      <c r="L82" s="10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10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8" t="s">
        <v>22</v>
      </c>
      <c r="D84" s="36"/>
      <c r="E84" s="36"/>
      <c r="F84" s="26" t="str">
        <f>F12</f>
        <v>Český Krumlov</v>
      </c>
      <c r="G84" s="36"/>
      <c r="H84" s="36"/>
      <c r="I84" s="28" t="s">
        <v>24</v>
      </c>
      <c r="J84" s="59" t="str">
        <f>IF(J12="","",J12)</f>
        <v>16. 12. 2021</v>
      </c>
      <c r="K84" s="36"/>
      <c r="L84" s="10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6.95" customHeight="1">
      <c r="A85" s="34"/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10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5.2" customHeight="1">
      <c r="A86" s="34"/>
      <c r="B86" s="35"/>
      <c r="C86" s="28" t="s">
        <v>30</v>
      </c>
      <c r="D86" s="36"/>
      <c r="E86" s="36"/>
      <c r="F86" s="26" t="str">
        <f>E15</f>
        <v>Město Český Krumlov</v>
      </c>
      <c r="G86" s="36"/>
      <c r="H86" s="36"/>
      <c r="I86" s="28" t="s">
        <v>38</v>
      </c>
      <c r="J86" s="32" t="str">
        <f>E21</f>
        <v>ATELIÉR DoPI, s.r.o.</v>
      </c>
      <c r="K86" s="36"/>
      <c r="L86" s="10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5.2" customHeight="1">
      <c r="A87" s="34"/>
      <c r="B87" s="35"/>
      <c r="C87" s="28" t="s">
        <v>36</v>
      </c>
      <c r="D87" s="36"/>
      <c r="E87" s="36"/>
      <c r="F87" s="26" t="str">
        <f>IF(E18="","",E18)</f>
        <v>Vyplň údaj</v>
      </c>
      <c r="G87" s="36"/>
      <c r="H87" s="36"/>
      <c r="I87" s="28" t="s">
        <v>43</v>
      </c>
      <c r="J87" s="32" t="str">
        <f>E24</f>
        <v xml:space="preserve"> </v>
      </c>
      <c r="K87" s="36"/>
      <c r="L87" s="10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0.3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10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11" customFormat="1" ht="29.25" customHeight="1">
      <c r="A89" s="148"/>
      <c r="B89" s="149"/>
      <c r="C89" s="150" t="s">
        <v>111</v>
      </c>
      <c r="D89" s="151" t="s">
        <v>67</v>
      </c>
      <c r="E89" s="151" t="s">
        <v>63</v>
      </c>
      <c r="F89" s="151" t="s">
        <v>64</v>
      </c>
      <c r="G89" s="151" t="s">
        <v>112</v>
      </c>
      <c r="H89" s="151" t="s">
        <v>113</v>
      </c>
      <c r="I89" s="151" t="s">
        <v>114</v>
      </c>
      <c r="J89" s="151" t="s">
        <v>102</v>
      </c>
      <c r="K89" s="152" t="s">
        <v>115</v>
      </c>
      <c r="L89" s="153"/>
      <c r="M89" s="68" t="s">
        <v>44</v>
      </c>
      <c r="N89" s="69" t="s">
        <v>52</v>
      </c>
      <c r="O89" s="69" t="s">
        <v>116</v>
      </c>
      <c r="P89" s="69" t="s">
        <v>117</v>
      </c>
      <c r="Q89" s="69" t="s">
        <v>118</v>
      </c>
      <c r="R89" s="69" t="s">
        <v>119</v>
      </c>
      <c r="S89" s="69" t="s">
        <v>120</v>
      </c>
      <c r="T89" s="70" t="s">
        <v>121</v>
      </c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</row>
    <row r="90" spans="1:65" s="2" customFormat="1" ht="22.9" customHeight="1">
      <c r="A90" s="34"/>
      <c r="B90" s="35"/>
      <c r="C90" s="75" t="s">
        <v>122</v>
      </c>
      <c r="D90" s="36"/>
      <c r="E90" s="36"/>
      <c r="F90" s="36"/>
      <c r="G90" s="36"/>
      <c r="H90" s="36"/>
      <c r="I90" s="36"/>
      <c r="J90" s="154">
        <f>BK90</f>
        <v>0</v>
      </c>
      <c r="K90" s="36"/>
      <c r="L90" s="39"/>
      <c r="M90" s="71"/>
      <c r="N90" s="155"/>
      <c r="O90" s="72"/>
      <c r="P90" s="156">
        <f>P91</f>
        <v>0</v>
      </c>
      <c r="Q90" s="72"/>
      <c r="R90" s="156">
        <f>R91</f>
        <v>903.98969999999997</v>
      </c>
      <c r="S90" s="72"/>
      <c r="T90" s="157">
        <f>T91</f>
        <v>332.15749999999997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6" t="s">
        <v>81</v>
      </c>
      <c r="AU90" s="16" t="s">
        <v>103</v>
      </c>
      <c r="BK90" s="158">
        <f>BK91</f>
        <v>0</v>
      </c>
    </row>
    <row r="91" spans="1:65" s="12" customFormat="1" ht="25.9" customHeight="1">
      <c r="B91" s="159"/>
      <c r="C91" s="160"/>
      <c r="D91" s="161" t="s">
        <v>81</v>
      </c>
      <c r="E91" s="162" t="s">
        <v>222</v>
      </c>
      <c r="F91" s="162" t="s">
        <v>223</v>
      </c>
      <c r="G91" s="160"/>
      <c r="H91" s="160"/>
      <c r="I91" s="163"/>
      <c r="J91" s="164">
        <f>BK91</f>
        <v>0</v>
      </c>
      <c r="K91" s="160"/>
      <c r="L91" s="165"/>
      <c r="M91" s="166"/>
      <c r="N91" s="167"/>
      <c r="O91" s="167"/>
      <c r="P91" s="168">
        <f>P92+P144+P178+P181+P215+P224</f>
        <v>0</v>
      </c>
      <c r="Q91" s="167"/>
      <c r="R91" s="168">
        <f>R92+R144+R178+R181+R215+R224</f>
        <v>903.98969999999997</v>
      </c>
      <c r="S91" s="167"/>
      <c r="T91" s="169">
        <f>T92+T144+T178+T181+T215+T224</f>
        <v>332.15749999999997</v>
      </c>
      <c r="AR91" s="170" t="s">
        <v>90</v>
      </c>
      <c r="AT91" s="171" t="s">
        <v>81</v>
      </c>
      <c r="AU91" s="171" t="s">
        <v>82</v>
      </c>
      <c r="AY91" s="170" t="s">
        <v>126</v>
      </c>
      <c r="BK91" s="172">
        <f>BK92+BK144+BK178+BK181+BK215+BK224</f>
        <v>0</v>
      </c>
    </row>
    <row r="92" spans="1:65" s="12" customFormat="1" ht="22.9" customHeight="1">
      <c r="B92" s="159"/>
      <c r="C92" s="160"/>
      <c r="D92" s="161" t="s">
        <v>81</v>
      </c>
      <c r="E92" s="173" t="s">
        <v>90</v>
      </c>
      <c r="F92" s="173" t="s">
        <v>224</v>
      </c>
      <c r="G92" s="160"/>
      <c r="H92" s="160"/>
      <c r="I92" s="163"/>
      <c r="J92" s="174">
        <f>BK92</f>
        <v>0</v>
      </c>
      <c r="K92" s="160"/>
      <c r="L92" s="165"/>
      <c r="M92" s="166"/>
      <c r="N92" s="167"/>
      <c r="O92" s="167"/>
      <c r="P92" s="168">
        <f>P93+SUM(P94:P128)+P132</f>
        <v>0</v>
      </c>
      <c r="Q92" s="167"/>
      <c r="R92" s="168">
        <f>R93+SUM(R94:R128)+R132</f>
        <v>151.082874</v>
      </c>
      <c r="S92" s="167"/>
      <c r="T92" s="169">
        <f>T93+SUM(T94:T128)+T132</f>
        <v>303.16999999999996</v>
      </c>
      <c r="AR92" s="170" t="s">
        <v>90</v>
      </c>
      <c r="AT92" s="171" t="s">
        <v>81</v>
      </c>
      <c r="AU92" s="171" t="s">
        <v>90</v>
      </c>
      <c r="AY92" s="170" t="s">
        <v>126</v>
      </c>
      <c r="BK92" s="172">
        <f>BK93+SUM(BK94:BK128)+BK132</f>
        <v>0</v>
      </c>
    </row>
    <row r="93" spans="1:65" s="2" customFormat="1" ht="24">
      <c r="A93" s="34"/>
      <c r="B93" s="35"/>
      <c r="C93" s="175" t="s">
        <v>90</v>
      </c>
      <c r="D93" s="175" t="s">
        <v>129</v>
      </c>
      <c r="E93" s="176" t="s">
        <v>225</v>
      </c>
      <c r="F93" s="177" t="s">
        <v>226</v>
      </c>
      <c r="G93" s="178" t="s">
        <v>227</v>
      </c>
      <c r="H93" s="179">
        <v>9</v>
      </c>
      <c r="I93" s="180"/>
      <c r="J93" s="181">
        <f>ROUND(I93*H93,2)</f>
        <v>0</v>
      </c>
      <c r="K93" s="177" t="s">
        <v>133</v>
      </c>
      <c r="L93" s="39"/>
      <c r="M93" s="182" t="s">
        <v>44</v>
      </c>
      <c r="N93" s="183" t="s">
        <v>53</v>
      </c>
      <c r="O93" s="64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86" t="s">
        <v>146</v>
      </c>
      <c r="AT93" s="186" t="s">
        <v>129</v>
      </c>
      <c r="AU93" s="186" t="s">
        <v>92</v>
      </c>
      <c r="AY93" s="16" t="s">
        <v>126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6" t="s">
        <v>90</v>
      </c>
      <c r="BK93" s="187">
        <f>ROUND(I93*H93,2)</f>
        <v>0</v>
      </c>
      <c r="BL93" s="16" t="s">
        <v>146</v>
      </c>
      <c r="BM93" s="186" t="s">
        <v>228</v>
      </c>
    </row>
    <row r="94" spans="1:65" s="13" customFormat="1" ht="11.25">
      <c r="B94" s="188"/>
      <c r="C94" s="189"/>
      <c r="D94" s="190" t="s">
        <v>136</v>
      </c>
      <c r="E94" s="191" t="s">
        <v>44</v>
      </c>
      <c r="F94" s="192" t="s">
        <v>229</v>
      </c>
      <c r="G94" s="189"/>
      <c r="H94" s="193">
        <v>9</v>
      </c>
      <c r="I94" s="194"/>
      <c r="J94" s="189"/>
      <c r="K94" s="189"/>
      <c r="L94" s="195"/>
      <c r="M94" s="196"/>
      <c r="N94" s="197"/>
      <c r="O94" s="197"/>
      <c r="P94" s="197"/>
      <c r="Q94" s="197"/>
      <c r="R94" s="197"/>
      <c r="S94" s="197"/>
      <c r="T94" s="198"/>
      <c r="AT94" s="199" t="s">
        <v>136</v>
      </c>
      <c r="AU94" s="199" t="s">
        <v>92</v>
      </c>
      <c r="AV94" s="13" t="s">
        <v>92</v>
      </c>
      <c r="AW94" s="13" t="s">
        <v>42</v>
      </c>
      <c r="AX94" s="13" t="s">
        <v>82</v>
      </c>
      <c r="AY94" s="199" t="s">
        <v>126</v>
      </c>
    </row>
    <row r="95" spans="1:65" s="2" customFormat="1" ht="24">
      <c r="A95" s="34"/>
      <c r="B95" s="35"/>
      <c r="C95" s="175" t="s">
        <v>92</v>
      </c>
      <c r="D95" s="175" t="s">
        <v>129</v>
      </c>
      <c r="E95" s="176" t="s">
        <v>230</v>
      </c>
      <c r="F95" s="177" t="s">
        <v>231</v>
      </c>
      <c r="G95" s="178" t="s">
        <v>227</v>
      </c>
      <c r="H95" s="179">
        <v>260</v>
      </c>
      <c r="I95" s="180"/>
      <c r="J95" s="181">
        <f>ROUND(I95*H95,2)</f>
        <v>0</v>
      </c>
      <c r="K95" s="177" t="s">
        <v>133</v>
      </c>
      <c r="L95" s="39"/>
      <c r="M95" s="182" t="s">
        <v>44</v>
      </c>
      <c r="N95" s="183" t="s">
        <v>53</v>
      </c>
      <c r="O95" s="64"/>
      <c r="P95" s="184">
        <f>O95*H95</f>
        <v>0</v>
      </c>
      <c r="Q95" s="184">
        <v>0</v>
      </c>
      <c r="R95" s="184">
        <f>Q95*H95</f>
        <v>0</v>
      </c>
      <c r="S95" s="184">
        <v>1</v>
      </c>
      <c r="T95" s="185">
        <f>S95*H95</f>
        <v>260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86" t="s">
        <v>146</v>
      </c>
      <c r="AT95" s="186" t="s">
        <v>129</v>
      </c>
      <c r="AU95" s="186" t="s">
        <v>92</v>
      </c>
      <c r="AY95" s="16" t="s">
        <v>126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6" t="s">
        <v>90</v>
      </c>
      <c r="BK95" s="187">
        <f>ROUND(I95*H95,2)</f>
        <v>0</v>
      </c>
      <c r="BL95" s="16" t="s">
        <v>146</v>
      </c>
      <c r="BM95" s="186" t="s">
        <v>232</v>
      </c>
    </row>
    <row r="96" spans="1:65" s="13" customFormat="1" ht="11.25">
      <c r="B96" s="188"/>
      <c r="C96" s="189"/>
      <c r="D96" s="190" t="s">
        <v>136</v>
      </c>
      <c r="E96" s="191" t="s">
        <v>44</v>
      </c>
      <c r="F96" s="192" t="s">
        <v>233</v>
      </c>
      <c r="G96" s="189"/>
      <c r="H96" s="193">
        <v>260</v>
      </c>
      <c r="I96" s="194"/>
      <c r="J96" s="189"/>
      <c r="K96" s="189"/>
      <c r="L96" s="195"/>
      <c r="M96" s="196"/>
      <c r="N96" s="197"/>
      <c r="O96" s="197"/>
      <c r="P96" s="197"/>
      <c r="Q96" s="197"/>
      <c r="R96" s="197"/>
      <c r="S96" s="197"/>
      <c r="T96" s="198"/>
      <c r="AT96" s="199" t="s">
        <v>136</v>
      </c>
      <c r="AU96" s="199" t="s">
        <v>92</v>
      </c>
      <c r="AV96" s="13" t="s">
        <v>92</v>
      </c>
      <c r="AW96" s="13" t="s">
        <v>42</v>
      </c>
      <c r="AX96" s="13" t="s">
        <v>82</v>
      </c>
      <c r="AY96" s="199" t="s">
        <v>126</v>
      </c>
    </row>
    <row r="97" spans="1:65" s="2" customFormat="1" ht="24">
      <c r="A97" s="34"/>
      <c r="B97" s="35"/>
      <c r="C97" s="175" t="s">
        <v>142</v>
      </c>
      <c r="D97" s="175" t="s">
        <v>129</v>
      </c>
      <c r="E97" s="176" t="s">
        <v>234</v>
      </c>
      <c r="F97" s="177" t="s">
        <v>226</v>
      </c>
      <c r="G97" s="178" t="s">
        <v>227</v>
      </c>
      <c r="H97" s="179">
        <v>5</v>
      </c>
      <c r="I97" s="180"/>
      <c r="J97" s="181">
        <f>ROUND(I97*H97,2)</f>
        <v>0</v>
      </c>
      <c r="K97" s="177" t="s">
        <v>133</v>
      </c>
      <c r="L97" s="39"/>
      <c r="M97" s="182" t="s">
        <v>44</v>
      </c>
      <c r="N97" s="183" t="s">
        <v>53</v>
      </c>
      <c r="O97" s="64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86" t="s">
        <v>146</v>
      </c>
      <c r="AT97" s="186" t="s">
        <v>129</v>
      </c>
      <c r="AU97" s="186" t="s">
        <v>92</v>
      </c>
      <c r="AY97" s="16" t="s">
        <v>126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6" t="s">
        <v>90</v>
      </c>
      <c r="BK97" s="187">
        <f>ROUND(I97*H97,2)</f>
        <v>0</v>
      </c>
      <c r="BL97" s="16" t="s">
        <v>146</v>
      </c>
      <c r="BM97" s="186" t="s">
        <v>235</v>
      </c>
    </row>
    <row r="98" spans="1:65" s="13" customFormat="1" ht="11.25">
      <c r="B98" s="188"/>
      <c r="C98" s="189"/>
      <c r="D98" s="190" t="s">
        <v>136</v>
      </c>
      <c r="E98" s="191" t="s">
        <v>44</v>
      </c>
      <c r="F98" s="192" t="s">
        <v>236</v>
      </c>
      <c r="G98" s="189"/>
      <c r="H98" s="193">
        <v>5</v>
      </c>
      <c r="I98" s="194"/>
      <c r="J98" s="189"/>
      <c r="K98" s="189"/>
      <c r="L98" s="195"/>
      <c r="M98" s="196"/>
      <c r="N98" s="197"/>
      <c r="O98" s="197"/>
      <c r="P98" s="197"/>
      <c r="Q98" s="197"/>
      <c r="R98" s="197"/>
      <c r="S98" s="197"/>
      <c r="T98" s="198"/>
      <c r="AT98" s="199" t="s">
        <v>136</v>
      </c>
      <c r="AU98" s="199" t="s">
        <v>92</v>
      </c>
      <c r="AV98" s="13" t="s">
        <v>92</v>
      </c>
      <c r="AW98" s="13" t="s">
        <v>42</v>
      </c>
      <c r="AX98" s="13" t="s">
        <v>82</v>
      </c>
      <c r="AY98" s="199" t="s">
        <v>126</v>
      </c>
    </row>
    <row r="99" spans="1:65" s="2" customFormat="1" ht="24">
      <c r="A99" s="34"/>
      <c r="B99" s="35"/>
      <c r="C99" s="175" t="s">
        <v>146</v>
      </c>
      <c r="D99" s="175" t="s">
        <v>129</v>
      </c>
      <c r="E99" s="176" t="s">
        <v>237</v>
      </c>
      <c r="F99" s="177" t="s">
        <v>238</v>
      </c>
      <c r="G99" s="178" t="s">
        <v>227</v>
      </c>
      <c r="H99" s="179">
        <v>0.45</v>
      </c>
      <c r="I99" s="180"/>
      <c r="J99" s="181">
        <f>ROUND(I99*H99,2)</f>
        <v>0</v>
      </c>
      <c r="K99" s="177" t="s">
        <v>133</v>
      </c>
      <c r="L99" s="39"/>
      <c r="M99" s="182" t="s">
        <v>44</v>
      </c>
      <c r="N99" s="183" t="s">
        <v>53</v>
      </c>
      <c r="O99" s="64"/>
      <c r="P99" s="184">
        <f>O99*H99</f>
        <v>0</v>
      </c>
      <c r="Q99" s="184">
        <v>0</v>
      </c>
      <c r="R99" s="184">
        <f>Q99*H99</f>
        <v>0</v>
      </c>
      <c r="S99" s="184">
        <v>1</v>
      </c>
      <c r="T99" s="185">
        <f>S99*H99</f>
        <v>0.45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86" t="s">
        <v>146</v>
      </c>
      <c r="AT99" s="186" t="s">
        <v>129</v>
      </c>
      <c r="AU99" s="186" t="s">
        <v>92</v>
      </c>
      <c r="AY99" s="16" t="s">
        <v>126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6" t="s">
        <v>90</v>
      </c>
      <c r="BK99" s="187">
        <f>ROUND(I99*H99,2)</f>
        <v>0</v>
      </c>
      <c r="BL99" s="16" t="s">
        <v>146</v>
      </c>
      <c r="BM99" s="186" t="s">
        <v>239</v>
      </c>
    </row>
    <row r="100" spans="1:65" s="13" customFormat="1" ht="11.25">
      <c r="B100" s="188"/>
      <c r="C100" s="189"/>
      <c r="D100" s="190" t="s">
        <v>136</v>
      </c>
      <c r="E100" s="191" t="s">
        <v>44</v>
      </c>
      <c r="F100" s="192" t="s">
        <v>240</v>
      </c>
      <c r="G100" s="189"/>
      <c r="H100" s="193">
        <v>0.45</v>
      </c>
      <c r="I100" s="194"/>
      <c r="J100" s="189"/>
      <c r="K100" s="189"/>
      <c r="L100" s="195"/>
      <c r="M100" s="196"/>
      <c r="N100" s="197"/>
      <c r="O100" s="197"/>
      <c r="P100" s="197"/>
      <c r="Q100" s="197"/>
      <c r="R100" s="197"/>
      <c r="S100" s="197"/>
      <c r="T100" s="198"/>
      <c r="AT100" s="199" t="s">
        <v>136</v>
      </c>
      <c r="AU100" s="199" t="s">
        <v>92</v>
      </c>
      <c r="AV100" s="13" t="s">
        <v>92</v>
      </c>
      <c r="AW100" s="13" t="s">
        <v>42</v>
      </c>
      <c r="AX100" s="13" t="s">
        <v>82</v>
      </c>
      <c r="AY100" s="199" t="s">
        <v>126</v>
      </c>
    </row>
    <row r="101" spans="1:65" s="2" customFormat="1" ht="24">
      <c r="A101" s="34"/>
      <c r="B101" s="35"/>
      <c r="C101" s="175" t="s">
        <v>125</v>
      </c>
      <c r="D101" s="175" t="s">
        <v>129</v>
      </c>
      <c r="E101" s="176" t="s">
        <v>241</v>
      </c>
      <c r="F101" s="177" t="s">
        <v>242</v>
      </c>
      <c r="G101" s="178" t="s">
        <v>227</v>
      </c>
      <c r="H101" s="179">
        <v>42.72</v>
      </c>
      <c r="I101" s="180"/>
      <c r="J101" s="181">
        <f>ROUND(I101*H101,2)</f>
        <v>0</v>
      </c>
      <c r="K101" s="177" t="s">
        <v>133</v>
      </c>
      <c r="L101" s="39"/>
      <c r="M101" s="182" t="s">
        <v>44</v>
      </c>
      <c r="N101" s="183" t="s">
        <v>53</v>
      </c>
      <c r="O101" s="64"/>
      <c r="P101" s="184">
        <f>O101*H101</f>
        <v>0</v>
      </c>
      <c r="Q101" s="184">
        <v>0</v>
      </c>
      <c r="R101" s="184">
        <f>Q101*H101</f>
        <v>0</v>
      </c>
      <c r="S101" s="184">
        <v>1</v>
      </c>
      <c r="T101" s="185">
        <f>S101*H101</f>
        <v>42.72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86" t="s">
        <v>146</v>
      </c>
      <c r="AT101" s="186" t="s">
        <v>129</v>
      </c>
      <c r="AU101" s="186" t="s">
        <v>92</v>
      </c>
      <c r="AY101" s="16" t="s">
        <v>126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6" t="s">
        <v>90</v>
      </c>
      <c r="BK101" s="187">
        <f>ROUND(I101*H101,2)</f>
        <v>0</v>
      </c>
      <c r="BL101" s="16" t="s">
        <v>146</v>
      </c>
      <c r="BM101" s="186" t="s">
        <v>243</v>
      </c>
    </row>
    <row r="102" spans="1:65" s="13" customFormat="1" ht="11.25">
      <c r="B102" s="188"/>
      <c r="C102" s="189"/>
      <c r="D102" s="190" t="s">
        <v>136</v>
      </c>
      <c r="E102" s="191" t="s">
        <v>44</v>
      </c>
      <c r="F102" s="192" t="s">
        <v>244</v>
      </c>
      <c r="G102" s="189"/>
      <c r="H102" s="193">
        <v>40.159999999999997</v>
      </c>
      <c r="I102" s="194"/>
      <c r="J102" s="189"/>
      <c r="K102" s="189"/>
      <c r="L102" s="195"/>
      <c r="M102" s="196"/>
      <c r="N102" s="197"/>
      <c r="O102" s="197"/>
      <c r="P102" s="197"/>
      <c r="Q102" s="197"/>
      <c r="R102" s="197"/>
      <c r="S102" s="197"/>
      <c r="T102" s="198"/>
      <c r="AT102" s="199" t="s">
        <v>136</v>
      </c>
      <c r="AU102" s="199" t="s">
        <v>92</v>
      </c>
      <c r="AV102" s="13" t="s">
        <v>92</v>
      </c>
      <c r="AW102" s="13" t="s">
        <v>42</v>
      </c>
      <c r="AX102" s="13" t="s">
        <v>82</v>
      </c>
      <c r="AY102" s="199" t="s">
        <v>126</v>
      </c>
    </row>
    <row r="103" spans="1:65" s="13" customFormat="1" ht="11.25">
      <c r="B103" s="188"/>
      <c r="C103" s="189"/>
      <c r="D103" s="190" t="s">
        <v>136</v>
      </c>
      <c r="E103" s="191" t="s">
        <v>44</v>
      </c>
      <c r="F103" s="192" t="s">
        <v>245</v>
      </c>
      <c r="G103" s="189"/>
      <c r="H103" s="193">
        <v>2.56</v>
      </c>
      <c r="I103" s="194"/>
      <c r="J103" s="189"/>
      <c r="K103" s="189"/>
      <c r="L103" s="195"/>
      <c r="M103" s="196"/>
      <c r="N103" s="197"/>
      <c r="O103" s="197"/>
      <c r="P103" s="197"/>
      <c r="Q103" s="197"/>
      <c r="R103" s="197"/>
      <c r="S103" s="197"/>
      <c r="T103" s="198"/>
      <c r="AT103" s="199" t="s">
        <v>136</v>
      </c>
      <c r="AU103" s="199" t="s">
        <v>92</v>
      </c>
      <c r="AV103" s="13" t="s">
        <v>92</v>
      </c>
      <c r="AW103" s="13" t="s">
        <v>42</v>
      </c>
      <c r="AX103" s="13" t="s">
        <v>82</v>
      </c>
      <c r="AY103" s="199" t="s">
        <v>126</v>
      </c>
    </row>
    <row r="104" spans="1:65" s="2" customFormat="1" ht="24">
      <c r="A104" s="34"/>
      <c r="B104" s="35"/>
      <c r="C104" s="175" t="s">
        <v>154</v>
      </c>
      <c r="D104" s="175" t="s">
        <v>129</v>
      </c>
      <c r="E104" s="176" t="s">
        <v>246</v>
      </c>
      <c r="F104" s="177" t="s">
        <v>247</v>
      </c>
      <c r="G104" s="178" t="s">
        <v>227</v>
      </c>
      <c r="H104" s="179">
        <v>45</v>
      </c>
      <c r="I104" s="180"/>
      <c r="J104" s="181">
        <f>ROUND(I104*H104,2)</f>
        <v>0</v>
      </c>
      <c r="K104" s="177" t="s">
        <v>133</v>
      </c>
      <c r="L104" s="39"/>
      <c r="M104" s="182" t="s">
        <v>44</v>
      </c>
      <c r="N104" s="183" t="s">
        <v>53</v>
      </c>
      <c r="O104" s="64"/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86" t="s">
        <v>146</v>
      </c>
      <c r="AT104" s="186" t="s">
        <v>129</v>
      </c>
      <c r="AU104" s="186" t="s">
        <v>92</v>
      </c>
      <c r="AY104" s="16" t="s">
        <v>126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6" t="s">
        <v>90</v>
      </c>
      <c r="BK104" s="187">
        <f>ROUND(I104*H104,2)</f>
        <v>0</v>
      </c>
      <c r="BL104" s="16" t="s">
        <v>146</v>
      </c>
      <c r="BM104" s="186" t="s">
        <v>248</v>
      </c>
    </row>
    <row r="105" spans="1:65" s="13" customFormat="1" ht="11.25">
      <c r="B105" s="188"/>
      <c r="C105" s="189"/>
      <c r="D105" s="190" t="s">
        <v>136</v>
      </c>
      <c r="E105" s="191" t="s">
        <v>44</v>
      </c>
      <c r="F105" s="192" t="s">
        <v>249</v>
      </c>
      <c r="G105" s="189"/>
      <c r="H105" s="193">
        <v>45</v>
      </c>
      <c r="I105" s="194"/>
      <c r="J105" s="189"/>
      <c r="K105" s="189"/>
      <c r="L105" s="195"/>
      <c r="M105" s="196"/>
      <c r="N105" s="197"/>
      <c r="O105" s="197"/>
      <c r="P105" s="197"/>
      <c r="Q105" s="197"/>
      <c r="R105" s="197"/>
      <c r="S105" s="197"/>
      <c r="T105" s="198"/>
      <c r="AT105" s="199" t="s">
        <v>136</v>
      </c>
      <c r="AU105" s="199" t="s">
        <v>92</v>
      </c>
      <c r="AV105" s="13" t="s">
        <v>92</v>
      </c>
      <c r="AW105" s="13" t="s">
        <v>42</v>
      </c>
      <c r="AX105" s="13" t="s">
        <v>82</v>
      </c>
      <c r="AY105" s="199" t="s">
        <v>126</v>
      </c>
    </row>
    <row r="106" spans="1:65" s="2" customFormat="1" ht="16.5" customHeight="1">
      <c r="A106" s="34"/>
      <c r="B106" s="35"/>
      <c r="C106" s="209" t="s">
        <v>160</v>
      </c>
      <c r="D106" s="209" t="s">
        <v>250</v>
      </c>
      <c r="E106" s="210" t="s">
        <v>251</v>
      </c>
      <c r="F106" s="211" t="s">
        <v>252</v>
      </c>
      <c r="G106" s="212" t="s">
        <v>253</v>
      </c>
      <c r="H106" s="213">
        <v>81</v>
      </c>
      <c r="I106" s="214"/>
      <c r="J106" s="215">
        <f>ROUND(I106*H106,2)</f>
        <v>0</v>
      </c>
      <c r="K106" s="211" t="s">
        <v>133</v>
      </c>
      <c r="L106" s="216"/>
      <c r="M106" s="217" t="s">
        <v>44</v>
      </c>
      <c r="N106" s="218" t="s">
        <v>53</v>
      </c>
      <c r="O106" s="64"/>
      <c r="P106" s="184">
        <f>O106*H106</f>
        <v>0</v>
      </c>
      <c r="Q106" s="184">
        <v>1</v>
      </c>
      <c r="R106" s="184">
        <f>Q106*H106</f>
        <v>81</v>
      </c>
      <c r="S106" s="184">
        <v>0</v>
      </c>
      <c r="T106" s="185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86" t="s">
        <v>163</v>
      </c>
      <c r="AT106" s="186" t="s">
        <v>250</v>
      </c>
      <c r="AU106" s="186" t="s">
        <v>92</v>
      </c>
      <c r="AY106" s="16" t="s">
        <v>126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6" t="s">
        <v>90</v>
      </c>
      <c r="BK106" s="187">
        <f>ROUND(I106*H106,2)</f>
        <v>0</v>
      </c>
      <c r="BL106" s="16" t="s">
        <v>146</v>
      </c>
      <c r="BM106" s="186" t="s">
        <v>254</v>
      </c>
    </row>
    <row r="107" spans="1:65" s="13" customFormat="1" ht="11.25">
      <c r="B107" s="188"/>
      <c r="C107" s="189"/>
      <c r="D107" s="190" t="s">
        <v>136</v>
      </c>
      <c r="E107" s="191" t="s">
        <v>44</v>
      </c>
      <c r="F107" s="192" t="s">
        <v>255</v>
      </c>
      <c r="G107" s="189"/>
      <c r="H107" s="193">
        <v>81</v>
      </c>
      <c r="I107" s="194"/>
      <c r="J107" s="189"/>
      <c r="K107" s="189"/>
      <c r="L107" s="195"/>
      <c r="M107" s="196"/>
      <c r="N107" s="197"/>
      <c r="O107" s="197"/>
      <c r="P107" s="197"/>
      <c r="Q107" s="197"/>
      <c r="R107" s="197"/>
      <c r="S107" s="197"/>
      <c r="T107" s="198"/>
      <c r="AT107" s="199" t="s">
        <v>136</v>
      </c>
      <c r="AU107" s="199" t="s">
        <v>92</v>
      </c>
      <c r="AV107" s="13" t="s">
        <v>92</v>
      </c>
      <c r="AW107" s="13" t="s">
        <v>42</v>
      </c>
      <c r="AX107" s="13" t="s">
        <v>82</v>
      </c>
      <c r="AY107" s="199" t="s">
        <v>126</v>
      </c>
    </row>
    <row r="108" spans="1:65" s="2" customFormat="1" ht="36">
      <c r="A108" s="34"/>
      <c r="B108" s="35"/>
      <c r="C108" s="175" t="s">
        <v>163</v>
      </c>
      <c r="D108" s="175" t="s">
        <v>129</v>
      </c>
      <c r="E108" s="176" t="s">
        <v>256</v>
      </c>
      <c r="F108" s="177" t="s">
        <v>257</v>
      </c>
      <c r="G108" s="178" t="s">
        <v>227</v>
      </c>
      <c r="H108" s="179">
        <v>303.17</v>
      </c>
      <c r="I108" s="180"/>
      <c r="J108" s="181">
        <f>ROUND(I108*H108,2)</f>
        <v>0</v>
      </c>
      <c r="K108" s="177" t="s">
        <v>133</v>
      </c>
      <c r="L108" s="39"/>
      <c r="M108" s="182" t="s">
        <v>44</v>
      </c>
      <c r="N108" s="183" t="s">
        <v>53</v>
      </c>
      <c r="O108" s="64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86" t="s">
        <v>146</v>
      </c>
      <c r="AT108" s="186" t="s">
        <v>129</v>
      </c>
      <c r="AU108" s="186" t="s">
        <v>92</v>
      </c>
      <c r="AY108" s="16" t="s">
        <v>126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6" t="s">
        <v>90</v>
      </c>
      <c r="BK108" s="187">
        <f>ROUND(I108*H108,2)</f>
        <v>0</v>
      </c>
      <c r="BL108" s="16" t="s">
        <v>146</v>
      </c>
      <c r="BM108" s="186" t="s">
        <v>258</v>
      </c>
    </row>
    <row r="109" spans="1:65" s="2" customFormat="1" ht="19.5">
      <c r="A109" s="34"/>
      <c r="B109" s="35"/>
      <c r="C109" s="36"/>
      <c r="D109" s="190" t="s">
        <v>167</v>
      </c>
      <c r="E109" s="36"/>
      <c r="F109" s="200" t="s">
        <v>259</v>
      </c>
      <c r="G109" s="36"/>
      <c r="H109" s="36"/>
      <c r="I109" s="201"/>
      <c r="J109" s="36"/>
      <c r="K109" s="36"/>
      <c r="L109" s="39"/>
      <c r="M109" s="202"/>
      <c r="N109" s="203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6" t="s">
        <v>167</v>
      </c>
      <c r="AU109" s="16" t="s">
        <v>92</v>
      </c>
    </row>
    <row r="110" spans="1:65" s="2" customFormat="1" ht="36">
      <c r="A110" s="34"/>
      <c r="B110" s="35"/>
      <c r="C110" s="175" t="s">
        <v>172</v>
      </c>
      <c r="D110" s="175" t="s">
        <v>129</v>
      </c>
      <c r="E110" s="176" t="s">
        <v>260</v>
      </c>
      <c r="F110" s="177" t="s">
        <v>261</v>
      </c>
      <c r="G110" s="178" t="s">
        <v>227</v>
      </c>
      <c r="H110" s="179">
        <v>1819.02</v>
      </c>
      <c r="I110" s="180"/>
      <c r="J110" s="181">
        <f>ROUND(I110*H110,2)</f>
        <v>0</v>
      </c>
      <c r="K110" s="177" t="s">
        <v>133</v>
      </c>
      <c r="L110" s="39"/>
      <c r="M110" s="182" t="s">
        <v>44</v>
      </c>
      <c r="N110" s="183" t="s">
        <v>53</v>
      </c>
      <c r="O110" s="64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86" t="s">
        <v>146</v>
      </c>
      <c r="AT110" s="186" t="s">
        <v>129</v>
      </c>
      <c r="AU110" s="186" t="s">
        <v>92</v>
      </c>
      <c r="AY110" s="16" t="s">
        <v>126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6" t="s">
        <v>90</v>
      </c>
      <c r="BK110" s="187">
        <f>ROUND(I110*H110,2)</f>
        <v>0</v>
      </c>
      <c r="BL110" s="16" t="s">
        <v>146</v>
      </c>
      <c r="BM110" s="186" t="s">
        <v>262</v>
      </c>
    </row>
    <row r="111" spans="1:65" s="13" customFormat="1" ht="11.25">
      <c r="B111" s="188"/>
      <c r="C111" s="189"/>
      <c r="D111" s="190" t="s">
        <v>136</v>
      </c>
      <c r="E111" s="189"/>
      <c r="F111" s="192" t="s">
        <v>263</v>
      </c>
      <c r="G111" s="189"/>
      <c r="H111" s="193">
        <v>1819.02</v>
      </c>
      <c r="I111" s="194"/>
      <c r="J111" s="189"/>
      <c r="K111" s="189"/>
      <c r="L111" s="195"/>
      <c r="M111" s="196"/>
      <c r="N111" s="197"/>
      <c r="O111" s="197"/>
      <c r="P111" s="197"/>
      <c r="Q111" s="197"/>
      <c r="R111" s="197"/>
      <c r="S111" s="197"/>
      <c r="T111" s="198"/>
      <c r="AT111" s="199" t="s">
        <v>136</v>
      </c>
      <c r="AU111" s="199" t="s">
        <v>92</v>
      </c>
      <c r="AV111" s="13" t="s">
        <v>92</v>
      </c>
      <c r="AW111" s="13" t="s">
        <v>4</v>
      </c>
      <c r="AX111" s="13" t="s">
        <v>90</v>
      </c>
      <c r="AY111" s="199" t="s">
        <v>126</v>
      </c>
    </row>
    <row r="112" spans="1:65" s="2" customFormat="1" ht="24">
      <c r="A112" s="34"/>
      <c r="B112" s="35"/>
      <c r="C112" s="175" t="s">
        <v>176</v>
      </c>
      <c r="D112" s="175" t="s">
        <v>129</v>
      </c>
      <c r="E112" s="176" t="s">
        <v>264</v>
      </c>
      <c r="F112" s="177" t="s">
        <v>265</v>
      </c>
      <c r="G112" s="178" t="s">
        <v>253</v>
      </c>
      <c r="H112" s="179">
        <v>545.70600000000002</v>
      </c>
      <c r="I112" s="180"/>
      <c r="J112" s="181">
        <f>ROUND(I112*H112,2)</f>
        <v>0</v>
      </c>
      <c r="K112" s="177" t="s">
        <v>133</v>
      </c>
      <c r="L112" s="39"/>
      <c r="M112" s="182" t="s">
        <v>44</v>
      </c>
      <c r="N112" s="183" t="s">
        <v>53</v>
      </c>
      <c r="O112" s="64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86" t="s">
        <v>146</v>
      </c>
      <c r="AT112" s="186" t="s">
        <v>129</v>
      </c>
      <c r="AU112" s="186" t="s">
        <v>92</v>
      </c>
      <c r="AY112" s="16" t="s">
        <v>126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6" t="s">
        <v>90</v>
      </c>
      <c r="BK112" s="187">
        <f>ROUND(I112*H112,2)</f>
        <v>0</v>
      </c>
      <c r="BL112" s="16" t="s">
        <v>146</v>
      </c>
      <c r="BM112" s="186" t="s">
        <v>266</v>
      </c>
    </row>
    <row r="113" spans="1:65" s="13" customFormat="1" ht="11.25">
      <c r="B113" s="188"/>
      <c r="C113" s="189"/>
      <c r="D113" s="190" t="s">
        <v>136</v>
      </c>
      <c r="E113" s="189"/>
      <c r="F113" s="192" t="s">
        <v>267</v>
      </c>
      <c r="G113" s="189"/>
      <c r="H113" s="193">
        <v>545.70600000000002</v>
      </c>
      <c r="I113" s="194"/>
      <c r="J113" s="189"/>
      <c r="K113" s="189"/>
      <c r="L113" s="195"/>
      <c r="M113" s="196"/>
      <c r="N113" s="197"/>
      <c r="O113" s="197"/>
      <c r="P113" s="197"/>
      <c r="Q113" s="197"/>
      <c r="R113" s="197"/>
      <c r="S113" s="197"/>
      <c r="T113" s="198"/>
      <c r="AT113" s="199" t="s">
        <v>136</v>
      </c>
      <c r="AU113" s="199" t="s">
        <v>92</v>
      </c>
      <c r="AV113" s="13" t="s">
        <v>92</v>
      </c>
      <c r="AW113" s="13" t="s">
        <v>4</v>
      </c>
      <c r="AX113" s="13" t="s">
        <v>90</v>
      </c>
      <c r="AY113" s="199" t="s">
        <v>126</v>
      </c>
    </row>
    <row r="114" spans="1:65" s="2" customFormat="1" ht="24">
      <c r="A114" s="34"/>
      <c r="B114" s="35"/>
      <c r="C114" s="175" t="s">
        <v>180</v>
      </c>
      <c r="D114" s="175" t="s">
        <v>129</v>
      </c>
      <c r="E114" s="176" t="s">
        <v>268</v>
      </c>
      <c r="F114" s="177" t="s">
        <v>269</v>
      </c>
      <c r="G114" s="178" t="s">
        <v>227</v>
      </c>
      <c r="H114" s="179">
        <v>303.17</v>
      </c>
      <c r="I114" s="180"/>
      <c r="J114" s="181">
        <f>ROUND(I114*H114,2)</f>
        <v>0</v>
      </c>
      <c r="K114" s="177" t="s">
        <v>133</v>
      </c>
      <c r="L114" s="39"/>
      <c r="M114" s="182" t="s">
        <v>44</v>
      </c>
      <c r="N114" s="183" t="s">
        <v>53</v>
      </c>
      <c r="O114" s="64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86" t="s">
        <v>146</v>
      </c>
      <c r="AT114" s="186" t="s">
        <v>129</v>
      </c>
      <c r="AU114" s="186" t="s">
        <v>92</v>
      </c>
      <c r="AY114" s="16" t="s">
        <v>126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6" t="s">
        <v>90</v>
      </c>
      <c r="BK114" s="187">
        <f>ROUND(I114*H114,2)</f>
        <v>0</v>
      </c>
      <c r="BL114" s="16" t="s">
        <v>146</v>
      </c>
      <c r="BM114" s="186" t="s">
        <v>270</v>
      </c>
    </row>
    <row r="115" spans="1:65" s="2" customFormat="1" ht="16.5" customHeight="1">
      <c r="A115" s="34"/>
      <c r="B115" s="35"/>
      <c r="C115" s="175" t="s">
        <v>185</v>
      </c>
      <c r="D115" s="175" t="s">
        <v>129</v>
      </c>
      <c r="E115" s="176" t="s">
        <v>271</v>
      </c>
      <c r="F115" s="177" t="s">
        <v>272</v>
      </c>
      <c r="G115" s="178" t="s">
        <v>273</v>
      </c>
      <c r="H115" s="179">
        <v>693.88</v>
      </c>
      <c r="I115" s="180"/>
      <c r="J115" s="181">
        <f>ROUND(I115*H115,2)</f>
        <v>0</v>
      </c>
      <c r="K115" s="177" t="s">
        <v>133</v>
      </c>
      <c r="L115" s="39"/>
      <c r="M115" s="182" t="s">
        <v>44</v>
      </c>
      <c r="N115" s="183" t="s">
        <v>53</v>
      </c>
      <c r="O115" s="64"/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86" t="s">
        <v>146</v>
      </c>
      <c r="AT115" s="186" t="s">
        <v>129</v>
      </c>
      <c r="AU115" s="186" t="s">
        <v>92</v>
      </c>
      <c r="AY115" s="16" t="s">
        <v>126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6" t="s">
        <v>90</v>
      </c>
      <c r="BK115" s="187">
        <f>ROUND(I115*H115,2)</f>
        <v>0</v>
      </c>
      <c r="BL115" s="16" t="s">
        <v>146</v>
      </c>
      <c r="BM115" s="186" t="s">
        <v>274</v>
      </c>
    </row>
    <row r="116" spans="1:65" s="13" customFormat="1" ht="11.25">
      <c r="B116" s="188"/>
      <c r="C116" s="189"/>
      <c r="D116" s="190" t="s">
        <v>136</v>
      </c>
      <c r="E116" s="191" t="s">
        <v>44</v>
      </c>
      <c r="F116" s="192" t="s">
        <v>275</v>
      </c>
      <c r="G116" s="189"/>
      <c r="H116" s="193">
        <v>693.88</v>
      </c>
      <c r="I116" s="194"/>
      <c r="J116" s="189"/>
      <c r="K116" s="189"/>
      <c r="L116" s="195"/>
      <c r="M116" s="196"/>
      <c r="N116" s="197"/>
      <c r="O116" s="197"/>
      <c r="P116" s="197"/>
      <c r="Q116" s="197"/>
      <c r="R116" s="197"/>
      <c r="S116" s="197"/>
      <c r="T116" s="198"/>
      <c r="AT116" s="199" t="s">
        <v>136</v>
      </c>
      <c r="AU116" s="199" t="s">
        <v>92</v>
      </c>
      <c r="AV116" s="13" t="s">
        <v>92</v>
      </c>
      <c r="AW116" s="13" t="s">
        <v>42</v>
      </c>
      <c r="AX116" s="13" t="s">
        <v>82</v>
      </c>
      <c r="AY116" s="199" t="s">
        <v>126</v>
      </c>
    </row>
    <row r="117" spans="1:65" s="2" customFormat="1" ht="24">
      <c r="A117" s="34"/>
      <c r="B117" s="35"/>
      <c r="C117" s="175" t="s">
        <v>189</v>
      </c>
      <c r="D117" s="175" t="s">
        <v>129</v>
      </c>
      <c r="E117" s="176" t="s">
        <v>276</v>
      </c>
      <c r="F117" s="177" t="s">
        <v>277</v>
      </c>
      <c r="G117" s="178" t="s">
        <v>273</v>
      </c>
      <c r="H117" s="179">
        <v>12</v>
      </c>
      <c r="I117" s="180"/>
      <c r="J117" s="181">
        <f>ROUND(I117*H117,2)</f>
        <v>0</v>
      </c>
      <c r="K117" s="177" t="s">
        <v>133</v>
      </c>
      <c r="L117" s="39"/>
      <c r="M117" s="182" t="s">
        <v>44</v>
      </c>
      <c r="N117" s="183" t="s">
        <v>53</v>
      </c>
      <c r="O117" s="64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86" t="s">
        <v>146</v>
      </c>
      <c r="AT117" s="186" t="s">
        <v>129</v>
      </c>
      <c r="AU117" s="186" t="s">
        <v>92</v>
      </c>
      <c r="AY117" s="16" t="s">
        <v>126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6" t="s">
        <v>90</v>
      </c>
      <c r="BK117" s="187">
        <f>ROUND(I117*H117,2)</f>
        <v>0</v>
      </c>
      <c r="BL117" s="16" t="s">
        <v>146</v>
      </c>
      <c r="BM117" s="186" t="s">
        <v>278</v>
      </c>
    </row>
    <row r="118" spans="1:65" s="13" customFormat="1" ht="11.25">
      <c r="B118" s="188"/>
      <c r="C118" s="189"/>
      <c r="D118" s="190" t="s">
        <v>136</v>
      </c>
      <c r="E118" s="191" t="s">
        <v>44</v>
      </c>
      <c r="F118" s="192" t="s">
        <v>279</v>
      </c>
      <c r="G118" s="189"/>
      <c r="H118" s="193">
        <v>12</v>
      </c>
      <c r="I118" s="194"/>
      <c r="J118" s="189"/>
      <c r="K118" s="189"/>
      <c r="L118" s="195"/>
      <c r="M118" s="196"/>
      <c r="N118" s="197"/>
      <c r="O118" s="197"/>
      <c r="P118" s="197"/>
      <c r="Q118" s="197"/>
      <c r="R118" s="197"/>
      <c r="S118" s="197"/>
      <c r="T118" s="198"/>
      <c r="AT118" s="199" t="s">
        <v>136</v>
      </c>
      <c r="AU118" s="199" t="s">
        <v>92</v>
      </c>
      <c r="AV118" s="13" t="s">
        <v>92</v>
      </c>
      <c r="AW118" s="13" t="s">
        <v>42</v>
      </c>
      <c r="AX118" s="13" t="s">
        <v>82</v>
      </c>
      <c r="AY118" s="199" t="s">
        <v>126</v>
      </c>
    </row>
    <row r="119" spans="1:65" s="2" customFormat="1" ht="24">
      <c r="A119" s="34"/>
      <c r="B119" s="35"/>
      <c r="C119" s="175" t="s">
        <v>193</v>
      </c>
      <c r="D119" s="175" t="s">
        <v>129</v>
      </c>
      <c r="E119" s="176" t="s">
        <v>280</v>
      </c>
      <c r="F119" s="177" t="s">
        <v>281</v>
      </c>
      <c r="G119" s="178" t="s">
        <v>273</v>
      </c>
      <c r="H119" s="179">
        <v>45</v>
      </c>
      <c r="I119" s="180"/>
      <c r="J119" s="181">
        <f>ROUND(I119*H119,2)</f>
        <v>0</v>
      </c>
      <c r="K119" s="177" t="s">
        <v>133</v>
      </c>
      <c r="L119" s="39"/>
      <c r="M119" s="182" t="s">
        <v>44</v>
      </c>
      <c r="N119" s="183" t="s">
        <v>53</v>
      </c>
      <c r="O119" s="64"/>
      <c r="P119" s="184">
        <f>O119*H119</f>
        <v>0</v>
      </c>
      <c r="Q119" s="184">
        <v>0</v>
      </c>
      <c r="R119" s="184">
        <f>Q119*H119</f>
        <v>0</v>
      </c>
      <c r="S119" s="184">
        <v>0</v>
      </c>
      <c r="T119" s="185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86" t="s">
        <v>146</v>
      </c>
      <c r="AT119" s="186" t="s">
        <v>129</v>
      </c>
      <c r="AU119" s="186" t="s">
        <v>92</v>
      </c>
      <c r="AY119" s="16" t="s">
        <v>126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6" t="s">
        <v>90</v>
      </c>
      <c r="BK119" s="187">
        <f>ROUND(I119*H119,2)</f>
        <v>0</v>
      </c>
      <c r="BL119" s="16" t="s">
        <v>146</v>
      </c>
      <c r="BM119" s="186" t="s">
        <v>282</v>
      </c>
    </row>
    <row r="120" spans="1:65" s="13" customFormat="1" ht="11.25">
      <c r="B120" s="188"/>
      <c r="C120" s="189"/>
      <c r="D120" s="190" t="s">
        <v>136</v>
      </c>
      <c r="E120" s="191" t="s">
        <v>44</v>
      </c>
      <c r="F120" s="192" t="s">
        <v>283</v>
      </c>
      <c r="G120" s="189"/>
      <c r="H120" s="193">
        <v>45</v>
      </c>
      <c r="I120" s="194"/>
      <c r="J120" s="189"/>
      <c r="K120" s="189"/>
      <c r="L120" s="195"/>
      <c r="M120" s="196"/>
      <c r="N120" s="197"/>
      <c r="O120" s="197"/>
      <c r="P120" s="197"/>
      <c r="Q120" s="197"/>
      <c r="R120" s="197"/>
      <c r="S120" s="197"/>
      <c r="T120" s="198"/>
      <c r="AT120" s="199" t="s">
        <v>136</v>
      </c>
      <c r="AU120" s="199" t="s">
        <v>92</v>
      </c>
      <c r="AV120" s="13" t="s">
        <v>92</v>
      </c>
      <c r="AW120" s="13" t="s">
        <v>42</v>
      </c>
      <c r="AX120" s="13" t="s">
        <v>82</v>
      </c>
      <c r="AY120" s="199" t="s">
        <v>126</v>
      </c>
    </row>
    <row r="121" spans="1:65" s="2" customFormat="1" ht="24">
      <c r="A121" s="34"/>
      <c r="B121" s="35"/>
      <c r="C121" s="175" t="s">
        <v>8</v>
      </c>
      <c r="D121" s="175" t="s">
        <v>129</v>
      </c>
      <c r="E121" s="176" t="s">
        <v>284</v>
      </c>
      <c r="F121" s="177" t="s">
        <v>285</v>
      </c>
      <c r="G121" s="178" t="s">
        <v>273</v>
      </c>
      <c r="H121" s="179">
        <v>512.4</v>
      </c>
      <c r="I121" s="180"/>
      <c r="J121" s="181">
        <f>ROUND(I121*H121,2)</f>
        <v>0</v>
      </c>
      <c r="K121" s="177" t="s">
        <v>133</v>
      </c>
      <c r="L121" s="39"/>
      <c r="M121" s="182" t="s">
        <v>44</v>
      </c>
      <c r="N121" s="183" t="s">
        <v>53</v>
      </c>
      <c r="O121" s="64"/>
      <c r="P121" s="184">
        <f>O121*H121</f>
        <v>0</v>
      </c>
      <c r="Q121" s="184">
        <v>3.1E-4</v>
      </c>
      <c r="R121" s="184">
        <f>Q121*H121</f>
        <v>0.15884399999999999</v>
      </c>
      <c r="S121" s="184">
        <v>0</v>
      </c>
      <c r="T121" s="185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86" t="s">
        <v>146</v>
      </c>
      <c r="AT121" s="186" t="s">
        <v>129</v>
      </c>
      <c r="AU121" s="186" t="s">
        <v>92</v>
      </c>
      <c r="AY121" s="16" t="s">
        <v>126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6" t="s">
        <v>90</v>
      </c>
      <c r="BK121" s="187">
        <f>ROUND(I121*H121,2)</f>
        <v>0</v>
      </c>
      <c r="BL121" s="16" t="s">
        <v>146</v>
      </c>
      <c r="BM121" s="186" t="s">
        <v>286</v>
      </c>
    </row>
    <row r="122" spans="1:65" s="13" customFormat="1" ht="11.25">
      <c r="B122" s="188"/>
      <c r="C122" s="189"/>
      <c r="D122" s="190" t="s">
        <v>136</v>
      </c>
      <c r="E122" s="191" t="s">
        <v>44</v>
      </c>
      <c r="F122" s="192" t="s">
        <v>287</v>
      </c>
      <c r="G122" s="189"/>
      <c r="H122" s="193">
        <v>512.4</v>
      </c>
      <c r="I122" s="194"/>
      <c r="J122" s="189"/>
      <c r="K122" s="189"/>
      <c r="L122" s="195"/>
      <c r="M122" s="196"/>
      <c r="N122" s="197"/>
      <c r="O122" s="197"/>
      <c r="P122" s="197"/>
      <c r="Q122" s="197"/>
      <c r="R122" s="197"/>
      <c r="S122" s="197"/>
      <c r="T122" s="198"/>
      <c r="AT122" s="199" t="s">
        <v>136</v>
      </c>
      <c r="AU122" s="199" t="s">
        <v>92</v>
      </c>
      <c r="AV122" s="13" t="s">
        <v>92</v>
      </c>
      <c r="AW122" s="13" t="s">
        <v>42</v>
      </c>
      <c r="AX122" s="13" t="s">
        <v>82</v>
      </c>
      <c r="AY122" s="199" t="s">
        <v>126</v>
      </c>
    </row>
    <row r="123" spans="1:65" s="2" customFormat="1" ht="16.5" customHeight="1">
      <c r="A123" s="34"/>
      <c r="B123" s="35"/>
      <c r="C123" s="209" t="s">
        <v>200</v>
      </c>
      <c r="D123" s="209" t="s">
        <v>250</v>
      </c>
      <c r="E123" s="210" t="s">
        <v>288</v>
      </c>
      <c r="F123" s="211" t="s">
        <v>289</v>
      </c>
      <c r="G123" s="212" t="s">
        <v>273</v>
      </c>
      <c r="H123" s="213">
        <v>512.4</v>
      </c>
      <c r="I123" s="214"/>
      <c r="J123" s="215">
        <f>ROUND(I123*H123,2)</f>
        <v>0</v>
      </c>
      <c r="K123" s="211" t="s">
        <v>133</v>
      </c>
      <c r="L123" s="216"/>
      <c r="M123" s="217" t="s">
        <v>44</v>
      </c>
      <c r="N123" s="218" t="s">
        <v>53</v>
      </c>
      <c r="O123" s="64"/>
      <c r="P123" s="184">
        <f>O123*H123</f>
        <v>0</v>
      </c>
      <c r="Q123" s="184">
        <v>2.0000000000000001E-4</v>
      </c>
      <c r="R123" s="184">
        <f>Q123*H123</f>
        <v>0.10248</v>
      </c>
      <c r="S123" s="184">
        <v>0</v>
      </c>
      <c r="T123" s="185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86" t="s">
        <v>163</v>
      </c>
      <c r="AT123" s="186" t="s">
        <v>250</v>
      </c>
      <c r="AU123" s="186" t="s">
        <v>92</v>
      </c>
      <c r="AY123" s="16" t="s">
        <v>126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6" t="s">
        <v>90</v>
      </c>
      <c r="BK123" s="187">
        <f>ROUND(I123*H123,2)</f>
        <v>0</v>
      </c>
      <c r="BL123" s="16" t="s">
        <v>146</v>
      </c>
      <c r="BM123" s="186" t="s">
        <v>290</v>
      </c>
    </row>
    <row r="124" spans="1:65" s="2" customFormat="1" ht="33" customHeight="1">
      <c r="A124" s="34"/>
      <c r="B124" s="35"/>
      <c r="C124" s="175" t="s">
        <v>206</v>
      </c>
      <c r="D124" s="175" t="s">
        <v>129</v>
      </c>
      <c r="E124" s="176" t="s">
        <v>291</v>
      </c>
      <c r="F124" s="177" t="s">
        <v>292</v>
      </c>
      <c r="G124" s="178" t="s">
        <v>293</v>
      </c>
      <c r="H124" s="179">
        <v>255</v>
      </c>
      <c r="I124" s="180"/>
      <c r="J124" s="181">
        <f>ROUND(I124*H124,2)</f>
        <v>0</v>
      </c>
      <c r="K124" s="177" t="s">
        <v>133</v>
      </c>
      <c r="L124" s="39"/>
      <c r="M124" s="182" t="s">
        <v>44</v>
      </c>
      <c r="N124" s="183" t="s">
        <v>53</v>
      </c>
      <c r="O124" s="64"/>
      <c r="P124" s="184">
        <f>O124*H124</f>
        <v>0</v>
      </c>
      <c r="Q124" s="184">
        <v>0.27378000000000002</v>
      </c>
      <c r="R124" s="184">
        <f>Q124*H124</f>
        <v>69.813900000000004</v>
      </c>
      <c r="S124" s="184">
        <v>0</v>
      </c>
      <c r="T124" s="185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6" t="s">
        <v>146</v>
      </c>
      <c r="AT124" s="186" t="s">
        <v>129</v>
      </c>
      <c r="AU124" s="186" t="s">
        <v>92</v>
      </c>
      <c r="AY124" s="16" t="s">
        <v>126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6" t="s">
        <v>90</v>
      </c>
      <c r="BK124" s="187">
        <f>ROUND(I124*H124,2)</f>
        <v>0</v>
      </c>
      <c r="BL124" s="16" t="s">
        <v>146</v>
      </c>
      <c r="BM124" s="186" t="s">
        <v>294</v>
      </c>
    </row>
    <row r="125" spans="1:65" s="2" customFormat="1" ht="19.5">
      <c r="A125" s="34"/>
      <c r="B125" s="35"/>
      <c r="C125" s="36"/>
      <c r="D125" s="190" t="s">
        <v>167</v>
      </c>
      <c r="E125" s="36"/>
      <c r="F125" s="200" t="s">
        <v>295</v>
      </c>
      <c r="G125" s="36"/>
      <c r="H125" s="36"/>
      <c r="I125" s="201"/>
      <c r="J125" s="36"/>
      <c r="K125" s="36"/>
      <c r="L125" s="39"/>
      <c r="M125" s="202"/>
      <c r="N125" s="203"/>
      <c r="O125" s="64"/>
      <c r="P125" s="64"/>
      <c r="Q125" s="64"/>
      <c r="R125" s="64"/>
      <c r="S125" s="64"/>
      <c r="T125" s="65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6" t="s">
        <v>167</v>
      </c>
      <c r="AU125" s="16" t="s">
        <v>92</v>
      </c>
    </row>
    <row r="126" spans="1:65" s="13" customFormat="1" ht="11.25">
      <c r="B126" s="188"/>
      <c r="C126" s="189"/>
      <c r="D126" s="190" t="s">
        <v>136</v>
      </c>
      <c r="E126" s="191" t="s">
        <v>44</v>
      </c>
      <c r="F126" s="192" t="s">
        <v>296</v>
      </c>
      <c r="G126" s="189"/>
      <c r="H126" s="193">
        <v>255</v>
      </c>
      <c r="I126" s="194"/>
      <c r="J126" s="189"/>
      <c r="K126" s="189"/>
      <c r="L126" s="195"/>
      <c r="M126" s="196"/>
      <c r="N126" s="197"/>
      <c r="O126" s="197"/>
      <c r="P126" s="197"/>
      <c r="Q126" s="197"/>
      <c r="R126" s="197"/>
      <c r="S126" s="197"/>
      <c r="T126" s="198"/>
      <c r="AT126" s="199" t="s">
        <v>136</v>
      </c>
      <c r="AU126" s="199" t="s">
        <v>92</v>
      </c>
      <c r="AV126" s="13" t="s">
        <v>92</v>
      </c>
      <c r="AW126" s="13" t="s">
        <v>42</v>
      </c>
      <c r="AX126" s="13" t="s">
        <v>82</v>
      </c>
      <c r="AY126" s="199" t="s">
        <v>126</v>
      </c>
    </row>
    <row r="127" spans="1:65" s="2" customFormat="1" ht="33" customHeight="1">
      <c r="A127" s="34"/>
      <c r="B127" s="35"/>
      <c r="C127" s="175" t="s">
        <v>297</v>
      </c>
      <c r="D127" s="175" t="s">
        <v>129</v>
      </c>
      <c r="E127" s="176" t="s">
        <v>298</v>
      </c>
      <c r="F127" s="177" t="s">
        <v>299</v>
      </c>
      <c r="G127" s="178" t="s">
        <v>132</v>
      </c>
      <c r="H127" s="179">
        <v>1</v>
      </c>
      <c r="I127" s="180"/>
      <c r="J127" s="181">
        <f>ROUND(I127*H127,2)</f>
        <v>0</v>
      </c>
      <c r="K127" s="177" t="s">
        <v>44</v>
      </c>
      <c r="L127" s="39"/>
      <c r="M127" s="182" t="s">
        <v>44</v>
      </c>
      <c r="N127" s="183" t="s">
        <v>53</v>
      </c>
      <c r="O127" s="64"/>
      <c r="P127" s="184">
        <f>O127*H127</f>
        <v>0</v>
      </c>
      <c r="Q127" s="184">
        <v>0</v>
      </c>
      <c r="R127" s="184">
        <f>Q127*H127</f>
        <v>0</v>
      </c>
      <c r="S127" s="184">
        <v>0</v>
      </c>
      <c r="T127" s="185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6" t="s">
        <v>146</v>
      </c>
      <c r="AT127" s="186" t="s">
        <v>129</v>
      </c>
      <c r="AU127" s="186" t="s">
        <v>92</v>
      </c>
      <c r="AY127" s="16" t="s">
        <v>126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6" t="s">
        <v>90</v>
      </c>
      <c r="BK127" s="187">
        <f>ROUND(I127*H127,2)</f>
        <v>0</v>
      </c>
      <c r="BL127" s="16" t="s">
        <v>146</v>
      </c>
      <c r="BM127" s="186" t="s">
        <v>300</v>
      </c>
    </row>
    <row r="128" spans="1:65" s="12" customFormat="1" ht="20.85" customHeight="1">
      <c r="B128" s="159"/>
      <c r="C128" s="160"/>
      <c r="D128" s="161" t="s">
        <v>81</v>
      </c>
      <c r="E128" s="173" t="s">
        <v>180</v>
      </c>
      <c r="F128" s="173" t="s">
        <v>301</v>
      </c>
      <c r="G128" s="160"/>
      <c r="H128" s="160"/>
      <c r="I128" s="163"/>
      <c r="J128" s="174">
        <f>BK128</f>
        <v>0</v>
      </c>
      <c r="K128" s="160"/>
      <c r="L128" s="165"/>
      <c r="M128" s="166"/>
      <c r="N128" s="167"/>
      <c r="O128" s="167"/>
      <c r="P128" s="168">
        <f>SUM(P129:P131)</f>
        <v>0</v>
      </c>
      <c r="Q128" s="167"/>
      <c r="R128" s="168">
        <f>SUM(R129:R131)</f>
        <v>1.65E-3</v>
      </c>
      <c r="S128" s="167"/>
      <c r="T128" s="169">
        <f>SUM(T129:T131)</f>
        <v>0</v>
      </c>
      <c r="AR128" s="170" t="s">
        <v>90</v>
      </c>
      <c r="AT128" s="171" t="s">
        <v>81</v>
      </c>
      <c r="AU128" s="171" t="s">
        <v>92</v>
      </c>
      <c r="AY128" s="170" t="s">
        <v>126</v>
      </c>
      <c r="BK128" s="172">
        <f>SUM(BK129:BK131)</f>
        <v>0</v>
      </c>
    </row>
    <row r="129" spans="1:65" s="2" customFormat="1" ht="24">
      <c r="A129" s="34"/>
      <c r="B129" s="35"/>
      <c r="C129" s="175" t="s">
        <v>302</v>
      </c>
      <c r="D129" s="175" t="s">
        <v>129</v>
      </c>
      <c r="E129" s="176" t="s">
        <v>303</v>
      </c>
      <c r="F129" s="177" t="s">
        <v>304</v>
      </c>
      <c r="G129" s="178" t="s">
        <v>273</v>
      </c>
      <c r="H129" s="179">
        <v>55</v>
      </c>
      <c r="I129" s="180"/>
      <c r="J129" s="181">
        <f>ROUND(I129*H129,2)</f>
        <v>0</v>
      </c>
      <c r="K129" s="177" t="s">
        <v>133</v>
      </c>
      <c r="L129" s="39"/>
      <c r="M129" s="182" t="s">
        <v>44</v>
      </c>
      <c r="N129" s="183" t="s">
        <v>53</v>
      </c>
      <c r="O129" s="64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6" t="s">
        <v>146</v>
      </c>
      <c r="AT129" s="186" t="s">
        <v>129</v>
      </c>
      <c r="AU129" s="186" t="s">
        <v>142</v>
      </c>
      <c r="AY129" s="16" t="s">
        <v>126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6" t="s">
        <v>90</v>
      </c>
      <c r="BK129" s="187">
        <f>ROUND(I129*H129,2)</f>
        <v>0</v>
      </c>
      <c r="BL129" s="16" t="s">
        <v>146</v>
      </c>
      <c r="BM129" s="186" t="s">
        <v>305</v>
      </c>
    </row>
    <row r="130" spans="1:65" s="13" customFormat="1" ht="11.25">
      <c r="B130" s="188"/>
      <c r="C130" s="189"/>
      <c r="D130" s="190" t="s">
        <v>136</v>
      </c>
      <c r="E130" s="191" t="s">
        <v>44</v>
      </c>
      <c r="F130" s="192" t="s">
        <v>306</v>
      </c>
      <c r="G130" s="189"/>
      <c r="H130" s="193">
        <v>55</v>
      </c>
      <c r="I130" s="194"/>
      <c r="J130" s="189"/>
      <c r="K130" s="189"/>
      <c r="L130" s="195"/>
      <c r="M130" s="196"/>
      <c r="N130" s="197"/>
      <c r="O130" s="197"/>
      <c r="P130" s="197"/>
      <c r="Q130" s="197"/>
      <c r="R130" s="197"/>
      <c r="S130" s="197"/>
      <c r="T130" s="198"/>
      <c r="AT130" s="199" t="s">
        <v>136</v>
      </c>
      <c r="AU130" s="199" t="s">
        <v>142</v>
      </c>
      <c r="AV130" s="13" t="s">
        <v>92</v>
      </c>
      <c r="AW130" s="13" t="s">
        <v>42</v>
      </c>
      <c r="AX130" s="13" t="s">
        <v>82</v>
      </c>
      <c r="AY130" s="199" t="s">
        <v>126</v>
      </c>
    </row>
    <row r="131" spans="1:65" s="2" customFormat="1" ht="16.5" customHeight="1">
      <c r="A131" s="34"/>
      <c r="B131" s="35"/>
      <c r="C131" s="175" t="s">
        <v>307</v>
      </c>
      <c r="D131" s="175" t="s">
        <v>129</v>
      </c>
      <c r="E131" s="176" t="s">
        <v>308</v>
      </c>
      <c r="F131" s="177" t="s">
        <v>309</v>
      </c>
      <c r="G131" s="178" t="s">
        <v>273</v>
      </c>
      <c r="H131" s="179">
        <v>55</v>
      </c>
      <c r="I131" s="180"/>
      <c r="J131" s="181">
        <f>ROUND(I131*H131,2)</f>
        <v>0</v>
      </c>
      <c r="K131" s="177" t="s">
        <v>44</v>
      </c>
      <c r="L131" s="39"/>
      <c r="M131" s="182" t="s">
        <v>44</v>
      </c>
      <c r="N131" s="183" t="s">
        <v>53</v>
      </c>
      <c r="O131" s="64"/>
      <c r="P131" s="184">
        <f>O131*H131</f>
        <v>0</v>
      </c>
      <c r="Q131" s="184">
        <v>3.0000000000000001E-5</v>
      </c>
      <c r="R131" s="184">
        <f>Q131*H131</f>
        <v>1.65E-3</v>
      </c>
      <c r="S131" s="184">
        <v>0</v>
      </c>
      <c r="T131" s="185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6" t="s">
        <v>146</v>
      </c>
      <c r="AT131" s="186" t="s">
        <v>129</v>
      </c>
      <c r="AU131" s="186" t="s">
        <v>142</v>
      </c>
      <c r="AY131" s="16" t="s">
        <v>126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6" t="s">
        <v>90</v>
      </c>
      <c r="BK131" s="187">
        <f>ROUND(I131*H131,2)</f>
        <v>0</v>
      </c>
      <c r="BL131" s="16" t="s">
        <v>146</v>
      </c>
      <c r="BM131" s="186" t="s">
        <v>310</v>
      </c>
    </row>
    <row r="132" spans="1:65" s="12" customFormat="1" ht="20.85" customHeight="1">
      <c r="B132" s="159"/>
      <c r="C132" s="160"/>
      <c r="D132" s="161" t="s">
        <v>81</v>
      </c>
      <c r="E132" s="173" t="s">
        <v>297</v>
      </c>
      <c r="F132" s="173" t="s">
        <v>311</v>
      </c>
      <c r="G132" s="160"/>
      <c r="H132" s="160"/>
      <c r="I132" s="163"/>
      <c r="J132" s="174">
        <f>BK132</f>
        <v>0</v>
      </c>
      <c r="K132" s="160"/>
      <c r="L132" s="165"/>
      <c r="M132" s="166"/>
      <c r="N132" s="167"/>
      <c r="O132" s="167"/>
      <c r="P132" s="168">
        <f>SUM(P133:P143)</f>
        <v>0</v>
      </c>
      <c r="Q132" s="167"/>
      <c r="R132" s="168">
        <f>SUM(R133:R143)</f>
        <v>6.0000000000000001E-3</v>
      </c>
      <c r="S132" s="167"/>
      <c r="T132" s="169">
        <f>SUM(T133:T143)</f>
        <v>0</v>
      </c>
      <c r="AR132" s="170" t="s">
        <v>90</v>
      </c>
      <c r="AT132" s="171" t="s">
        <v>81</v>
      </c>
      <c r="AU132" s="171" t="s">
        <v>92</v>
      </c>
      <c r="AY132" s="170" t="s">
        <v>126</v>
      </c>
      <c r="BK132" s="172">
        <f>SUM(BK133:BK143)</f>
        <v>0</v>
      </c>
    </row>
    <row r="133" spans="1:65" s="2" customFormat="1" ht="16.5" customHeight="1">
      <c r="A133" s="34"/>
      <c r="B133" s="35"/>
      <c r="C133" s="175" t="s">
        <v>7</v>
      </c>
      <c r="D133" s="175" t="s">
        <v>129</v>
      </c>
      <c r="E133" s="176" t="s">
        <v>312</v>
      </c>
      <c r="F133" s="177" t="s">
        <v>313</v>
      </c>
      <c r="G133" s="178" t="s">
        <v>273</v>
      </c>
      <c r="H133" s="179">
        <v>900</v>
      </c>
      <c r="I133" s="180"/>
      <c r="J133" s="181">
        <f>ROUND(I133*H133,2)</f>
        <v>0</v>
      </c>
      <c r="K133" s="177" t="s">
        <v>133</v>
      </c>
      <c r="L133" s="39"/>
      <c r="M133" s="182" t="s">
        <v>44</v>
      </c>
      <c r="N133" s="183" t="s">
        <v>53</v>
      </c>
      <c r="O133" s="64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6" t="s">
        <v>146</v>
      </c>
      <c r="AT133" s="186" t="s">
        <v>129</v>
      </c>
      <c r="AU133" s="186" t="s">
        <v>142</v>
      </c>
      <c r="AY133" s="16" t="s">
        <v>126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6" t="s">
        <v>90</v>
      </c>
      <c r="BK133" s="187">
        <f>ROUND(I133*H133,2)</f>
        <v>0</v>
      </c>
      <c r="BL133" s="16" t="s">
        <v>146</v>
      </c>
      <c r="BM133" s="186" t="s">
        <v>314</v>
      </c>
    </row>
    <row r="134" spans="1:65" s="2" customFormat="1" ht="19.5">
      <c r="A134" s="34"/>
      <c r="B134" s="35"/>
      <c r="C134" s="36"/>
      <c r="D134" s="190" t="s">
        <v>167</v>
      </c>
      <c r="E134" s="36"/>
      <c r="F134" s="200" t="s">
        <v>315</v>
      </c>
      <c r="G134" s="36"/>
      <c r="H134" s="36"/>
      <c r="I134" s="201"/>
      <c r="J134" s="36"/>
      <c r="K134" s="36"/>
      <c r="L134" s="39"/>
      <c r="M134" s="202"/>
      <c r="N134" s="203"/>
      <c r="O134" s="64"/>
      <c r="P134" s="64"/>
      <c r="Q134" s="64"/>
      <c r="R134" s="64"/>
      <c r="S134" s="64"/>
      <c r="T134" s="65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6" t="s">
        <v>167</v>
      </c>
      <c r="AU134" s="16" t="s">
        <v>142</v>
      </c>
    </row>
    <row r="135" spans="1:65" s="13" customFormat="1" ht="11.25">
      <c r="B135" s="188"/>
      <c r="C135" s="189"/>
      <c r="D135" s="190" t="s">
        <v>136</v>
      </c>
      <c r="E135" s="191" t="s">
        <v>44</v>
      </c>
      <c r="F135" s="192" t="s">
        <v>316</v>
      </c>
      <c r="G135" s="189"/>
      <c r="H135" s="193">
        <v>900</v>
      </c>
      <c r="I135" s="194"/>
      <c r="J135" s="189"/>
      <c r="K135" s="189"/>
      <c r="L135" s="195"/>
      <c r="M135" s="196"/>
      <c r="N135" s="197"/>
      <c r="O135" s="197"/>
      <c r="P135" s="197"/>
      <c r="Q135" s="197"/>
      <c r="R135" s="197"/>
      <c r="S135" s="197"/>
      <c r="T135" s="198"/>
      <c r="AT135" s="199" t="s">
        <v>136</v>
      </c>
      <c r="AU135" s="199" t="s">
        <v>142</v>
      </c>
      <c r="AV135" s="13" t="s">
        <v>92</v>
      </c>
      <c r="AW135" s="13" t="s">
        <v>42</v>
      </c>
      <c r="AX135" s="13" t="s">
        <v>82</v>
      </c>
      <c r="AY135" s="199" t="s">
        <v>126</v>
      </c>
    </row>
    <row r="136" spans="1:65" s="2" customFormat="1" ht="24">
      <c r="A136" s="34"/>
      <c r="B136" s="35"/>
      <c r="C136" s="175" t="s">
        <v>317</v>
      </c>
      <c r="D136" s="175" t="s">
        <v>129</v>
      </c>
      <c r="E136" s="176" t="s">
        <v>318</v>
      </c>
      <c r="F136" s="177" t="s">
        <v>319</v>
      </c>
      <c r="G136" s="178" t="s">
        <v>227</v>
      </c>
      <c r="H136" s="179">
        <v>45</v>
      </c>
      <c r="I136" s="180"/>
      <c r="J136" s="181">
        <f>ROUND(I136*H136,2)</f>
        <v>0</v>
      </c>
      <c r="K136" s="177" t="s">
        <v>133</v>
      </c>
      <c r="L136" s="39"/>
      <c r="M136" s="182" t="s">
        <v>44</v>
      </c>
      <c r="N136" s="183" t="s">
        <v>53</v>
      </c>
      <c r="O136" s="64"/>
      <c r="P136" s="184">
        <f>O136*H136</f>
        <v>0</v>
      </c>
      <c r="Q136" s="184">
        <v>0</v>
      </c>
      <c r="R136" s="184">
        <f>Q136*H136</f>
        <v>0</v>
      </c>
      <c r="S136" s="184">
        <v>0</v>
      </c>
      <c r="T136" s="185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6" t="s">
        <v>146</v>
      </c>
      <c r="AT136" s="186" t="s">
        <v>129</v>
      </c>
      <c r="AU136" s="186" t="s">
        <v>142</v>
      </c>
      <c r="AY136" s="16" t="s">
        <v>126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16" t="s">
        <v>90</v>
      </c>
      <c r="BK136" s="187">
        <f>ROUND(I136*H136,2)</f>
        <v>0</v>
      </c>
      <c r="BL136" s="16" t="s">
        <v>146</v>
      </c>
      <c r="BM136" s="186" t="s">
        <v>320</v>
      </c>
    </row>
    <row r="137" spans="1:65" s="13" customFormat="1" ht="11.25">
      <c r="B137" s="188"/>
      <c r="C137" s="189"/>
      <c r="D137" s="190" t="s">
        <v>136</v>
      </c>
      <c r="E137" s="191" t="s">
        <v>44</v>
      </c>
      <c r="F137" s="192" t="s">
        <v>321</v>
      </c>
      <c r="G137" s="189"/>
      <c r="H137" s="193">
        <v>45</v>
      </c>
      <c r="I137" s="194"/>
      <c r="J137" s="189"/>
      <c r="K137" s="189"/>
      <c r="L137" s="195"/>
      <c r="M137" s="196"/>
      <c r="N137" s="197"/>
      <c r="O137" s="197"/>
      <c r="P137" s="197"/>
      <c r="Q137" s="197"/>
      <c r="R137" s="197"/>
      <c r="S137" s="197"/>
      <c r="T137" s="198"/>
      <c r="AT137" s="199" t="s">
        <v>136</v>
      </c>
      <c r="AU137" s="199" t="s">
        <v>142</v>
      </c>
      <c r="AV137" s="13" t="s">
        <v>92</v>
      </c>
      <c r="AW137" s="13" t="s">
        <v>42</v>
      </c>
      <c r="AX137" s="13" t="s">
        <v>82</v>
      </c>
      <c r="AY137" s="199" t="s">
        <v>126</v>
      </c>
    </row>
    <row r="138" spans="1:65" s="2" customFormat="1" ht="24">
      <c r="A138" s="34"/>
      <c r="B138" s="35"/>
      <c r="C138" s="175" t="s">
        <v>322</v>
      </c>
      <c r="D138" s="175" t="s">
        <v>129</v>
      </c>
      <c r="E138" s="176" t="s">
        <v>323</v>
      </c>
      <c r="F138" s="177" t="s">
        <v>324</v>
      </c>
      <c r="G138" s="178" t="s">
        <v>273</v>
      </c>
      <c r="H138" s="179">
        <v>300</v>
      </c>
      <c r="I138" s="180"/>
      <c r="J138" s="181">
        <f>ROUND(I138*H138,2)</f>
        <v>0</v>
      </c>
      <c r="K138" s="177" t="s">
        <v>133</v>
      </c>
      <c r="L138" s="39"/>
      <c r="M138" s="182" t="s">
        <v>44</v>
      </c>
      <c r="N138" s="183" t="s">
        <v>53</v>
      </c>
      <c r="O138" s="64"/>
      <c r="P138" s="184">
        <f>O138*H138</f>
        <v>0</v>
      </c>
      <c r="Q138" s="184">
        <v>0</v>
      </c>
      <c r="R138" s="184">
        <f>Q138*H138</f>
        <v>0</v>
      </c>
      <c r="S138" s="184">
        <v>0</v>
      </c>
      <c r="T138" s="185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6" t="s">
        <v>146</v>
      </c>
      <c r="AT138" s="186" t="s">
        <v>129</v>
      </c>
      <c r="AU138" s="186" t="s">
        <v>142</v>
      </c>
      <c r="AY138" s="16" t="s">
        <v>126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16" t="s">
        <v>90</v>
      </c>
      <c r="BK138" s="187">
        <f>ROUND(I138*H138,2)</f>
        <v>0</v>
      </c>
      <c r="BL138" s="16" t="s">
        <v>146</v>
      </c>
      <c r="BM138" s="186" t="s">
        <v>325</v>
      </c>
    </row>
    <row r="139" spans="1:65" s="13" customFormat="1" ht="11.25">
      <c r="B139" s="188"/>
      <c r="C139" s="189"/>
      <c r="D139" s="190" t="s">
        <v>136</v>
      </c>
      <c r="E139" s="191" t="s">
        <v>44</v>
      </c>
      <c r="F139" s="192" t="s">
        <v>326</v>
      </c>
      <c r="G139" s="189"/>
      <c r="H139" s="193">
        <v>300</v>
      </c>
      <c r="I139" s="194"/>
      <c r="J139" s="189"/>
      <c r="K139" s="189"/>
      <c r="L139" s="195"/>
      <c r="M139" s="196"/>
      <c r="N139" s="197"/>
      <c r="O139" s="197"/>
      <c r="P139" s="197"/>
      <c r="Q139" s="197"/>
      <c r="R139" s="197"/>
      <c r="S139" s="197"/>
      <c r="T139" s="198"/>
      <c r="AT139" s="199" t="s">
        <v>136</v>
      </c>
      <c r="AU139" s="199" t="s">
        <v>142</v>
      </c>
      <c r="AV139" s="13" t="s">
        <v>92</v>
      </c>
      <c r="AW139" s="13" t="s">
        <v>42</v>
      </c>
      <c r="AX139" s="13" t="s">
        <v>82</v>
      </c>
      <c r="AY139" s="199" t="s">
        <v>126</v>
      </c>
    </row>
    <row r="140" spans="1:65" s="2" customFormat="1" ht="16.5" customHeight="1">
      <c r="A140" s="34"/>
      <c r="B140" s="35"/>
      <c r="C140" s="209" t="s">
        <v>327</v>
      </c>
      <c r="D140" s="209" t="s">
        <v>250</v>
      </c>
      <c r="E140" s="210" t="s">
        <v>328</v>
      </c>
      <c r="F140" s="211" t="s">
        <v>329</v>
      </c>
      <c r="G140" s="212" t="s">
        <v>330</v>
      </c>
      <c r="H140" s="213">
        <v>6</v>
      </c>
      <c r="I140" s="214"/>
      <c r="J140" s="215">
        <f>ROUND(I140*H140,2)</f>
        <v>0</v>
      </c>
      <c r="K140" s="211" t="s">
        <v>133</v>
      </c>
      <c r="L140" s="216"/>
      <c r="M140" s="217" t="s">
        <v>44</v>
      </c>
      <c r="N140" s="218" t="s">
        <v>53</v>
      </c>
      <c r="O140" s="64"/>
      <c r="P140" s="184">
        <f>O140*H140</f>
        <v>0</v>
      </c>
      <c r="Q140" s="184">
        <v>1E-3</v>
      </c>
      <c r="R140" s="184">
        <f>Q140*H140</f>
        <v>6.0000000000000001E-3</v>
      </c>
      <c r="S140" s="184">
        <v>0</v>
      </c>
      <c r="T140" s="185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6" t="s">
        <v>163</v>
      </c>
      <c r="AT140" s="186" t="s">
        <v>250</v>
      </c>
      <c r="AU140" s="186" t="s">
        <v>142</v>
      </c>
      <c r="AY140" s="16" t="s">
        <v>126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6" t="s">
        <v>90</v>
      </c>
      <c r="BK140" s="187">
        <f>ROUND(I140*H140,2)</f>
        <v>0</v>
      </c>
      <c r="BL140" s="16" t="s">
        <v>146</v>
      </c>
      <c r="BM140" s="186" t="s">
        <v>331</v>
      </c>
    </row>
    <row r="141" spans="1:65" s="13" customFormat="1" ht="11.25">
      <c r="B141" s="188"/>
      <c r="C141" s="189"/>
      <c r="D141" s="190" t="s">
        <v>136</v>
      </c>
      <c r="E141" s="191" t="s">
        <v>44</v>
      </c>
      <c r="F141" s="192" t="s">
        <v>332</v>
      </c>
      <c r="G141" s="189"/>
      <c r="H141" s="193">
        <v>6</v>
      </c>
      <c r="I141" s="194"/>
      <c r="J141" s="189"/>
      <c r="K141" s="189"/>
      <c r="L141" s="195"/>
      <c r="M141" s="196"/>
      <c r="N141" s="197"/>
      <c r="O141" s="197"/>
      <c r="P141" s="197"/>
      <c r="Q141" s="197"/>
      <c r="R141" s="197"/>
      <c r="S141" s="197"/>
      <c r="T141" s="198"/>
      <c r="AT141" s="199" t="s">
        <v>136</v>
      </c>
      <c r="AU141" s="199" t="s">
        <v>142</v>
      </c>
      <c r="AV141" s="13" t="s">
        <v>92</v>
      </c>
      <c r="AW141" s="13" t="s">
        <v>42</v>
      </c>
      <c r="AX141" s="13" t="s">
        <v>82</v>
      </c>
      <c r="AY141" s="199" t="s">
        <v>126</v>
      </c>
    </row>
    <row r="142" spans="1:65" s="2" customFormat="1" ht="24">
      <c r="A142" s="34"/>
      <c r="B142" s="35"/>
      <c r="C142" s="175" t="s">
        <v>333</v>
      </c>
      <c r="D142" s="175" t="s">
        <v>129</v>
      </c>
      <c r="E142" s="176" t="s">
        <v>334</v>
      </c>
      <c r="F142" s="177" t="s">
        <v>335</v>
      </c>
      <c r="G142" s="178" t="s">
        <v>273</v>
      </c>
      <c r="H142" s="179">
        <v>300</v>
      </c>
      <c r="I142" s="180"/>
      <c r="J142" s="181">
        <f>ROUND(I142*H142,2)</f>
        <v>0</v>
      </c>
      <c r="K142" s="177" t="s">
        <v>133</v>
      </c>
      <c r="L142" s="39"/>
      <c r="M142" s="182" t="s">
        <v>44</v>
      </c>
      <c r="N142" s="183" t="s">
        <v>53</v>
      </c>
      <c r="O142" s="64"/>
      <c r="P142" s="184">
        <f>O142*H142</f>
        <v>0</v>
      </c>
      <c r="Q142" s="184">
        <v>0</v>
      </c>
      <c r="R142" s="184">
        <f>Q142*H142</f>
        <v>0</v>
      </c>
      <c r="S142" s="184">
        <v>0</v>
      </c>
      <c r="T142" s="185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6" t="s">
        <v>146</v>
      </c>
      <c r="AT142" s="186" t="s">
        <v>129</v>
      </c>
      <c r="AU142" s="186" t="s">
        <v>142</v>
      </c>
      <c r="AY142" s="16" t="s">
        <v>126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6" t="s">
        <v>90</v>
      </c>
      <c r="BK142" s="187">
        <f>ROUND(I142*H142,2)</f>
        <v>0</v>
      </c>
      <c r="BL142" s="16" t="s">
        <v>146</v>
      </c>
      <c r="BM142" s="186" t="s">
        <v>336</v>
      </c>
    </row>
    <row r="143" spans="1:65" s="13" customFormat="1" ht="11.25">
      <c r="B143" s="188"/>
      <c r="C143" s="189"/>
      <c r="D143" s="190" t="s">
        <v>136</v>
      </c>
      <c r="E143" s="191" t="s">
        <v>44</v>
      </c>
      <c r="F143" s="192" t="s">
        <v>337</v>
      </c>
      <c r="G143" s="189"/>
      <c r="H143" s="193">
        <v>300</v>
      </c>
      <c r="I143" s="194"/>
      <c r="J143" s="189"/>
      <c r="K143" s="189"/>
      <c r="L143" s="195"/>
      <c r="M143" s="196"/>
      <c r="N143" s="197"/>
      <c r="O143" s="197"/>
      <c r="P143" s="197"/>
      <c r="Q143" s="197"/>
      <c r="R143" s="197"/>
      <c r="S143" s="197"/>
      <c r="T143" s="198"/>
      <c r="AT143" s="199" t="s">
        <v>136</v>
      </c>
      <c r="AU143" s="199" t="s">
        <v>142</v>
      </c>
      <c r="AV143" s="13" t="s">
        <v>92</v>
      </c>
      <c r="AW143" s="13" t="s">
        <v>42</v>
      </c>
      <c r="AX143" s="13" t="s">
        <v>82</v>
      </c>
      <c r="AY143" s="199" t="s">
        <v>126</v>
      </c>
    </row>
    <row r="144" spans="1:65" s="12" customFormat="1" ht="22.9" customHeight="1">
      <c r="B144" s="159"/>
      <c r="C144" s="160"/>
      <c r="D144" s="161" t="s">
        <v>81</v>
      </c>
      <c r="E144" s="173" t="s">
        <v>125</v>
      </c>
      <c r="F144" s="173" t="s">
        <v>338</v>
      </c>
      <c r="G144" s="160"/>
      <c r="H144" s="160"/>
      <c r="I144" s="163"/>
      <c r="J144" s="174">
        <f>BK144</f>
        <v>0</v>
      </c>
      <c r="K144" s="160"/>
      <c r="L144" s="165"/>
      <c r="M144" s="166"/>
      <c r="N144" s="167"/>
      <c r="O144" s="167"/>
      <c r="P144" s="168">
        <f>SUM(P145:P177)</f>
        <v>0</v>
      </c>
      <c r="Q144" s="167"/>
      <c r="R144" s="168">
        <f>SUM(R145:R177)</f>
        <v>749.16091600000004</v>
      </c>
      <c r="S144" s="167"/>
      <c r="T144" s="169">
        <f>SUM(T145:T177)</f>
        <v>0</v>
      </c>
      <c r="AR144" s="170" t="s">
        <v>90</v>
      </c>
      <c r="AT144" s="171" t="s">
        <v>81</v>
      </c>
      <c r="AU144" s="171" t="s">
        <v>90</v>
      </c>
      <c r="AY144" s="170" t="s">
        <v>126</v>
      </c>
      <c r="BK144" s="172">
        <f>SUM(BK145:BK177)</f>
        <v>0</v>
      </c>
    </row>
    <row r="145" spans="1:65" s="2" customFormat="1" ht="21.75" customHeight="1">
      <c r="A145" s="34"/>
      <c r="B145" s="35"/>
      <c r="C145" s="175" t="s">
        <v>339</v>
      </c>
      <c r="D145" s="175" t="s">
        <v>129</v>
      </c>
      <c r="E145" s="176" t="s">
        <v>340</v>
      </c>
      <c r="F145" s="177" t="s">
        <v>341</v>
      </c>
      <c r="G145" s="178" t="s">
        <v>273</v>
      </c>
      <c r="H145" s="179">
        <v>80</v>
      </c>
      <c r="I145" s="180"/>
      <c r="J145" s="181">
        <f>ROUND(I145*H145,2)</f>
        <v>0</v>
      </c>
      <c r="K145" s="177" t="s">
        <v>133</v>
      </c>
      <c r="L145" s="39"/>
      <c r="M145" s="182" t="s">
        <v>44</v>
      </c>
      <c r="N145" s="183" t="s">
        <v>53</v>
      </c>
      <c r="O145" s="64"/>
      <c r="P145" s="184">
        <f>O145*H145</f>
        <v>0</v>
      </c>
      <c r="Q145" s="184">
        <v>0</v>
      </c>
      <c r="R145" s="184">
        <f>Q145*H145</f>
        <v>0</v>
      </c>
      <c r="S145" s="184">
        <v>0</v>
      </c>
      <c r="T145" s="185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6" t="s">
        <v>146</v>
      </c>
      <c r="AT145" s="186" t="s">
        <v>129</v>
      </c>
      <c r="AU145" s="186" t="s">
        <v>92</v>
      </c>
      <c r="AY145" s="16" t="s">
        <v>126</v>
      </c>
      <c r="BE145" s="187">
        <f>IF(N145="základní",J145,0)</f>
        <v>0</v>
      </c>
      <c r="BF145" s="187">
        <f>IF(N145="snížená",J145,0)</f>
        <v>0</v>
      </c>
      <c r="BG145" s="187">
        <f>IF(N145="zákl. přenesená",J145,0)</f>
        <v>0</v>
      </c>
      <c r="BH145" s="187">
        <f>IF(N145="sníž. přenesená",J145,0)</f>
        <v>0</v>
      </c>
      <c r="BI145" s="187">
        <f>IF(N145="nulová",J145,0)</f>
        <v>0</v>
      </c>
      <c r="BJ145" s="16" t="s">
        <v>90</v>
      </c>
      <c r="BK145" s="187">
        <f>ROUND(I145*H145,2)</f>
        <v>0</v>
      </c>
      <c r="BL145" s="16" t="s">
        <v>146</v>
      </c>
      <c r="BM145" s="186" t="s">
        <v>342</v>
      </c>
    </row>
    <row r="146" spans="1:65" s="13" customFormat="1" ht="11.25">
      <c r="B146" s="188"/>
      <c r="C146" s="189"/>
      <c r="D146" s="190" t="s">
        <v>136</v>
      </c>
      <c r="E146" s="191" t="s">
        <v>44</v>
      </c>
      <c r="F146" s="192" t="s">
        <v>343</v>
      </c>
      <c r="G146" s="189"/>
      <c r="H146" s="193">
        <v>80</v>
      </c>
      <c r="I146" s="194"/>
      <c r="J146" s="189"/>
      <c r="K146" s="189"/>
      <c r="L146" s="195"/>
      <c r="M146" s="196"/>
      <c r="N146" s="197"/>
      <c r="O146" s="197"/>
      <c r="P146" s="197"/>
      <c r="Q146" s="197"/>
      <c r="R146" s="197"/>
      <c r="S146" s="197"/>
      <c r="T146" s="198"/>
      <c r="AT146" s="199" t="s">
        <v>136</v>
      </c>
      <c r="AU146" s="199" t="s">
        <v>92</v>
      </c>
      <c r="AV146" s="13" t="s">
        <v>92</v>
      </c>
      <c r="AW146" s="13" t="s">
        <v>42</v>
      </c>
      <c r="AX146" s="13" t="s">
        <v>82</v>
      </c>
      <c r="AY146" s="199" t="s">
        <v>126</v>
      </c>
    </row>
    <row r="147" spans="1:65" s="2" customFormat="1" ht="16.5" customHeight="1">
      <c r="A147" s="34"/>
      <c r="B147" s="35"/>
      <c r="C147" s="209" t="s">
        <v>344</v>
      </c>
      <c r="D147" s="209" t="s">
        <v>250</v>
      </c>
      <c r="E147" s="210" t="s">
        <v>345</v>
      </c>
      <c r="F147" s="211" t="s">
        <v>346</v>
      </c>
      <c r="G147" s="212" t="s">
        <v>253</v>
      </c>
      <c r="H147" s="213">
        <v>43.2</v>
      </c>
      <c r="I147" s="214"/>
      <c r="J147" s="215">
        <f>ROUND(I147*H147,2)</f>
        <v>0</v>
      </c>
      <c r="K147" s="211" t="s">
        <v>133</v>
      </c>
      <c r="L147" s="216"/>
      <c r="M147" s="217" t="s">
        <v>44</v>
      </c>
      <c r="N147" s="218" t="s">
        <v>53</v>
      </c>
      <c r="O147" s="64"/>
      <c r="P147" s="184">
        <f>O147*H147</f>
        <v>0</v>
      </c>
      <c r="Q147" s="184">
        <v>1</v>
      </c>
      <c r="R147" s="184">
        <f>Q147*H147</f>
        <v>43.2</v>
      </c>
      <c r="S147" s="184">
        <v>0</v>
      </c>
      <c r="T147" s="185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6" t="s">
        <v>163</v>
      </c>
      <c r="AT147" s="186" t="s">
        <v>250</v>
      </c>
      <c r="AU147" s="186" t="s">
        <v>92</v>
      </c>
      <c r="AY147" s="16" t="s">
        <v>126</v>
      </c>
      <c r="BE147" s="187">
        <f>IF(N147="základní",J147,0)</f>
        <v>0</v>
      </c>
      <c r="BF147" s="187">
        <f>IF(N147="snížená",J147,0)</f>
        <v>0</v>
      </c>
      <c r="BG147" s="187">
        <f>IF(N147="zákl. přenesená",J147,0)</f>
        <v>0</v>
      </c>
      <c r="BH147" s="187">
        <f>IF(N147="sníž. přenesená",J147,0)</f>
        <v>0</v>
      </c>
      <c r="BI147" s="187">
        <f>IF(N147="nulová",J147,0)</f>
        <v>0</v>
      </c>
      <c r="BJ147" s="16" t="s">
        <v>90</v>
      </c>
      <c r="BK147" s="187">
        <f>ROUND(I147*H147,2)</f>
        <v>0</v>
      </c>
      <c r="BL147" s="16" t="s">
        <v>146</v>
      </c>
      <c r="BM147" s="186" t="s">
        <v>347</v>
      </c>
    </row>
    <row r="148" spans="1:65" s="13" customFormat="1" ht="11.25">
      <c r="B148" s="188"/>
      <c r="C148" s="189"/>
      <c r="D148" s="190" t="s">
        <v>136</v>
      </c>
      <c r="E148" s="191" t="s">
        <v>44</v>
      </c>
      <c r="F148" s="192" t="s">
        <v>348</v>
      </c>
      <c r="G148" s="189"/>
      <c r="H148" s="193">
        <v>43.2</v>
      </c>
      <c r="I148" s="194"/>
      <c r="J148" s="189"/>
      <c r="K148" s="189"/>
      <c r="L148" s="195"/>
      <c r="M148" s="196"/>
      <c r="N148" s="197"/>
      <c r="O148" s="197"/>
      <c r="P148" s="197"/>
      <c r="Q148" s="197"/>
      <c r="R148" s="197"/>
      <c r="S148" s="197"/>
      <c r="T148" s="198"/>
      <c r="AT148" s="199" t="s">
        <v>136</v>
      </c>
      <c r="AU148" s="199" t="s">
        <v>92</v>
      </c>
      <c r="AV148" s="13" t="s">
        <v>92</v>
      </c>
      <c r="AW148" s="13" t="s">
        <v>42</v>
      </c>
      <c r="AX148" s="13" t="s">
        <v>82</v>
      </c>
      <c r="AY148" s="199" t="s">
        <v>126</v>
      </c>
    </row>
    <row r="149" spans="1:65" s="2" customFormat="1" ht="16.5" customHeight="1">
      <c r="A149" s="34"/>
      <c r="B149" s="35"/>
      <c r="C149" s="175" t="s">
        <v>349</v>
      </c>
      <c r="D149" s="175" t="s">
        <v>129</v>
      </c>
      <c r="E149" s="176" t="s">
        <v>350</v>
      </c>
      <c r="F149" s="177" t="s">
        <v>351</v>
      </c>
      <c r="G149" s="178" t="s">
        <v>273</v>
      </c>
      <c r="H149" s="179">
        <v>80</v>
      </c>
      <c r="I149" s="180"/>
      <c r="J149" s="181">
        <f>ROUND(I149*H149,2)</f>
        <v>0</v>
      </c>
      <c r="K149" s="177" t="s">
        <v>133</v>
      </c>
      <c r="L149" s="39"/>
      <c r="M149" s="182" t="s">
        <v>44</v>
      </c>
      <c r="N149" s="183" t="s">
        <v>53</v>
      </c>
      <c r="O149" s="64"/>
      <c r="P149" s="184">
        <f>O149*H149</f>
        <v>0</v>
      </c>
      <c r="Q149" s="184">
        <v>0.34499999999999997</v>
      </c>
      <c r="R149" s="184">
        <f>Q149*H149</f>
        <v>27.599999999999998</v>
      </c>
      <c r="S149" s="184">
        <v>0</v>
      </c>
      <c r="T149" s="185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6" t="s">
        <v>146</v>
      </c>
      <c r="AT149" s="186" t="s">
        <v>129</v>
      </c>
      <c r="AU149" s="186" t="s">
        <v>92</v>
      </c>
      <c r="AY149" s="16" t="s">
        <v>126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16" t="s">
        <v>90</v>
      </c>
      <c r="BK149" s="187">
        <f>ROUND(I149*H149,2)</f>
        <v>0</v>
      </c>
      <c r="BL149" s="16" t="s">
        <v>146</v>
      </c>
      <c r="BM149" s="186" t="s">
        <v>352</v>
      </c>
    </row>
    <row r="150" spans="1:65" s="13" customFormat="1" ht="11.25">
      <c r="B150" s="188"/>
      <c r="C150" s="189"/>
      <c r="D150" s="190" t="s">
        <v>136</v>
      </c>
      <c r="E150" s="191" t="s">
        <v>44</v>
      </c>
      <c r="F150" s="192" t="s">
        <v>353</v>
      </c>
      <c r="G150" s="189"/>
      <c r="H150" s="193">
        <v>80</v>
      </c>
      <c r="I150" s="194"/>
      <c r="J150" s="189"/>
      <c r="K150" s="189"/>
      <c r="L150" s="195"/>
      <c r="M150" s="196"/>
      <c r="N150" s="197"/>
      <c r="O150" s="197"/>
      <c r="P150" s="197"/>
      <c r="Q150" s="197"/>
      <c r="R150" s="197"/>
      <c r="S150" s="197"/>
      <c r="T150" s="198"/>
      <c r="AT150" s="199" t="s">
        <v>136</v>
      </c>
      <c r="AU150" s="199" t="s">
        <v>92</v>
      </c>
      <c r="AV150" s="13" t="s">
        <v>92</v>
      </c>
      <c r="AW150" s="13" t="s">
        <v>42</v>
      </c>
      <c r="AX150" s="13" t="s">
        <v>82</v>
      </c>
      <c r="AY150" s="199" t="s">
        <v>126</v>
      </c>
    </row>
    <row r="151" spans="1:65" s="2" customFormat="1" ht="16.5" customHeight="1">
      <c r="A151" s="34"/>
      <c r="B151" s="35"/>
      <c r="C151" s="175" t="s">
        <v>354</v>
      </c>
      <c r="D151" s="175" t="s">
        <v>129</v>
      </c>
      <c r="E151" s="176" t="s">
        <v>355</v>
      </c>
      <c r="F151" s="177" t="s">
        <v>356</v>
      </c>
      <c r="G151" s="178" t="s">
        <v>273</v>
      </c>
      <c r="H151" s="179">
        <v>693.88</v>
      </c>
      <c r="I151" s="180"/>
      <c r="J151" s="181">
        <f>ROUND(I151*H151,2)</f>
        <v>0</v>
      </c>
      <c r="K151" s="177" t="s">
        <v>133</v>
      </c>
      <c r="L151" s="39"/>
      <c r="M151" s="182" t="s">
        <v>44</v>
      </c>
      <c r="N151" s="183" t="s">
        <v>53</v>
      </c>
      <c r="O151" s="64"/>
      <c r="P151" s="184">
        <f>O151*H151</f>
        <v>0</v>
      </c>
      <c r="Q151" s="184">
        <v>0.36799999999999999</v>
      </c>
      <c r="R151" s="184">
        <f>Q151*H151</f>
        <v>255.34783999999999</v>
      </c>
      <c r="S151" s="184">
        <v>0</v>
      </c>
      <c r="T151" s="185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6" t="s">
        <v>146</v>
      </c>
      <c r="AT151" s="186" t="s">
        <v>129</v>
      </c>
      <c r="AU151" s="186" t="s">
        <v>92</v>
      </c>
      <c r="AY151" s="16" t="s">
        <v>126</v>
      </c>
      <c r="BE151" s="187">
        <f>IF(N151="základní",J151,0)</f>
        <v>0</v>
      </c>
      <c r="BF151" s="187">
        <f>IF(N151="snížená",J151,0)</f>
        <v>0</v>
      </c>
      <c r="BG151" s="187">
        <f>IF(N151="zákl. přenesená",J151,0)</f>
        <v>0</v>
      </c>
      <c r="BH151" s="187">
        <f>IF(N151="sníž. přenesená",J151,0)</f>
        <v>0</v>
      </c>
      <c r="BI151" s="187">
        <f>IF(N151="nulová",J151,0)</f>
        <v>0</v>
      </c>
      <c r="BJ151" s="16" t="s">
        <v>90</v>
      </c>
      <c r="BK151" s="187">
        <f>ROUND(I151*H151,2)</f>
        <v>0</v>
      </c>
      <c r="BL151" s="16" t="s">
        <v>146</v>
      </c>
      <c r="BM151" s="186" t="s">
        <v>357</v>
      </c>
    </row>
    <row r="152" spans="1:65" s="13" customFormat="1" ht="11.25">
      <c r="B152" s="188"/>
      <c r="C152" s="189"/>
      <c r="D152" s="190" t="s">
        <v>136</v>
      </c>
      <c r="E152" s="191" t="s">
        <v>44</v>
      </c>
      <c r="F152" s="192" t="s">
        <v>358</v>
      </c>
      <c r="G152" s="189"/>
      <c r="H152" s="193">
        <v>693.88</v>
      </c>
      <c r="I152" s="194"/>
      <c r="J152" s="189"/>
      <c r="K152" s="189"/>
      <c r="L152" s="195"/>
      <c r="M152" s="196"/>
      <c r="N152" s="197"/>
      <c r="O152" s="197"/>
      <c r="P152" s="197"/>
      <c r="Q152" s="197"/>
      <c r="R152" s="197"/>
      <c r="S152" s="197"/>
      <c r="T152" s="198"/>
      <c r="AT152" s="199" t="s">
        <v>136</v>
      </c>
      <c r="AU152" s="199" t="s">
        <v>92</v>
      </c>
      <c r="AV152" s="13" t="s">
        <v>92</v>
      </c>
      <c r="AW152" s="13" t="s">
        <v>42</v>
      </c>
      <c r="AX152" s="13" t="s">
        <v>82</v>
      </c>
      <c r="AY152" s="199" t="s">
        <v>126</v>
      </c>
    </row>
    <row r="153" spans="1:65" s="2" customFormat="1" ht="16.5" customHeight="1">
      <c r="A153" s="34"/>
      <c r="B153" s="35"/>
      <c r="C153" s="175" t="s">
        <v>359</v>
      </c>
      <c r="D153" s="175" t="s">
        <v>129</v>
      </c>
      <c r="E153" s="176" t="s">
        <v>360</v>
      </c>
      <c r="F153" s="177" t="s">
        <v>361</v>
      </c>
      <c r="G153" s="178" t="s">
        <v>273</v>
      </c>
      <c r="H153" s="179">
        <v>12</v>
      </c>
      <c r="I153" s="180"/>
      <c r="J153" s="181">
        <f>ROUND(I153*H153,2)</f>
        <v>0</v>
      </c>
      <c r="K153" s="177" t="s">
        <v>133</v>
      </c>
      <c r="L153" s="39"/>
      <c r="M153" s="182" t="s">
        <v>44</v>
      </c>
      <c r="N153" s="183" t="s">
        <v>53</v>
      </c>
      <c r="O153" s="64"/>
      <c r="P153" s="184">
        <f>O153*H153</f>
        <v>0</v>
      </c>
      <c r="Q153" s="184">
        <v>0</v>
      </c>
      <c r="R153" s="184">
        <f>Q153*H153</f>
        <v>0</v>
      </c>
      <c r="S153" s="184">
        <v>0</v>
      </c>
      <c r="T153" s="185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6" t="s">
        <v>146</v>
      </c>
      <c r="AT153" s="186" t="s">
        <v>129</v>
      </c>
      <c r="AU153" s="186" t="s">
        <v>92</v>
      </c>
      <c r="AY153" s="16" t="s">
        <v>126</v>
      </c>
      <c r="BE153" s="187">
        <f>IF(N153="základní",J153,0)</f>
        <v>0</v>
      </c>
      <c r="BF153" s="187">
        <f>IF(N153="snížená",J153,0)</f>
        <v>0</v>
      </c>
      <c r="BG153" s="187">
        <f>IF(N153="zákl. přenesená",J153,0)</f>
        <v>0</v>
      </c>
      <c r="BH153" s="187">
        <f>IF(N153="sníž. přenesená",J153,0)</f>
        <v>0</v>
      </c>
      <c r="BI153" s="187">
        <f>IF(N153="nulová",J153,0)</f>
        <v>0</v>
      </c>
      <c r="BJ153" s="16" t="s">
        <v>90</v>
      </c>
      <c r="BK153" s="187">
        <f>ROUND(I153*H153,2)</f>
        <v>0</v>
      </c>
      <c r="BL153" s="16" t="s">
        <v>146</v>
      </c>
      <c r="BM153" s="186" t="s">
        <v>362</v>
      </c>
    </row>
    <row r="154" spans="1:65" s="13" customFormat="1" ht="11.25">
      <c r="B154" s="188"/>
      <c r="C154" s="189"/>
      <c r="D154" s="190" t="s">
        <v>136</v>
      </c>
      <c r="E154" s="191" t="s">
        <v>44</v>
      </c>
      <c r="F154" s="192" t="s">
        <v>363</v>
      </c>
      <c r="G154" s="189"/>
      <c r="H154" s="193">
        <v>6</v>
      </c>
      <c r="I154" s="194"/>
      <c r="J154" s="189"/>
      <c r="K154" s="189"/>
      <c r="L154" s="195"/>
      <c r="M154" s="196"/>
      <c r="N154" s="197"/>
      <c r="O154" s="197"/>
      <c r="P154" s="197"/>
      <c r="Q154" s="197"/>
      <c r="R154" s="197"/>
      <c r="S154" s="197"/>
      <c r="T154" s="198"/>
      <c r="AT154" s="199" t="s">
        <v>136</v>
      </c>
      <c r="AU154" s="199" t="s">
        <v>92</v>
      </c>
      <c r="AV154" s="13" t="s">
        <v>92</v>
      </c>
      <c r="AW154" s="13" t="s">
        <v>42</v>
      </c>
      <c r="AX154" s="13" t="s">
        <v>82</v>
      </c>
      <c r="AY154" s="199" t="s">
        <v>126</v>
      </c>
    </row>
    <row r="155" spans="1:65" s="13" customFormat="1" ht="11.25">
      <c r="B155" s="188"/>
      <c r="C155" s="189"/>
      <c r="D155" s="190" t="s">
        <v>136</v>
      </c>
      <c r="E155" s="191" t="s">
        <v>44</v>
      </c>
      <c r="F155" s="192" t="s">
        <v>364</v>
      </c>
      <c r="G155" s="189"/>
      <c r="H155" s="193">
        <v>6</v>
      </c>
      <c r="I155" s="194"/>
      <c r="J155" s="189"/>
      <c r="K155" s="189"/>
      <c r="L155" s="195"/>
      <c r="M155" s="196"/>
      <c r="N155" s="197"/>
      <c r="O155" s="197"/>
      <c r="P155" s="197"/>
      <c r="Q155" s="197"/>
      <c r="R155" s="197"/>
      <c r="S155" s="197"/>
      <c r="T155" s="198"/>
      <c r="AT155" s="199" t="s">
        <v>136</v>
      </c>
      <c r="AU155" s="199" t="s">
        <v>92</v>
      </c>
      <c r="AV155" s="13" t="s">
        <v>92</v>
      </c>
      <c r="AW155" s="13" t="s">
        <v>42</v>
      </c>
      <c r="AX155" s="13" t="s">
        <v>82</v>
      </c>
      <c r="AY155" s="199" t="s">
        <v>126</v>
      </c>
    </row>
    <row r="156" spans="1:65" s="2" customFormat="1" ht="24">
      <c r="A156" s="34"/>
      <c r="B156" s="35"/>
      <c r="C156" s="175" t="s">
        <v>365</v>
      </c>
      <c r="D156" s="175" t="s">
        <v>129</v>
      </c>
      <c r="E156" s="176" t="s">
        <v>366</v>
      </c>
      <c r="F156" s="177" t="s">
        <v>367</v>
      </c>
      <c r="G156" s="178" t="s">
        <v>273</v>
      </c>
      <c r="H156" s="179">
        <v>12</v>
      </c>
      <c r="I156" s="180"/>
      <c r="J156" s="181">
        <f>ROUND(I156*H156,2)</f>
        <v>0</v>
      </c>
      <c r="K156" s="177" t="s">
        <v>133</v>
      </c>
      <c r="L156" s="39"/>
      <c r="M156" s="182" t="s">
        <v>44</v>
      </c>
      <c r="N156" s="183" t="s">
        <v>53</v>
      </c>
      <c r="O156" s="64"/>
      <c r="P156" s="184">
        <f>O156*H156</f>
        <v>0</v>
      </c>
      <c r="Q156" s="184">
        <v>0</v>
      </c>
      <c r="R156" s="184">
        <f>Q156*H156</f>
        <v>0</v>
      </c>
      <c r="S156" s="184">
        <v>0</v>
      </c>
      <c r="T156" s="185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6" t="s">
        <v>146</v>
      </c>
      <c r="AT156" s="186" t="s">
        <v>129</v>
      </c>
      <c r="AU156" s="186" t="s">
        <v>92</v>
      </c>
      <c r="AY156" s="16" t="s">
        <v>126</v>
      </c>
      <c r="BE156" s="187">
        <f>IF(N156="základní",J156,0)</f>
        <v>0</v>
      </c>
      <c r="BF156" s="187">
        <f>IF(N156="snížená",J156,0)</f>
        <v>0</v>
      </c>
      <c r="BG156" s="187">
        <f>IF(N156="zákl. přenesená",J156,0)</f>
        <v>0</v>
      </c>
      <c r="BH156" s="187">
        <f>IF(N156="sníž. přenesená",J156,0)</f>
        <v>0</v>
      </c>
      <c r="BI156" s="187">
        <f>IF(N156="nulová",J156,0)</f>
        <v>0</v>
      </c>
      <c r="BJ156" s="16" t="s">
        <v>90</v>
      </c>
      <c r="BK156" s="187">
        <f>ROUND(I156*H156,2)</f>
        <v>0</v>
      </c>
      <c r="BL156" s="16" t="s">
        <v>146</v>
      </c>
      <c r="BM156" s="186" t="s">
        <v>368</v>
      </c>
    </row>
    <row r="157" spans="1:65" s="13" customFormat="1" ht="11.25">
      <c r="B157" s="188"/>
      <c r="C157" s="189"/>
      <c r="D157" s="190" t="s">
        <v>136</v>
      </c>
      <c r="E157" s="191" t="s">
        <v>44</v>
      </c>
      <c r="F157" s="192" t="s">
        <v>363</v>
      </c>
      <c r="G157" s="189"/>
      <c r="H157" s="193">
        <v>6</v>
      </c>
      <c r="I157" s="194"/>
      <c r="J157" s="189"/>
      <c r="K157" s="189"/>
      <c r="L157" s="195"/>
      <c r="M157" s="196"/>
      <c r="N157" s="197"/>
      <c r="O157" s="197"/>
      <c r="P157" s="197"/>
      <c r="Q157" s="197"/>
      <c r="R157" s="197"/>
      <c r="S157" s="197"/>
      <c r="T157" s="198"/>
      <c r="AT157" s="199" t="s">
        <v>136</v>
      </c>
      <c r="AU157" s="199" t="s">
        <v>92</v>
      </c>
      <c r="AV157" s="13" t="s">
        <v>92</v>
      </c>
      <c r="AW157" s="13" t="s">
        <v>42</v>
      </c>
      <c r="AX157" s="13" t="s">
        <v>82</v>
      </c>
      <c r="AY157" s="199" t="s">
        <v>126</v>
      </c>
    </row>
    <row r="158" spans="1:65" s="13" customFormat="1" ht="11.25">
      <c r="B158" s="188"/>
      <c r="C158" s="189"/>
      <c r="D158" s="190" t="s">
        <v>136</v>
      </c>
      <c r="E158" s="191" t="s">
        <v>44</v>
      </c>
      <c r="F158" s="192" t="s">
        <v>364</v>
      </c>
      <c r="G158" s="189"/>
      <c r="H158" s="193">
        <v>6</v>
      </c>
      <c r="I158" s="194"/>
      <c r="J158" s="189"/>
      <c r="K158" s="189"/>
      <c r="L158" s="195"/>
      <c r="M158" s="196"/>
      <c r="N158" s="197"/>
      <c r="O158" s="197"/>
      <c r="P158" s="197"/>
      <c r="Q158" s="197"/>
      <c r="R158" s="197"/>
      <c r="S158" s="197"/>
      <c r="T158" s="198"/>
      <c r="AT158" s="199" t="s">
        <v>136</v>
      </c>
      <c r="AU158" s="199" t="s">
        <v>92</v>
      </c>
      <c r="AV158" s="13" t="s">
        <v>92</v>
      </c>
      <c r="AW158" s="13" t="s">
        <v>42</v>
      </c>
      <c r="AX158" s="13" t="s">
        <v>82</v>
      </c>
      <c r="AY158" s="199" t="s">
        <v>126</v>
      </c>
    </row>
    <row r="159" spans="1:65" s="2" customFormat="1" ht="24">
      <c r="A159" s="34"/>
      <c r="B159" s="35"/>
      <c r="C159" s="175" t="s">
        <v>369</v>
      </c>
      <c r="D159" s="175" t="s">
        <v>129</v>
      </c>
      <c r="E159" s="176" t="s">
        <v>370</v>
      </c>
      <c r="F159" s="177" t="s">
        <v>371</v>
      </c>
      <c r="G159" s="178" t="s">
        <v>273</v>
      </c>
      <c r="H159" s="179">
        <v>19</v>
      </c>
      <c r="I159" s="180"/>
      <c r="J159" s="181">
        <f>ROUND(I159*H159,2)</f>
        <v>0</v>
      </c>
      <c r="K159" s="177" t="s">
        <v>133</v>
      </c>
      <c r="L159" s="39"/>
      <c r="M159" s="182" t="s">
        <v>44</v>
      </c>
      <c r="N159" s="183" t="s">
        <v>53</v>
      </c>
      <c r="O159" s="64"/>
      <c r="P159" s="184">
        <f>O159*H159</f>
        <v>0</v>
      </c>
      <c r="Q159" s="184">
        <v>0</v>
      </c>
      <c r="R159" s="184">
        <f>Q159*H159</f>
        <v>0</v>
      </c>
      <c r="S159" s="184">
        <v>0</v>
      </c>
      <c r="T159" s="185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6" t="s">
        <v>146</v>
      </c>
      <c r="AT159" s="186" t="s">
        <v>129</v>
      </c>
      <c r="AU159" s="186" t="s">
        <v>92</v>
      </c>
      <c r="AY159" s="16" t="s">
        <v>126</v>
      </c>
      <c r="BE159" s="187">
        <f>IF(N159="základní",J159,0)</f>
        <v>0</v>
      </c>
      <c r="BF159" s="187">
        <f>IF(N159="snížená",J159,0)</f>
        <v>0</v>
      </c>
      <c r="BG159" s="187">
        <f>IF(N159="zákl. přenesená",J159,0)</f>
        <v>0</v>
      </c>
      <c r="BH159" s="187">
        <f>IF(N159="sníž. přenesená",J159,0)</f>
        <v>0</v>
      </c>
      <c r="BI159" s="187">
        <f>IF(N159="nulová",J159,0)</f>
        <v>0</v>
      </c>
      <c r="BJ159" s="16" t="s">
        <v>90</v>
      </c>
      <c r="BK159" s="187">
        <f>ROUND(I159*H159,2)</f>
        <v>0</v>
      </c>
      <c r="BL159" s="16" t="s">
        <v>146</v>
      </c>
      <c r="BM159" s="186" t="s">
        <v>372</v>
      </c>
    </row>
    <row r="160" spans="1:65" s="13" customFormat="1" ht="11.25">
      <c r="B160" s="188"/>
      <c r="C160" s="189"/>
      <c r="D160" s="190" t="s">
        <v>136</v>
      </c>
      <c r="E160" s="191" t="s">
        <v>44</v>
      </c>
      <c r="F160" s="192" t="s">
        <v>363</v>
      </c>
      <c r="G160" s="189"/>
      <c r="H160" s="193">
        <v>6</v>
      </c>
      <c r="I160" s="194"/>
      <c r="J160" s="189"/>
      <c r="K160" s="189"/>
      <c r="L160" s="195"/>
      <c r="M160" s="196"/>
      <c r="N160" s="197"/>
      <c r="O160" s="197"/>
      <c r="P160" s="197"/>
      <c r="Q160" s="197"/>
      <c r="R160" s="197"/>
      <c r="S160" s="197"/>
      <c r="T160" s="198"/>
      <c r="AT160" s="199" t="s">
        <v>136</v>
      </c>
      <c r="AU160" s="199" t="s">
        <v>92</v>
      </c>
      <c r="AV160" s="13" t="s">
        <v>92</v>
      </c>
      <c r="AW160" s="13" t="s">
        <v>42</v>
      </c>
      <c r="AX160" s="13" t="s">
        <v>82</v>
      </c>
      <c r="AY160" s="199" t="s">
        <v>126</v>
      </c>
    </row>
    <row r="161" spans="1:65" s="13" customFormat="1" ht="11.25">
      <c r="B161" s="188"/>
      <c r="C161" s="189"/>
      <c r="D161" s="190" t="s">
        <v>136</v>
      </c>
      <c r="E161" s="191" t="s">
        <v>44</v>
      </c>
      <c r="F161" s="192" t="s">
        <v>364</v>
      </c>
      <c r="G161" s="189"/>
      <c r="H161" s="193">
        <v>6</v>
      </c>
      <c r="I161" s="194"/>
      <c r="J161" s="189"/>
      <c r="K161" s="189"/>
      <c r="L161" s="195"/>
      <c r="M161" s="196"/>
      <c r="N161" s="197"/>
      <c r="O161" s="197"/>
      <c r="P161" s="197"/>
      <c r="Q161" s="197"/>
      <c r="R161" s="197"/>
      <c r="S161" s="197"/>
      <c r="T161" s="198"/>
      <c r="AT161" s="199" t="s">
        <v>136</v>
      </c>
      <c r="AU161" s="199" t="s">
        <v>92</v>
      </c>
      <c r="AV161" s="13" t="s">
        <v>92</v>
      </c>
      <c r="AW161" s="13" t="s">
        <v>42</v>
      </c>
      <c r="AX161" s="13" t="s">
        <v>82</v>
      </c>
      <c r="AY161" s="199" t="s">
        <v>126</v>
      </c>
    </row>
    <row r="162" spans="1:65" s="13" customFormat="1" ht="11.25">
      <c r="B162" s="188"/>
      <c r="C162" s="189"/>
      <c r="D162" s="190" t="s">
        <v>136</v>
      </c>
      <c r="E162" s="191" t="s">
        <v>44</v>
      </c>
      <c r="F162" s="192" t="s">
        <v>373</v>
      </c>
      <c r="G162" s="189"/>
      <c r="H162" s="193">
        <v>7</v>
      </c>
      <c r="I162" s="194"/>
      <c r="J162" s="189"/>
      <c r="K162" s="189"/>
      <c r="L162" s="195"/>
      <c r="M162" s="196"/>
      <c r="N162" s="197"/>
      <c r="O162" s="197"/>
      <c r="P162" s="197"/>
      <c r="Q162" s="197"/>
      <c r="R162" s="197"/>
      <c r="S162" s="197"/>
      <c r="T162" s="198"/>
      <c r="AT162" s="199" t="s">
        <v>136</v>
      </c>
      <c r="AU162" s="199" t="s">
        <v>92</v>
      </c>
      <c r="AV162" s="13" t="s">
        <v>92</v>
      </c>
      <c r="AW162" s="13" t="s">
        <v>42</v>
      </c>
      <c r="AX162" s="13" t="s">
        <v>82</v>
      </c>
      <c r="AY162" s="199" t="s">
        <v>126</v>
      </c>
    </row>
    <row r="163" spans="1:65" s="2" customFormat="1" ht="16.5" customHeight="1">
      <c r="A163" s="34"/>
      <c r="B163" s="35"/>
      <c r="C163" s="175" t="s">
        <v>374</v>
      </c>
      <c r="D163" s="175" t="s">
        <v>129</v>
      </c>
      <c r="E163" s="176" t="s">
        <v>375</v>
      </c>
      <c r="F163" s="177" t="s">
        <v>376</v>
      </c>
      <c r="G163" s="178" t="s">
        <v>273</v>
      </c>
      <c r="H163" s="179">
        <v>19</v>
      </c>
      <c r="I163" s="180"/>
      <c r="J163" s="181">
        <f>ROUND(I163*H163,2)</f>
        <v>0</v>
      </c>
      <c r="K163" s="177" t="s">
        <v>133</v>
      </c>
      <c r="L163" s="39"/>
      <c r="M163" s="182" t="s">
        <v>44</v>
      </c>
      <c r="N163" s="183" t="s">
        <v>53</v>
      </c>
      <c r="O163" s="64"/>
      <c r="P163" s="184">
        <f>O163*H163</f>
        <v>0</v>
      </c>
      <c r="Q163" s="184">
        <v>0</v>
      </c>
      <c r="R163" s="184">
        <f>Q163*H163</f>
        <v>0</v>
      </c>
      <c r="S163" s="184">
        <v>0</v>
      </c>
      <c r="T163" s="185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6" t="s">
        <v>146</v>
      </c>
      <c r="AT163" s="186" t="s">
        <v>129</v>
      </c>
      <c r="AU163" s="186" t="s">
        <v>92</v>
      </c>
      <c r="AY163" s="16" t="s">
        <v>126</v>
      </c>
      <c r="BE163" s="187">
        <f>IF(N163="základní",J163,0)</f>
        <v>0</v>
      </c>
      <c r="BF163" s="187">
        <f>IF(N163="snížená",J163,0)</f>
        <v>0</v>
      </c>
      <c r="BG163" s="187">
        <f>IF(N163="zákl. přenesená",J163,0)</f>
        <v>0</v>
      </c>
      <c r="BH163" s="187">
        <f>IF(N163="sníž. přenesená",J163,0)</f>
        <v>0</v>
      </c>
      <c r="BI163" s="187">
        <f>IF(N163="nulová",J163,0)</f>
        <v>0</v>
      </c>
      <c r="BJ163" s="16" t="s">
        <v>90</v>
      </c>
      <c r="BK163" s="187">
        <f>ROUND(I163*H163,2)</f>
        <v>0</v>
      </c>
      <c r="BL163" s="16" t="s">
        <v>146</v>
      </c>
      <c r="BM163" s="186" t="s">
        <v>377</v>
      </c>
    </row>
    <row r="164" spans="1:65" s="2" customFormat="1" ht="16.5" customHeight="1">
      <c r="A164" s="34"/>
      <c r="B164" s="35"/>
      <c r="C164" s="175" t="s">
        <v>378</v>
      </c>
      <c r="D164" s="175" t="s">
        <v>129</v>
      </c>
      <c r="E164" s="176" t="s">
        <v>379</v>
      </c>
      <c r="F164" s="177" t="s">
        <v>380</v>
      </c>
      <c r="G164" s="178" t="s">
        <v>273</v>
      </c>
      <c r="H164" s="179">
        <v>19</v>
      </c>
      <c r="I164" s="180"/>
      <c r="J164" s="181">
        <f>ROUND(I164*H164,2)</f>
        <v>0</v>
      </c>
      <c r="K164" s="177" t="s">
        <v>133</v>
      </c>
      <c r="L164" s="39"/>
      <c r="M164" s="182" t="s">
        <v>44</v>
      </c>
      <c r="N164" s="183" t="s">
        <v>53</v>
      </c>
      <c r="O164" s="64"/>
      <c r="P164" s="184">
        <f>O164*H164</f>
        <v>0</v>
      </c>
      <c r="Q164" s="184">
        <v>0</v>
      </c>
      <c r="R164" s="184">
        <f>Q164*H164</f>
        <v>0</v>
      </c>
      <c r="S164" s="184">
        <v>0</v>
      </c>
      <c r="T164" s="185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6" t="s">
        <v>146</v>
      </c>
      <c r="AT164" s="186" t="s">
        <v>129</v>
      </c>
      <c r="AU164" s="186" t="s">
        <v>92</v>
      </c>
      <c r="AY164" s="16" t="s">
        <v>126</v>
      </c>
      <c r="BE164" s="187">
        <f>IF(N164="základní",J164,0)</f>
        <v>0</v>
      </c>
      <c r="BF164" s="187">
        <f>IF(N164="snížená",J164,0)</f>
        <v>0</v>
      </c>
      <c r="BG164" s="187">
        <f>IF(N164="zákl. přenesená",J164,0)</f>
        <v>0</v>
      </c>
      <c r="BH164" s="187">
        <f>IF(N164="sníž. přenesená",J164,0)</f>
        <v>0</v>
      </c>
      <c r="BI164" s="187">
        <f>IF(N164="nulová",J164,0)</f>
        <v>0</v>
      </c>
      <c r="BJ164" s="16" t="s">
        <v>90</v>
      </c>
      <c r="BK164" s="187">
        <f>ROUND(I164*H164,2)</f>
        <v>0</v>
      </c>
      <c r="BL164" s="16" t="s">
        <v>146</v>
      </c>
      <c r="BM164" s="186" t="s">
        <v>381</v>
      </c>
    </row>
    <row r="165" spans="1:65" s="2" customFormat="1" ht="24">
      <c r="A165" s="34"/>
      <c r="B165" s="35"/>
      <c r="C165" s="175" t="s">
        <v>382</v>
      </c>
      <c r="D165" s="175" t="s">
        <v>129</v>
      </c>
      <c r="E165" s="176" t="s">
        <v>383</v>
      </c>
      <c r="F165" s="177" t="s">
        <v>384</v>
      </c>
      <c r="G165" s="178" t="s">
        <v>273</v>
      </c>
      <c r="H165" s="179">
        <v>19</v>
      </c>
      <c r="I165" s="180"/>
      <c r="J165" s="181">
        <f>ROUND(I165*H165,2)</f>
        <v>0</v>
      </c>
      <c r="K165" s="177" t="s">
        <v>133</v>
      </c>
      <c r="L165" s="39"/>
      <c r="M165" s="182" t="s">
        <v>44</v>
      </c>
      <c r="N165" s="183" t="s">
        <v>53</v>
      </c>
      <c r="O165" s="64"/>
      <c r="P165" s="184">
        <f>O165*H165</f>
        <v>0</v>
      </c>
      <c r="Q165" s="184">
        <v>0</v>
      </c>
      <c r="R165" s="184">
        <f>Q165*H165</f>
        <v>0</v>
      </c>
      <c r="S165" s="184">
        <v>0</v>
      </c>
      <c r="T165" s="185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6" t="s">
        <v>146</v>
      </c>
      <c r="AT165" s="186" t="s">
        <v>129</v>
      </c>
      <c r="AU165" s="186" t="s">
        <v>92</v>
      </c>
      <c r="AY165" s="16" t="s">
        <v>126</v>
      </c>
      <c r="BE165" s="187">
        <f>IF(N165="základní",J165,0)</f>
        <v>0</v>
      </c>
      <c r="BF165" s="187">
        <f>IF(N165="snížená",J165,0)</f>
        <v>0</v>
      </c>
      <c r="BG165" s="187">
        <f>IF(N165="zákl. přenesená",J165,0)</f>
        <v>0</v>
      </c>
      <c r="BH165" s="187">
        <f>IF(N165="sníž. přenesená",J165,0)</f>
        <v>0</v>
      </c>
      <c r="BI165" s="187">
        <f>IF(N165="nulová",J165,0)</f>
        <v>0</v>
      </c>
      <c r="BJ165" s="16" t="s">
        <v>90</v>
      </c>
      <c r="BK165" s="187">
        <f>ROUND(I165*H165,2)</f>
        <v>0</v>
      </c>
      <c r="BL165" s="16" t="s">
        <v>146</v>
      </c>
      <c r="BM165" s="186" t="s">
        <v>385</v>
      </c>
    </row>
    <row r="166" spans="1:65" s="13" customFormat="1" ht="11.25">
      <c r="B166" s="188"/>
      <c r="C166" s="189"/>
      <c r="D166" s="190" t="s">
        <v>136</v>
      </c>
      <c r="E166" s="191" t="s">
        <v>44</v>
      </c>
      <c r="F166" s="192" t="s">
        <v>363</v>
      </c>
      <c r="G166" s="189"/>
      <c r="H166" s="193">
        <v>6</v>
      </c>
      <c r="I166" s="194"/>
      <c r="J166" s="189"/>
      <c r="K166" s="189"/>
      <c r="L166" s="195"/>
      <c r="M166" s="196"/>
      <c r="N166" s="197"/>
      <c r="O166" s="197"/>
      <c r="P166" s="197"/>
      <c r="Q166" s="197"/>
      <c r="R166" s="197"/>
      <c r="S166" s="197"/>
      <c r="T166" s="198"/>
      <c r="AT166" s="199" t="s">
        <v>136</v>
      </c>
      <c r="AU166" s="199" t="s">
        <v>92</v>
      </c>
      <c r="AV166" s="13" t="s">
        <v>92</v>
      </c>
      <c r="AW166" s="13" t="s">
        <v>42</v>
      </c>
      <c r="AX166" s="13" t="s">
        <v>82</v>
      </c>
      <c r="AY166" s="199" t="s">
        <v>126</v>
      </c>
    </row>
    <row r="167" spans="1:65" s="13" customFormat="1" ht="11.25">
      <c r="B167" s="188"/>
      <c r="C167" s="189"/>
      <c r="D167" s="190" t="s">
        <v>136</v>
      </c>
      <c r="E167" s="191" t="s">
        <v>44</v>
      </c>
      <c r="F167" s="192" t="s">
        <v>364</v>
      </c>
      <c r="G167" s="189"/>
      <c r="H167" s="193">
        <v>6</v>
      </c>
      <c r="I167" s="194"/>
      <c r="J167" s="189"/>
      <c r="K167" s="189"/>
      <c r="L167" s="195"/>
      <c r="M167" s="196"/>
      <c r="N167" s="197"/>
      <c r="O167" s="197"/>
      <c r="P167" s="197"/>
      <c r="Q167" s="197"/>
      <c r="R167" s="197"/>
      <c r="S167" s="197"/>
      <c r="T167" s="198"/>
      <c r="AT167" s="199" t="s">
        <v>136</v>
      </c>
      <c r="AU167" s="199" t="s">
        <v>92</v>
      </c>
      <c r="AV167" s="13" t="s">
        <v>92</v>
      </c>
      <c r="AW167" s="13" t="s">
        <v>42</v>
      </c>
      <c r="AX167" s="13" t="s">
        <v>82</v>
      </c>
      <c r="AY167" s="199" t="s">
        <v>126</v>
      </c>
    </row>
    <row r="168" spans="1:65" s="13" customFormat="1" ht="11.25">
      <c r="B168" s="188"/>
      <c r="C168" s="189"/>
      <c r="D168" s="190" t="s">
        <v>136</v>
      </c>
      <c r="E168" s="191" t="s">
        <v>44</v>
      </c>
      <c r="F168" s="192" t="s">
        <v>373</v>
      </c>
      <c r="G168" s="189"/>
      <c r="H168" s="193">
        <v>7</v>
      </c>
      <c r="I168" s="194"/>
      <c r="J168" s="189"/>
      <c r="K168" s="189"/>
      <c r="L168" s="195"/>
      <c r="M168" s="196"/>
      <c r="N168" s="197"/>
      <c r="O168" s="197"/>
      <c r="P168" s="197"/>
      <c r="Q168" s="197"/>
      <c r="R168" s="197"/>
      <c r="S168" s="197"/>
      <c r="T168" s="198"/>
      <c r="AT168" s="199" t="s">
        <v>136</v>
      </c>
      <c r="AU168" s="199" t="s">
        <v>92</v>
      </c>
      <c r="AV168" s="13" t="s">
        <v>92</v>
      </c>
      <c r="AW168" s="13" t="s">
        <v>42</v>
      </c>
      <c r="AX168" s="13" t="s">
        <v>82</v>
      </c>
      <c r="AY168" s="199" t="s">
        <v>126</v>
      </c>
    </row>
    <row r="169" spans="1:65" s="2" customFormat="1" ht="36">
      <c r="A169" s="34"/>
      <c r="B169" s="35"/>
      <c r="C169" s="175" t="s">
        <v>386</v>
      </c>
      <c r="D169" s="175" t="s">
        <v>129</v>
      </c>
      <c r="E169" s="176" t="s">
        <v>387</v>
      </c>
      <c r="F169" s="177" t="s">
        <v>388</v>
      </c>
      <c r="G169" s="178" t="s">
        <v>273</v>
      </c>
      <c r="H169" s="179">
        <v>693.88</v>
      </c>
      <c r="I169" s="180"/>
      <c r="J169" s="181">
        <f>ROUND(I169*H169,2)</f>
        <v>0</v>
      </c>
      <c r="K169" s="177" t="s">
        <v>44</v>
      </c>
      <c r="L169" s="39"/>
      <c r="M169" s="182" t="s">
        <v>44</v>
      </c>
      <c r="N169" s="183" t="s">
        <v>53</v>
      </c>
      <c r="O169" s="64"/>
      <c r="P169" s="184">
        <f>O169*H169</f>
        <v>0</v>
      </c>
      <c r="Q169" s="184">
        <v>0.58020000000000005</v>
      </c>
      <c r="R169" s="184">
        <f>Q169*H169</f>
        <v>402.58917600000001</v>
      </c>
      <c r="S169" s="184">
        <v>0</v>
      </c>
      <c r="T169" s="185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6" t="s">
        <v>146</v>
      </c>
      <c r="AT169" s="186" t="s">
        <v>129</v>
      </c>
      <c r="AU169" s="186" t="s">
        <v>92</v>
      </c>
      <c r="AY169" s="16" t="s">
        <v>126</v>
      </c>
      <c r="BE169" s="187">
        <f>IF(N169="základní",J169,0)</f>
        <v>0</v>
      </c>
      <c r="BF169" s="187">
        <f>IF(N169="snížená",J169,0)</f>
        <v>0</v>
      </c>
      <c r="BG169" s="187">
        <f>IF(N169="zákl. přenesená",J169,0)</f>
        <v>0</v>
      </c>
      <c r="BH169" s="187">
        <f>IF(N169="sníž. přenesená",J169,0)</f>
        <v>0</v>
      </c>
      <c r="BI169" s="187">
        <f>IF(N169="nulová",J169,0)</f>
        <v>0</v>
      </c>
      <c r="BJ169" s="16" t="s">
        <v>90</v>
      </c>
      <c r="BK169" s="187">
        <f>ROUND(I169*H169,2)</f>
        <v>0</v>
      </c>
      <c r="BL169" s="16" t="s">
        <v>146</v>
      </c>
      <c r="BM169" s="186" t="s">
        <v>389</v>
      </c>
    </row>
    <row r="170" spans="1:65" s="13" customFormat="1" ht="11.25">
      <c r="B170" s="188"/>
      <c r="C170" s="189"/>
      <c r="D170" s="190" t="s">
        <v>136</v>
      </c>
      <c r="E170" s="191" t="s">
        <v>44</v>
      </c>
      <c r="F170" s="192" t="s">
        <v>390</v>
      </c>
      <c r="G170" s="189"/>
      <c r="H170" s="193">
        <v>74.36</v>
      </c>
      <c r="I170" s="194"/>
      <c r="J170" s="189"/>
      <c r="K170" s="189"/>
      <c r="L170" s="195"/>
      <c r="M170" s="196"/>
      <c r="N170" s="197"/>
      <c r="O170" s="197"/>
      <c r="P170" s="197"/>
      <c r="Q170" s="197"/>
      <c r="R170" s="197"/>
      <c r="S170" s="197"/>
      <c r="T170" s="198"/>
      <c r="AT170" s="199" t="s">
        <v>136</v>
      </c>
      <c r="AU170" s="199" t="s">
        <v>92</v>
      </c>
      <c r="AV170" s="13" t="s">
        <v>92</v>
      </c>
      <c r="AW170" s="13" t="s">
        <v>42</v>
      </c>
      <c r="AX170" s="13" t="s">
        <v>82</v>
      </c>
      <c r="AY170" s="199" t="s">
        <v>126</v>
      </c>
    </row>
    <row r="171" spans="1:65" s="13" customFormat="1" ht="11.25">
      <c r="B171" s="188"/>
      <c r="C171" s="189"/>
      <c r="D171" s="190" t="s">
        <v>136</v>
      </c>
      <c r="E171" s="191" t="s">
        <v>44</v>
      </c>
      <c r="F171" s="192" t="s">
        <v>391</v>
      </c>
      <c r="G171" s="189"/>
      <c r="H171" s="193">
        <v>515.52</v>
      </c>
      <c r="I171" s="194"/>
      <c r="J171" s="189"/>
      <c r="K171" s="189"/>
      <c r="L171" s="195"/>
      <c r="M171" s="196"/>
      <c r="N171" s="197"/>
      <c r="O171" s="197"/>
      <c r="P171" s="197"/>
      <c r="Q171" s="197"/>
      <c r="R171" s="197"/>
      <c r="S171" s="197"/>
      <c r="T171" s="198"/>
      <c r="AT171" s="199" t="s">
        <v>136</v>
      </c>
      <c r="AU171" s="199" t="s">
        <v>92</v>
      </c>
      <c r="AV171" s="13" t="s">
        <v>92</v>
      </c>
      <c r="AW171" s="13" t="s">
        <v>42</v>
      </c>
      <c r="AX171" s="13" t="s">
        <v>82</v>
      </c>
      <c r="AY171" s="199" t="s">
        <v>126</v>
      </c>
    </row>
    <row r="172" spans="1:65" s="13" customFormat="1" ht="11.25">
      <c r="B172" s="188"/>
      <c r="C172" s="189"/>
      <c r="D172" s="190" t="s">
        <v>136</v>
      </c>
      <c r="E172" s="191" t="s">
        <v>44</v>
      </c>
      <c r="F172" s="192" t="s">
        <v>392</v>
      </c>
      <c r="G172" s="189"/>
      <c r="H172" s="193">
        <v>104</v>
      </c>
      <c r="I172" s="194"/>
      <c r="J172" s="189"/>
      <c r="K172" s="189"/>
      <c r="L172" s="195"/>
      <c r="M172" s="196"/>
      <c r="N172" s="197"/>
      <c r="O172" s="197"/>
      <c r="P172" s="197"/>
      <c r="Q172" s="197"/>
      <c r="R172" s="197"/>
      <c r="S172" s="197"/>
      <c r="T172" s="198"/>
      <c r="AT172" s="199" t="s">
        <v>136</v>
      </c>
      <c r="AU172" s="199" t="s">
        <v>92</v>
      </c>
      <c r="AV172" s="13" t="s">
        <v>92</v>
      </c>
      <c r="AW172" s="13" t="s">
        <v>42</v>
      </c>
      <c r="AX172" s="13" t="s">
        <v>82</v>
      </c>
      <c r="AY172" s="199" t="s">
        <v>126</v>
      </c>
    </row>
    <row r="173" spans="1:65" s="2" customFormat="1" ht="24">
      <c r="A173" s="34"/>
      <c r="B173" s="35"/>
      <c r="C173" s="175" t="s">
        <v>393</v>
      </c>
      <c r="D173" s="175" t="s">
        <v>129</v>
      </c>
      <c r="E173" s="176" t="s">
        <v>394</v>
      </c>
      <c r="F173" s="177" t="s">
        <v>395</v>
      </c>
      <c r="G173" s="178" t="s">
        <v>293</v>
      </c>
      <c r="H173" s="179">
        <v>11.5</v>
      </c>
      <c r="I173" s="180"/>
      <c r="J173" s="181">
        <f>ROUND(I173*H173,2)</f>
        <v>0</v>
      </c>
      <c r="K173" s="177" t="s">
        <v>44</v>
      </c>
      <c r="L173" s="39"/>
      <c r="M173" s="182" t="s">
        <v>44</v>
      </c>
      <c r="N173" s="183" t="s">
        <v>53</v>
      </c>
      <c r="O173" s="64"/>
      <c r="P173" s="184">
        <f>O173*H173</f>
        <v>0</v>
      </c>
      <c r="Q173" s="184">
        <v>0</v>
      </c>
      <c r="R173" s="184">
        <f>Q173*H173</f>
        <v>0</v>
      </c>
      <c r="S173" s="184">
        <v>0</v>
      </c>
      <c r="T173" s="185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6" t="s">
        <v>146</v>
      </c>
      <c r="AT173" s="186" t="s">
        <v>129</v>
      </c>
      <c r="AU173" s="186" t="s">
        <v>92</v>
      </c>
      <c r="AY173" s="16" t="s">
        <v>126</v>
      </c>
      <c r="BE173" s="187">
        <f>IF(N173="základní",J173,0)</f>
        <v>0</v>
      </c>
      <c r="BF173" s="187">
        <f>IF(N173="snížená",J173,0)</f>
        <v>0</v>
      </c>
      <c r="BG173" s="187">
        <f>IF(N173="zákl. přenesená",J173,0)</f>
        <v>0</v>
      </c>
      <c r="BH173" s="187">
        <f>IF(N173="sníž. přenesená",J173,0)</f>
        <v>0</v>
      </c>
      <c r="BI173" s="187">
        <f>IF(N173="nulová",J173,0)</f>
        <v>0</v>
      </c>
      <c r="BJ173" s="16" t="s">
        <v>90</v>
      </c>
      <c r="BK173" s="187">
        <f>ROUND(I173*H173,2)</f>
        <v>0</v>
      </c>
      <c r="BL173" s="16" t="s">
        <v>146</v>
      </c>
      <c r="BM173" s="186" t="s">
        <v>396</v>
      </c>
    </row>
    <row r="174" spans="1:65" s="13" customFormat="1" ht="11.25">
      <c r="B174" s="188"/>
      <c r="C174" s="189"/>
      <c r="D174" s="190" t="s">
        <v>136</v>
      </c>
      <c r="E174" s="191" t="s">
        <v>44</v>
      </c>
      <c r="F174" s="192" t="s">
        <v>397</v>
      </c>
      <c r="G174" s="189"/>
      <c r="H174" s="193">
        <v>11.5</v>
      </c>
      <c r="I174" s="194"/>
      <c r="J174" s="189"/>
      <c r="K174" s="189"/>
      <c r="L174" s="195"/>
      <c r="M174" s="196"/>
      <c r="N174" s="197"/>
      <c r="O174" s="197"/>
      <c r="P174" s="197"/>
      <c r="Q174" s="197"/>
      <c r="R174" s="197"/>
      <c r="S174" s="197"/>
      <c r="T174" s="198"/>
      <c r="AT174" s="199" t="s">
        <v>136</v>
      </c>
      <c r="AU174" s="199" t="s">
        <v>92</v>
      </c>
      <c r="AV174" s="13" t="s">
        <v>92</v>
      </c>
      <c r="AW174" s="13" t="s">
        <v>42</v>
      </c>
      <c r="AX174" s="13" t="s">
        <v>82</v>
      </c>
      <c r="AY174" s="199" t="s">
        <v>126</v>
      </c>
    </row>
    <row r="175" spans="1:65" s="2" customFormat="1" ht="33" customHeight="1">
      <c r="A175" s="34"/>
      <c r="B175" s="35"/>
      <c r="C175" s="175" t="s">
        <v>398</v>
      </c>
      <c r="D175" s="175" t="s">
        <v>129</v>
      </c>
      <c r="E175" s="176" t="s">
        <v>399</v>
      </c>
      <c r="F175" s="177" t="s">
        <v>400</v>
      </c>
      <c r="G175" s="178" t="s">
        <v>273</v>
      </c>
      <c r="H175" s="179">
        <v>35</v>
      </c>
      <c r="I175" s="180"/>
      <c r="J175" s="181">
        <f>ROUND(I175*H175,2)</f>
        <v>0</v>
      </c>
      <c r="K175" s="177" t="s">
        <v>133</v>
      </c>
      <c r="L175" s="39"/>
      <c r="M175" s="182" t="s">
        <v>44</v>
      </c>
      <c r="N175" s="183" t="s">
        <v>53</v>
      </c>
      <c r="O175" s="64"/>
      <c r="P175" s="184">
        <f>O175*H175</f>
        <v>0</v>
      </c>
      <c r="Q175" s="184">
        <v>0.48</v>
      </c>
      <c r="R175" s="184">
        <f>Q175*H175</f>
        <v>16.8</v>
      </c>
      <c r="S175" s="184">
        <v>0</v>
      </c>
      <c r="T175" s="185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6" t="s">
        <v>146</v>
      </c>
      <c r="AT175" s="186" t="s">
        <v>129</v>
      </c>
      <c r="AU175" s="186" t="s">
        <v>92</v>
      </c>
      <c r="AY175" s="16" t="s">
        <v>126</v>
      </c>
      <c r="BE175" s="187">
        <f>IF(N175="základní",J175,0)</f>
        <v>0</v>
      </c>
      <c r="BF175" s="187">
        <f>IF(N175="snížená",J175,0)</f>
        <v>0</v>
      </c>
      <c r="BG175" s="187">
        <f>IF(N175="zákl. přenesená",J175,0)</f>
        <v>0</v>
      </c>
      <c r="BH175" s="187">
        <f>IF(N175="sníž. přenesená",J175,0)</f>
        <v>0</v>
      </c>
      <c r="BI175" s="187">
        <f>IF(N175="nulová",J175,0)</f>
        <v>0</v>
      </c>
      <c r="BJ175" s="16" t="s">
        <v>90</v>
      </c>
      <c r="BK175" s="187">
        <f>ROUND(I175*H175,2)</f>
        <v>0</v>
      </c>
      <c r="BL175" s="16" t="s">
        <v>146</v>
      </c>
      <c r="BM175" s="186" t="s">
        <v>401</v>
      </c>
    </row>
    <row r="176" spans="1:65" s="13" customFormat="1" ht="11.25">
      <c r="B176" s="188"/>
      <c r="C176" s="189"/>
      <c r="D176" s="190" t="s">
        <v>136</v>
      </c>
      <c r="E176" s="191" t="s">
        <v>44</v>
      </c>
      <c r="F176" s="192" t="s">
        <v>402</v>
      </c>
      <c r="G176" s="189"/>
      <c r="H176" s="193">
        <v>35</v>
      </c>
      <c r="I176" s="194"/>
      <c r="J176" s="189"/>
      <c r="K176" s="189"/>
      <c r="L176" s="195"/>
      <c r="M176" s="196"/>
      <c r="N176" s="197"/>
      <c r="O176" s="197"/>
      <c r="P176" s="197"/>
      <c r="Q176" s="197"/>
      <c r="R176" s="197"/>
      <c r="S176" s="197"/>
      <c r="T176" s="198"/>
      <c r="AT176" s="199" t="s">
        <v>136</v>
      </c>
      <c r="AU176" s="199" t="s">
        <v>92</v>
      </c>
      <c r="AV176" s="13" t="s">
        <v>92</v>
      </c>
      <c r="AW176" s="13" t="s">
        <v>42</v>
      </c>
      <c r="AX176" s="13" t="s">
        <v>82</v>
      </c>
      <c r="AY176" s="199" t="s">
        <v>126</v>
      </c>
    </row>
    <row r="177" spans="1:65" s="2" customFormat="1" ht="24">
      <c r="A177" s="34"/>
      <c r="B177" s="35"/>
      <c r="C177" s="175" t="s">
        <v>403</v>
      </c>
      <c r="D177" s="175" t="s">
        <v>129</v>
      </c>
      <c r="E177" s="176" t="s">
        <v>404</v>
      </c>
      <c r="F177" s="177" t="s">
        <v>405</v>
      </c>
      <c r="G177" s="178" t="s">
        <v>273</v>
      </c>
      <c r="H177" s="179">
        <v>35</v>
      </c>
      <c r="I177" s="180"/>
      <c r="J177" s="181">
        <f>ROUND(I177*H177,2)</f>
        <v>0</v>
      </c>
      <c r="K177" s="177" t="s">
        <v>133</v>
      </c>
      <c r="L177" s="39"/>
      <c r="M177" s="182" t="s">
        <v>44</v>
      </c>
      <c r="N177" s="183" t="s">
        <v>53</v>
      </c>
      <c r="O177" s="64"/>
      <c r="P177" s="184">
        <f>O177*H177</f>
        <v>0</v>
      </c>
      <c r="Q177" s="184">
        <v>0.10353999999999999</v>
      </c>
      <c r="R177" s="184">
        <f>Q177*H177</f>
        <v>3.6238999999999999</v>
      </c>
      <c r="S177" s="184">
        <v>0</v>
      </c>
      <c r="T177" s="185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6" t="s">
        <v>146</v>
      </c>
      <c r="AT177" s="186" t="s">
        <v>129</v>
      </c>
      <c r="AU177" s="186" t="s">
        <v>92</v>
      </c>
      <c r="AY177" s="16" t="s">
        <v>126</v>
      </c>
      <c r="BE177" s="187">
        <f>IF(N177="základní",J177,0)</f>
        <v>0</v>
      </c>
      <c r="BF177" s="187">
        <f>IF(N177="snížená",J177,0)</f>
        <v>0</v>
      </c>
      <c r="BG177" s="187">
        <f>IF(N177="zákl. přenesená",J177,0)</f>
        <v>0</v>
      </c>
      <c r="BH177" s="187">
        <f>IF(N177="sníž. přenesená",J177,0)</f>
        <v>0</v>
      </c>
      <c r="BI177" s="187">
        <f>IF(N177="nulová",J177,0)</f>
        <v>0</v>
      </c>
      <c r="BJ177" s="16" t="s">
        <v>90</v>
      </c>
      <c r="BK177" s="187">
        <f>ROUND(I177*H177,2)</f>
        <v>0</v>
      </c>
      <c r="BL177" s="16" t="s">
        <v>146</v>
      </c>
      <c r="BM177" s="186" t="s">
        <v>406</v>
      </c>
    </row>
    <row r="178" spans="1:65" s="12" customFormat="1" ht="22.9" customHeight="1">
      <c r="B178" s="159"/>
      <c r="C178" s="160"/>
      <c r="D178" s="161" t="s">
        <v>81</v>
      </c>
      <c r="E178" s="173" t="s">
        <v>163</v>
      </c>
      <c r="F178" s="173" t="s">
        <v>407</v>
      </c>
      <c r="G178" s="160"/>
      <c r="H178" s="160"/>
      <c r="I178" s="163"/>
      <c r="J178" s="174">
        <f>BK178</f>
        <v>0</v>
      </c>
      <c r="K178" s="160"/>
      <c r="L178" s="165"/>
      <c r="M178" s="166"/>
      <c r="N178" s="167"/>
      <c r="O178" s="167"/>
      <c r="P178" s="168">
        <f>SUM(P179:P180)</f>
        <v>0</v>
      </c>
      <c r="Q178" s="167"/>
      <c r="R178" s="168">
        <f>SUM(R179:R180)</f>
        <v>0.42080000000000001</v>
      </c>
      <c r="S178" s="167"/>
      <c r="T178" s="169">
        <f>SUM(T179:T180)</f>
        <v>0</v>
      </c>
      <c r="AR178" s="170" t="s">
        <v>90</v>
      </c>
      <c r="AT178" s="171" t="s">
        <v>81</v>
      </c>
      <c r="AU178" s="171" t="s">
        <v>90</v>
      </c>
      <c r="AY178" s="170" t="s">
        <v>126</v>
      </c>
      <c r="BK178" s="172">
        <f>SUM(BK179:BK180)</f>
        <v>0</v>
      </c>
    </row>
    <row r="179" spans="1:65" s="2" customFormat="1" ht="16.5" customHeight="1">
      <c r="A179" s="34"/>
      <c r="B179" s="35"/>
      <c r="C179" s="175" t="s">
        <v>408</v>
      </c>
      <c r="D179" s="175" t="s">
        <v>129</v>
      </c>
      <c r="E179" s="176" t="s">
        <v>409</v>
      </c>
      <c r="F179" s="177" t="s">
        <v>410</v>
      </c>
      <c r="G179" s="178" t="s">
        <v>132</v>
      </c>
      <c r="H179" s="179">
        <v>1</v>
      </c>
      <c r="I179" s="180"/>
      <c r="J179" s="181">
        <f>ROUND(I179*H179,2)</f>
        <v>0</v>
      </c>
      <c r="K179" s="177" t="s">
        <v>133</v>
      </c>
      <c r="L179" s="39"/>
      <c r="M179" s="182" t="s">
        <v>44</v>
      </c>
      <c r="N179" s="183" t="s">
        <v>53</v>
      </c>
      <c r="O179" s="64"/>
      <c r="P179" s="184">
        <f>O179*H179</f>
        <v>0</v>
      </c>
      <c r="Q179" s="184">
        <v>0.42080000000000001</v>
      </c>
      <c r="R179" s="184">
        <f>Q179*H179</f>
        <v>0.42080000000000001</v>
      </c>
      <c r="S179" s="184">
        <v>0</v>
      </c>
      <c r="T179" s="185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6" t="s">
        <v>146</v>
      </c>
      <c r="AT179" s="186" t="s">
        <v>129</v>
      </c>
      <c r="AU179" s="186" t="s">
        <v>92</v>
      </c>
      <c r="AY179" s="16" t="s">
        <v>126</v>
      </c>
      <c r="BE179" s="187">
        <f>IF(N179="základní",J179,0)</f>
        <v>0</v>
      </c>
      <c r="BF179" s="187">
        <f>IF(N179="snížená",J179,0)</f>
        <v>0</v>
      </c>
      <c r="BG179" s="187">
        <f>IF(N179="zákl. přenesená",J179,0)</f>
        <v>0</v>
      </c>
      <c r="BH179" s="187">
        <f>IF(N179="sníž. přenesená",J179,0)</f>
        <v>0</v>
      </c>
      <c r="BI179" s="187">
        <f>IF(N179="nulová",J179,0)</f>
        <v>0</v>
      </c>
      <c r="BJ179" s="16" t="s">
        <v>90</v>
      </c>
      <c r="BK179" s="187">
        <f>ROUND(I179*H179,2)</f>
        <v>0</v>
      </c>
      <c r="BL179" s="16" t="s">
        <v>146</v>
      </c>
      <c r="BM179" s="186" t="s">
        <v>411</v>
      </c>
    </row>
    <row r="180" spans="1:65" s="13" customFormat="1" ht="11.25">
      <c r="B180" s="188"/>
      <c r="C180" s="189"/>
      <c r="D180" s="190" t="s">
        <v>136</v>
      </c>
      <c r="E180" s="191" t="s">
        <v>44</v>
      </c>
      <c r="F180" s="192" t="s">
        <v>412</v>
      </c>
      <c r="G180" s="189"/>
      <c r="H180" s="193">
        <v>1</v>
      </c>
      <c r="I180" s="194"/>
      <c r="J180" s="189"/>
      <c r="K180" s="189"/>
      <c r="L180" s="195"/>
      <c r="M180" s="196"/>
      <c r="N180" s="197"/>
      <c r="O180" s="197"/>
      <c r="P180" s="197"/>
      <c r="Q180" s="197"/>
      <c r="R180" s="197"/>
      <c r="S180" s="197"/>
      <c r="T180" s="198"/>
      <c r="AT180" s="199" t="s">
        <v>136</v>
      </c>
      <c r="AU180" s="199" t="s">
        <v>92</v>
      </c>
      <c r="AV180" s="13" t="s">
        <v>92</v>
      </c>
      <c r="AW180" s="13" t="s">
        <v>42</v>
      </c>
      <c r="AX180" s="13" t="s">
        <v>82</v>
      </c>
      <c r="AY180" s="199" t="s">
        <v>126</v>
      </c>
    </row>
    <row r="181" spans="1:65" s="12" customFormat="1" ht="22.9" customHeight="1">
      <c r="B181" s="159"/>
      <c r="C181" s="160"/>
      <c r="D181" s="161" t="s">
        <v>81</v>
      </c>
      <c r="E181" s="173" t="s">
        <v>172</v>
      </c>
      <c r="F181" s="173" t="s">
        <v>413</v>
      </c>
      <c r="G181" s="160"/>
      <c r="H181" s="160"/>
      <c r="I181" s="163"/>
      <c r="J181" s="174">
        <f>BK181</f>
        <v>0</v>
      </c>
      <c r="K181" s="160"/>
      <c r="L181" s="165"/>
      <c r="M181" s="166"/>
      <c r="N181" s="167"/>
      <c r="O181" s="167"/>
      <c r="P181" s="168">
        <f>P182+SUM(P183:P196)+P204</f>
        <v>0</v>
      </c>
      <c r="Q181" s="167"/>
      <c r="R181" s="168">
        <f>R182+SUM(R183:R196)+R204</f>
        <v>3.3251100000000005</v>
      </c>
      <c r="S181" s="167"/>
      <c r="T181" s="169">
        <f>T182+SUM(T183:T196)+T204</f>
        <v>28.987499999999997</v>
      </c>
      <c r="AR181" s="170" t="s">
        <v>90</v>
      </c>
      <c r="AT181" s="171" t="s">
        <v>81</v>
      </c>
      <c r="AU181" s="171" t="s">
        <v>90</v>
      </c>
      <c r="AY181" s="170" t="s">
        <v>126</v>
      </c>
      <c r="BK181" s="172">
        <f>BK182+SUM(BK183:BK196)+BK204</f>
        <v>0</v>
      </c>
    </row>
    <row r="182" spans="1:65" s="2" customFormat="1" ht="24">
      <c r="A182" s="34"/>
      <c r="B182" s="35"/>
      <c r="C182" s="175" t="s">
        <v>414</v>
      </c>
      <c r="D182" s="175" t="s">
        <v>129</v>
      </c>
      <c r="E182" s="176" t="s">
        <v>415</v>
      </c>
      <c r="F182" s="177" t="s">
        <v>416</v>
      </c>
      <c r="G182" s="178" t="s">
        <v>293</v>
      </c>
      <c r="H182" s="179">
        <v>14.5</v>
      </c>
      <c r="I182" s="180"/>
      <c r="J182" s="181">
        <f>ROUND(I182*H182,2)</f>
        <v>0</v>
      </c>
      <c r="K182" s="177" t="s">
        <v>133</v>
      </c>
      <c r="L182" s="39"/>
      <c r="M182" s="182" t="s">
        <v>44</v>
      </c>
      <c r="N182" s="183" t="s">
        <v>53</v>
      </c>
      <c r="O182" s="64"/>
      <c r="P182" s="184">
        <f>O182*H182</f>
        <v>0</v>
      </c>
      <c r="Q182" s="184">
        <v>0.15540000000000001</v>
      </c>
      <c r="R182" s="184">
        <f>Q182*H182</f>
        <v>2.2533000000000003</v>
      </c>
      <c r="S182" s="184">
        <v>0</v>
      </c>
      <c r="T182" s="185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6" t="s">
        <v>146</v>
      </c>
      <c r="AT182" s="186" t="s">
        <v>129</v>
      </c>
      <c r="AU182" s="186" t="s">
        <v>92</v>
      </c>
      <c r="AY182" s="16" t="s">
        <v>126</v>
      </c>
      <c r="BE182" s="187">
        <f>IF(N182="základní",J182,0)</f>
        <v>0</v>
      </c>
      <c r="BF182" s="187">
        <f>IF(N182="snížená",J182,0)</f>
        <v>0</v>
      </c>
      <c r="BG182" s="187">
        <f>IF(N182="zákl. přenesená",J182,0)</f>
        <v>0</v>
      </c>
      <c r="BH182" s="187">
        <f>IF(N182="sníž. přenesená",J182,0)</f>
        <v>0</v>
      </c>
      <c r="BI182" s="187">
        <f>IF(N182="nulová",J182,0)</f>
        <v>0</v>
      </c>
      <c r="BJ182" s="16" t="s">
        <v>90</v>
      </c>
      <c r="BK182" s="187">
        <f>ROUND(I182*H182,2)</f>
        <v>0</v>
      </c>
      <c r="BL182" s="16" t="s">
        <v>146</v>
      </c>
      <c r="BM182" s="186" t="s">
        <v>417</v>
      </c>
    </row>
    <row r="183" spans="1:65" s="13" customFormat="1" ht="11.25">
      <c r="B183" s="188"/>
      <c r="C183" s="189"/>
      <c r="D183" s="190" t="s">
        <v>136</v>
      </c>
      <c r="E183" s="191" t="s">
        <v>44</v>
      </c>
      <c r="F183" s="192" t="s">
        <v>418</v>
      </c>
      <c r="G183" s="189"/>
      <c r="H183" s="193">
        <v>9</v>
      </c>
      <c r="I183" s="194"/>
      <c r="J183" s="189"/>
      <c r="K183" s="189"/>
      <c r="L183" s="195"/>
      <c r="M183" s="196"/>
      <c r="N183" s="197"/>
      <c r="O183" s="197"/>
      <c r="P183" s="197"/>
      <c r="Q183" s="197"/>
      <c r="R183" s="197"/>
      <c r="S183" s="197"/>
      <c r="T183" s="198"/>
      <c r="AT183" s="199" t="s">
        <v>136</v>
      </c>
      <c r="AU183" s="199" t="s">
        <v>92</v>
      </c>
      <c r="AV183" s="13" t="s">
        <v>92</v>
      </c>
      <c r="AW183" s="13" t="s">
        <v>42</v>
      </c>
      <c r="AX183" s="13" t="s">
        <v>82</v>
      </c>
      <c r="AY183" s="199" t="s">
        <v>126</v>
      </c>
    </row>
    <row r="184" spans="1:65" s="13" customFormat="1" ht="11.25">
      <c r="B184" s="188"/>
      <c r="C184" s="189"/>
      <c r="D184" s="190" t="s">
        <v>136</v>
      </c>
      <c r="E184" s="191" t="s">
        <v>44</v>
      </c>
      <c r="F184" s="192" t="s">
        <v>419</v>
      </c>
      <c r="G184" s="189"/>
      <c r="H184" s="193">
        <v>3.5</v>
      </c>
      <c r="I184" s="194"/>
      <c r="J184" s="189"/>
      <c r="K184" s="189"/>
      <c r="L184" s="195"/>
      <c r="M184" s="196"/>
      <c r="N184" s="197"/>
      <c r="O184" s="197"/>
      <c r="P184" s="197"/>
      <c r="Q184" s="197"/>
      <c r="R184" s="197"/>
      <c r="S184" s="197"/>
      <c r="T184" s="198"/>
      <c r="AT184" s="199" t="s">
        <v>136</v>
      </c>
      <c r="AU184" s="199" t="s">
        <v>92</v>
      </c>
      <c r="AV184" s="13" t="s">
        <v>92</v>
      </c>
      <c r="AW184" s="13" t="s">
        <v>42</v>
      </c>
      <c r="AX184" s="13" t="s">
        <v>82</v>
      </c>
      <c r="AY184" s="199" t="s">
        <v>126</v>
      </c>
    </row>
    <row r="185" spans="1:65" s="13" customFormat="1" ht="11.25">
      <c r="B185" s="188"/>
      <c r="C185" s="189"/>
      <c r="D185" s="190" t="s">
        <v>136</v>
      </c>
      <c r="E185" s="191" t="s">
        <v>44</v>
      </c>
      <c r="F185" s="192" t="s">
        <v>420</v>
      </c>
      <c r="G185" s="189"/>
      <c r="H185" s="193">
        <v>2</v>
      </c>
      <c r="I185" s="194"/>
      <c r="J185" s="189"/>
      <c r="K185" s="189"/>
      <c r="L185" s="195"/>
      <c r="M185" s="196"/>
      <c r="N185" s="197"/>
      <c r="O185" s="197"/>
      <c r="P185" s="197"/>
      <c r="Q185" s="197"/>
      <c r="R185" s="197"/>
      <c r="S185" s="197"/>
      <c r="T185" s="198"/>
      <c r="AT185" s="199" t="s">
        <v>136</v>
      </c>
      <c r="AU185" s="199" t="s">
        <v>92</v>
      </c>
      <c r="AV185" s="13" t="s">
        <v>92</v>
      </c>
      <c r="AW185" s="13" t="s">
        <v>42</v>
      </c>
      <c r="AX185" s="13" t="s">
        <v>82</v>
      </c>
      <c r="AY185" s="199" t="s">
        <v>126</v>
      </c>
    </row>
    <row r="186" spans="1:65" s="2" customFormat="1" ht="16.5" customHeight="1">
      <c r="A186" s="34"/>
      <c r="B186" s="35"/>
      <c r="C186" s="209" t="s">
        <v>421</v>
      </c>
      <c r="D186" s="209" t="s">
        <v>250</v>
      </c>
      <c r="E186" s="210" t="s">
        <v>422</v>
      </c>
      <c r="F186" s="211" t="s">
        <v>423</v>
      </c>
      <c r="G186" s="212" t="s">
        <v>293</v>
      </c>
      <c r="H186" s="213">
        <v>10</v>
      </c>
      <c r="I186" s="214"/>
      <c r="J186" s="215">
        <f>ROUND(I186*H186,2)</f>
        <v>0</v>
      </c>
      <c r="K186" s="211" t="s">
        <v>133</v>
      </c>
      <c r="L186" s="216"/>
      <c r="M186" s="217" t="s">
        <v>44</v>
      </c>
      <c r="N186" s="218" t="s">
        <v>53</v>
      </c>
      <c r="O186" s="64"/>
      <c r="P186" s="184">
        <f>O186*H186</f>
        <v>0</v>
      </c>
      <c r="Q186" s="184">
        <v>4.8300000000000003E-2</v>
      </c>
      <c r="R186" s="184">
        <f>Q186*H186</f>
        <v>0.48300000000000004</v>
      </c>
      <c r="S186" s="184">
        <v>0</v>
      </c>
      <c r="T186" s="185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6" t="s">
        <v>163</v>
      </c>
      <c r="AT186" s="186" t="s">
        <v>250</v>
      </c>
      <c r="AU186" s="186" t="s">
        <v>92</v>
      </c>
      <c r="AY186" s="16" t="s">
        <v>126</v>
      </c>
      <c r="BE186" s="187">
        <f>IF(N186="základní",J186,0)</f>
        <v>0</v>
      </c>
      <c r="BF186" s="187">
        <f>IF(N186="snížená",J186,0)</f>
        <v>0</v>
      </c>
      <c r="BG186" s="187">
        <f>IF(N186="zákl. přenesená",J186,0)</f>
        <v>0</v>
      </c>
      <c r="BH186" s="187">
        <f>IF(N186="sníž. přenesená",J186,0)</f>
        <v>0</v>
      </c>
      <c r="BI186" s="187">
        <f>IF(N186="nulová",J186,0)</f>
        <v>0</v>
      </c>
      <c r="BJ186" s="16" t="s">
        <v>90</v>
      </c>
      <c r="BK186" s="187">
        <f>ROUND(I186*H186,2)</f>
        <v>0</v>
      </c>
      <c r="BL186" s="16" t="s">
        <v>146</v>
      </c>
      <c r="BM186" s="186" t="s">
        <v>424</v>
      </c>
    </row>
    <row r="187" spans="1:65" s="13" customFormat="1" ht="11.25">
      <c r="B187" s="188"/>
      <c r="C187" s="189"/>
      <c r="D187" s="190" t="s">
        <v>136</v>
      </c>
      <c r="E187" s="191" t="s">
        <v>44</v>
      </c>
      <c r="F187" s="192" t="s">
        <v>425</v>
      </c>
      <c r="G187" s="189"/>
      <c r="H187" s="193">
        <v>10</v>
      </c>
      <c r="I187" s="194"/>
      <c r="J187" s="189"/>
      <c r="K187" s="189"/>
      <c r="L187" s="195"/>
      <c r="M187" s="196"/>
      <c r="N187" s="197"/>
      <c r="O187" s="197"/>
      <c r="P187" s="197"/>
      <c r="Q187" s="197"/>
      <c r="R187" s="197"/>
      <c r="S187" s="197"/>
      <c r="T187" s="198"/>
      <c r="AT187" s="199" t="s">
        <v>136</v>
      </c>
      <c r="AU187" s="199" t="s">
        <v>92</v>
      </c>
      <c r="AV187" s="13" t="s">
        <v>92</v>
      </c>
      <c r="AW187" s="13" t="s">
        <v>42</v>
      </c>
      <c r="AX187" s="13" t="s">
        <v>82</v>
      </c>
      <c r="AY187" s="199" t="s">
        <v>126</v>
      </c>
    </row>
    <row r="188" spans="1:65" s="2" customFormat="1" ht="16.5" customHeight="1">
      <c r="A188" s="34"/>
      <c r="B188" s="35"/>
      <c r="C188" s="209" t="s">
        <v>426</v>
      </c>
      <c r="D188" s="209" t="s">
        <v>250</v>
      </c>
      <c r="E188" s="210" t="s">
        <v>427</v>
      </c>
      <c r="F188" s="211" t="s">
        <v>428</v>
      </c>
      <c r="G188" s="212" t="s">
        <v>293</v>
      </c>
      <c r="H188" s="213">
        <v>4</v>
      </c>
      <c r="I188" s="214"/>
      <c r="J188" s="215">
        <f>ROUND(I188*H188,2)</f>
        <v>0</v>
      </c>
      <c r="K188" s="211" t="s">
        <v>133</v>
      </c>
      <c r="L188" s="216"/>
      <c r="M188" s="217" t="s">
        <v>44</v>
      </c>
      <c r="N188" s="218" t="s">
        <v>53</v>
      </c>
      <c r="O188" s="64"/>
      <c r="P188" s="184">
        <f>O188*H188</f>
        <v>0</v>
      </c>
      <c r="Q188" s="184">
        <v>0.08</v>
      </c>
      <c r="R188" s="184">
        <f>Q188*H188</f>
        <v>0.32</v>
      </c>
      <c r="S188" s="184">
        <v>0</v>
      </c>
      <c r="T188" s="185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6" t="s">
        <v>163</v>
      </c>
      <c r="AT188" s="186" t="s">
        <v>250</v>
      </c>
      <c r="AU188" s="186" t="s">
        <v>92</v>
      </c>
      <c r="AY188" s="16" t="s">
        <v>126</v>
      </c>
      <c r="BE188" s="187">
        <f>IF(N188="základní",J188,0)</f>
        <v>0</v>
      </c>
      <c r="BF188" s="187">
        <f>IF(N188="snížená",J188,0)</f>
        <v>0</v>
      </c>
      <c r="BG188" s="187">
        <f>IF(N188="zákl. přenesená",J188,0)</f>
        <v>0</v>
      </c>
      <c r="BH188" s="187">
        <f>IF(N188="sníž. přenesená",J188,0)</f>
        <v>0</v>
      </c>
      <c r="BI188" s="187">
        <f>IF(N188="nulová",J188,0)</f>
        <v>0</v>
      </c>
      <c r="BJ188" s="16" t="s">
        <v>90</v>
      </c>
      <c r="BK188" s="187">
        <f>ROUND(I188*H188,2)</f>
        <v>0</v>
      </c>
      <c r="BL188" s="16" t="s">
        <v>146</v>
      </c>
      <c r="BM188" s="186" t="s">
        <v>429</v>
      </c>
    </row>
    <row r="189" spans="1:65" s="13" customFormat="1" ht="11.25">
      <c r="B189" s="188"/>
      <c r="C189" s="189"/>
      <c r="D189" s="190" t="s">
        <v>136</v>
      </c>
      <c r="E189" s="191" t="s">
        <v>44</v>
      </c>
      <c r="F189" s="192" t="s">
        <v>430</v>
      </c>
      <c r="G189" s="189"/>
      <c r="H189" s="193">
        <v>4</v>
      </c>
      <c r="I189" s="194"/>
      <c r="J189" s="189"/>
      <c r="K189" s="189"/>
      <c r="L189" s="195"/>
      <c r="M189" s="196"/>
      <c r="N189" s="197"/>
      <c r="O189" s="197"/>
      <c r="P189" s="197"/>
      <c r="Q189" s="197"/>
      <c r="R189" s="197"/>
      <c r="S189" s="197"/>
      <c r="T189" s="198"/>
      <c r="AT189" s="199" t="s">
        <v>136</v>
      </c>
      <c r="AU189" s="199" t="s">
        <v>92</v>
      </c>
      <c r="AV189" s="13" t="s">
        <v>92</v>
      </c>
      <c r="AW189" s="13" t="s">
        <v>42</v>
      </c>
      <c r="AX189" s="13" t="s">
        <v>82</v>
      </c>
      <c r="AY189" s="199" t="s">
        <v>126</v>
      </c>
    </row>
    <row r="190" spans="1:65" s="2" customFormat="1" ht="16.5" customHeight="1">
      <c r="A190" s="34"/>
      <c r="B190" s="35"/>
      <c r="C190" s="209" t="s">
        <v>431</v>
      </c>
      <c r="D190" s="209" t="s">
        <v>250</v>
      </c>
      <c r="E190" s="210" t="s">
        <v>432</v>
      </c>
      <c r="F190" s="211" t="s">
        <v>433</v>
      </c>
      <c r="G190" s="212" t="s">
        <v>293</v>
      </c>
      <c r="H190" s="213">
        <v>2</v>
      </c>
      <c r="I190" s="214"/>
      <c r="J190" s="215">
        <f>ROUND(I190*H190,2)</f>
        <v>0</v>
      </c>
      <c r="K190" s="211" t="s">
        <v>133</v>
      </c>
      <c r="L190" s="216"/>
      <c r="M190" s="217" t="s">
        <v>44</v>
      </c>
      <c r="N190" s="218" t="s">
        <v>53</v>
      </c>
      <c r="O190" s="64"/>
      <c r="P190" s="184">
        <f>O190*H190</f>
        <v>0</v>
      </c>
      <c r="Q190" s="184">
        <v>6.5670000000000006E-2</v>
      </c>
      <c r="R190" s="184">
        <f>Q190*H190</f>
        <v>0.13134000000000001</v>
      </c>
      <c r="S190" s="184">
        <v>0</v>
      </c>
      <c r="T190" s="185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6" t="s">
        <v>163</v>
      </c>
      <c r="AT190" s="186" t="s">
        <v>250</v>
      </c>
      <c r="AU190" s="186" t="s">
        <v>92</v>
      </c>
      <c r="AY190" s="16" t="s">
        <v>126</v>
      </c>
      <c r="BE190" s="187">
        <f>IF(N190="základní",J190,0)</f>
        <v>0</v>
      </c>
      <c r="BF190" s="187">
        <f>IF(N190="snížená",J190,0)</f>
        <v>0</v>
      </c>
      <c r="BG190" s="187">
        <f>IF(N190="zákl. přenesená",J190,0)</f>
        <v>0</v>
      </c>
      <c r="BH190" s="187">
        <f>IF(N190="sníž. přenesená",J190,0)</f>
        <v>0</v>
      </c>
      <c r="BI190" s="187">
        <f>IF(N190="nulová",J190,0)</f>
        <v>0</v>
      </c>
      <c r="BJ190" s="16" t="s">
        <v>90</v>
      </c>
      <c r="BK190" s="187">
        <f>ROUND(I190*H190,2)</f>
        <v>0</v>
      </c>
      <c r="BL190" s="16" t="s">
        <v>146</v>
      </c>
      <c r="BM190" s="186" t="s">
        <v>434</v>
      </c>
    </row>
    <row r="191" spans="1:65" s="13" customFormat="1" ht="11.25">
      <c r="B191" s="188"/>
      <c r="C191" s="189"/>
      <c r="D191" s="190" t="s">
        <v>136</v>
      </c>
      <c r="E191" s="191" t="s">
        <v>44</v>
      </c>
      <c r="F191" s="192" t="s">
        <v>420</v>
      </c>
      <c r="G191" s="189"/>
      <c r="H191" s="193">
        <v>2</v>
      </c>
      <c r="I191" s="194"/>
      <c r="J191" s="189"/>
      <c r="K191" s="189"/>
      <c r="L191" s="195"/>
      <c r="M191" s="196"/>
      <c r="N191" s="197"/>
      <c r="O191" s="197"/>
      <c r="P191" s="197"/>
      <c r="Q191" s="197"/>
      <c r="R191" s="197"/>
      <c r="S191" s="197"/>
      <c r="T191" s="198"/>
      <c r="AT191" s="199" t="s">
        <v>136</v>
      </c>
      <c r="AU191" s="199" t="s">
        <v>92</v>
      </c>
      <c r="AV191" s="13" t="s">
        <v>92</v>
      </c>
      <c r="AW191" s="13" t="s">
        <v>42</v>
      </c>
      <c r="AX191" s="13" t="s">
        <v>82</v>
      </c>
      <c r="AY191" s="199" t="s">
        <v>126</v>
      </c>
    </row>
    <row r="192" spans="1:65" s="2" customFormat="1" ht="33" customHeight="1">
      <c r="A192" s="34"/>
      <c r="B192" s="35"/>
      <c r="C192" s="175" t="s">
        <v>435</v>
      </c>
      <c r="D192" s="175" t="s">
        <v>129</v>
      </c>
      <c r="E192" s="176" t="s">
        <v>436</v>
      </c>
      <c r="F192" s="177" t="s">
        <v>437</v>
      </c>
      <c r="G192" s="178" t="s">
        <v>293</v>
      </c>
      <c r="H192" s="179">
        <v>25</v>
      </c>
      <c r="I192" s="180"/>
      <c r="J192" s="181">
        <f>ROUND(I192*H192,2)</f>
        <v>0</v>
      </c>
      <c r="K192" s="177" t="s">
        <v>133</v>
      </c>
      <c r="L192" s="39"/>
      <c r="M192" s="182" t="s">
        <v>44</v>
      </c>
      <c r="N192" s="183" t="s">
        <v>53</v>
      </c>
      <c r="O192" s="64"/>
      <c r="P192" s="184">
        <f>O192*H192</f>
        <v>0</v>
      </c>
      <c r="Q192" s="184">
        <v>5.9999999999999995E-4</v>
      </c>
      <c r="R192" s="184">
        <f>Q192*H192</f>
        <v>1.4999999999999999E-2</v>
      </c>
      <c r="S192" s="184">
        <v>0</v>
      </c>
      <c r="T192" s="185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6" t="s">
        <v>146</v>
      </c>
      <c r="AT192" s="186" t="s">
        <v>129</v>
      </c>
      <c r="AU192" s="186" t="s">
        <v>92</v>
      </c>
      <c r="AY192" s="16" t="s">
        <v>126</v>
      </c>
      <c r="BE192" s="187">
        <f>IF(N192="základní",J192,0)</f>
        <v>0</v>
      </c>
      <c r="BF192" s="187">
        <f>IF(N192="snížená",J192,0)</f>
        <v>0</v>
      </c>
      <c r="BG192" s="187">
        <f>IF(N192="zákl. přenesená",J192,0)</f>
        <v>0</v>
      </c>
      <c r="BH192" s="187">
        <f>IF(N192="sníž. přenesená",J192,0)</f>
        <v>0</v>
      </c>
      <c r="BI192" s="187">
        <f>IF(N192="nulová",J192,0)</f>
        <v>0</v>
      </c>
      <c r="BJ192" s="16" t="s">
        <v>90</v>
      </c>
      <c r="BK192" s="187">
        <f>ROUND(I192*H192,2)</f>
        <v>0</v>
      </c>
      <c r="BL192" s="16" t="s">
        <v>146</v>
      </c>
      <c r="BM192" s="186" t="s">
        <v>438</v>
      </c>
    </row>
    <row r="193" spans="1:65" s="13" customFormat="1" ht="11.25">
      <c r="B193" s="188"/>
      <c r="C193" s="189"/>
      <c r="D193" s="190" t="s">
        <v>136</v>
      </c>
      <c r="E193" s="191" t="s">
        <v>44</v>
      </c>
      <c r="F193" s="192" t="s">
        <v>439</v>
      </c>
      <c r="G193" s="189"/>
      <c r="H193" s="193">
        <v>25</v>
      </c>
      <c r="I193" s="194"/>
      <c r="J193" s="189"/>
      <c r="K193" s="189"/>
      <c r="L193" s="195"/>
      <c r="M193" s="196"/>
      <c r="N193" s="197"/>
      <c r="O193" s="197"/>
      <c r="P193" s="197"/>
      <c r="Q193" s="197"/>
      <c r="R193" s="197"/>
      <c r="S193" s="197"/>
      <c r="T193" s="198"/>
      <c r="AT193" s="199" t="s">
        <v>136</v>
      </c>
      <c r="AU193" s="199" t="s">
        <v>92</v>
      </c>
      <c r="AV193" s="13" t="s">
        <v>92</v>
      </c>
      <c r="AW193" s="13" t="s">
        <v>42</v>
      </c>
      <c r="AX193" s="13" t="s">
        <v>82</v>
      </c>
      <c r="AY193" s="199" t="s">
        <v>126</v>
      </c>
    </row>
    <row r="194" spans="1:65" s="2" customFormat="1" ht="16.5" customHeight="1">
      <c r="A194" s="34"/>
      <c r="B194" s="35"/>
      <c r="C194" s="175" t="s">
        <v>440</v>
      </c>
      <c r="D194" s="175" t="s">
        <v>129</v>
      </c>
      <c r="E194" s="176" t="s">
        <v>441</v>
      </c>
      <c r="F194" s="177" t="s">
        <v>442</v>
      </c>
      <c r="G194" s="178" t="s">
        <v>293</v>
      </c>
      <c r="H194" s="179">
        <v>25</v>
      </c>
      <c r="I194" s="180"/>
      <c r="J194" s="181">
        <f>ROUND(I194*H194,2)</f>
        <v>0</v>
      </c>
      <c r="K194" s="177" t="s">
        <v>133</v>
      </c>
      <c r="L194" s="39"/>
      <c r="M194" s="182" t="s">
        <v>44</v>
      </c>
      <c r="N194" s="183" t="s">
        <v>53</v>
      </c>
      <c r="O194" s="64"/>
      <c r="P194" s="184">
        <f>O194*H194</f>
        <v>0</v>
      </c>
      <c r="Q194" s="184">
        <v>0</v>
      </c>
      <c r="R194" s="184">
        <f>Q194*H194</f>
        <v>0</v>
      </c>
      <c r="S194" s="184">
        <v>0</v>
      </c>
      <c r="T194" s="185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86" t="s">
        <v>146</v>
      </c>
      <c r="AT194" s="186" t="s">
        <v>129</v>
      </c>
      <c r="AU194" s="186" t="s">
        <v>92</v>
      </c>
      <c r="AY194" s="16" t="s">
        <v>126</v>
      </c>
      <c r="BE194" s="187">
        <f>IF(N194="základní",J194,0)</f>
        <v>0</v>
      </c>
      <c r="BF194" s="187">
        <f>IF(N194="snížená",J194,0)</f>
        <v>0</v>
      </c>
      <c r="BG194" s="187">
        <f>IF(N194="zákl. přenesená",J194,0)</f>
        <v>0</v>
      </c>
      <c r="BH194" s="187">
        <f>IF(N194="sníž. přenesená",J194,0)</f>
        <v>0</v>
      </c>
      <c r="BI194" s="187">
        <f>IF(N194="nulová",J194,0)</f>
        <v>0</v>
      </c>
      <c r="BJ194" s="16" t="s">
        <v>90</v>
      </c>
      <c r="BK194" s="187">
        <f>ROUND(I194*H194,2)</f>
        <v>0</v>
      </c>
      <c r="BL194" s="16" t="s">
        <v>146</v>
      </c>
      <c r="BM194" s="186" t="s">
        <v>443</v>
      </c>
    </row>
    <row r="195" spans="1:65" s="13" customFormat="1" ht="11.25">
      <c r="B195" s="188"/>
      <c r="C195" s="189"/>
      <c r="D195" s="190" t="s">
        <v>136</v>
      </c>
      <c r="E195" s="191" t="s">
        <v>44</v>
      </c>
      <c r="F195" s="192" t="s">
        <v>444</v>
      </c>
      <c r="G195" s="189"/>
      <c r="H195" s="193">
        <v>25</v>
      </c>
      <c r="I195" s="194"/>
      <c r="J195" s="189"/>
      <c r="K195" s="189"/>
      <c r="L195" s="195"/>
      <c r="M195" s="196"/>
      <c r="N195" s="197"/>
      <c r="O195" s="197"/>
      <c r="P195" s="197"/>
      <c r="Q195" s="197"/>
      <c r="R195" s="197"/>
      <c r="S195" s="197"/>
      <c r="T195" s="198"/>
      <c r="AT195" s="199" t="s">
        <v>136</v>
      </c>
      <c r="AU195" s="199" t="s">
        <v>92</v>
      </c>
      <c r="AV195" s="13" t="s">
        <v>92</v>
      </c>
      <c r="AW195" s="13" t="s">
        <v>42</v>
      </c>
      <c r="AX195" s="13" t="s">
        <v>82</v>
      </c>
      <c r="AY195" s="199" t="s">
        <v>126</v>
      </c>
    </row>
    <row r="196" spans="1:65" s="12" customFormat="1" ht="20.85" customHeight="1">
      <c r="B196" s="159"/>
      <c r="C196" s="160"/>
      <c r="D196" s="161" t="s">
        <v>81</v>
      </c>
      <c r="E196" s="173" t="s">
        <v>445</v>
      </c>
      <c r="F196" s="173" t="s">
        <v>446</v>
      </c>
      <c r="G196" s="160"/>
      <c r="H196" s="160"/>
      <c r="I196" s="163"/>
      <c r="J196" s="174">
        <f>BK196</f>
        <v>0</v>
      </c>
      <c r="K196" s="160"/>
      <c r="L196" s="165"/>
      <c r="M196" s="166"/>
      <c r="N196" s="167"/>
      <c r="O196" s="167"/>
      <c r="P196" s="168">
        <f>SUM(P197:P203)</f>
        <v>0</v>
      </c>
      <c r="Q196" s="167"/>
      <c r="R196" s="168">
        <f>SUM(R197:R203)</f>
        <v>0.12211</v>
      </c>
      <c r="S196" s="167"/>
      <c r="T196" s="169">
        <f>SUM(T197:T203)</f>
        <v>0</v>
      </c>
      <c r="AR196" s="170" t="s">
        <v>90</v>
      </c>
      <c r="AT196" s="171" t="s">
        <v>81</v>
      </c>
      <c r="AU196" s="171" t="s">
        <v>92</v>
      </c>
      <c r="AY196" s="170" t="s">
        <v>126</v>
      </c>
      <c r="BK196" s="172">
        <f>SUM(BK197:BK203)</f>
        <v>0</v>
      </c>
    </row>
    <row r="197" spans="1:65" s="2" customFormat="1" ht="16.5" customHeight="1">
      <c r="A197" s="34"/>
      <c r="B197" s="35"/>
      <c r="C197" s="175" t="s">
        <v>447</v>
      </c>
      <c r="D197" s="175" t="s">
        <v>129</v>
      </c>
      <c r="E197" s="176" t="s">
        <v>448</v>
      </c>
      <c r="F197" s="177" t="s">
        <v>449</v>
      </c>
      <c r="G197" s="178" t="s">
        <v>132</v>
      </c>
      <c r="H197" s="179">
        <v>1</v>
      </c>
      <c r="I197" s="180"/>
      <c r="J197" s="181">
        <f>ROUND(I197*H197,2)</f>
        <v>0</v>
      </c>
      <c r="K197" s="177" t="s">
        <v>133</v>
      </c>
      <c r="L197" s="39"/>
      <c r="M197" s="182" t="s">
        <v>44</v>
      </c>
      <c r="N197" s="183" t="s">
        <v>53</v>
      </c>
      <c r="O197" s="64"/>
      <c r="P197" s="184">
        <f>O197*H197</f>
        <v>0</v>
      </c>
      <c r="Q197" s="184">
        <v>6.9999999999999999E-4</v>
      </c>
      <c r="R197" s="184">
        <f>Q197*H197</f>
        <v>6.9999999999999999E-4</v>
      </c>
      <c r="S197" s="184">
        <v>0</v>
      </c>
      <c r="T197" s="185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86" t="s">
        <v>146</v>
      </c>
      <c r="AT197" s="186" t="s">
        <v>129</v>
      </c>
      <c r="AU197" s="186" t="s">
        <v>142</v>
      </c>
      <c r="AY197" s="16" t="s">
        <v>126</v>
      </c>
      <c r="BE197" s="187">
        <f>IF(N197="základní",J197,0)</f>
        <v>0</v>
      </c>
      <c r="BF197" s="187">
        <f>IF(N197="snížená",J197,0)</f>
        <v>0</v>
      </c>
      <c r="BG197" s="187">
        <f>IF(N197="zákl. přenesená",J197,0)</f>
        <v>0</v>
      </c>
      <c r="BH197" s="187">
        <f>IF(N197="sníž. přenesená",J197,0)</f>
        <v>0</v>
      </c>
      <c r="BI197" s="187">
        <f>IF(N197="nulová",J197,0)</f>
        <v>0</v>
      </c>
      <c r="BJ197" s="16" t="s">
        <v>90</v>
      </c>
      <c r="BK197" s="187">
        <f>ROUND(I197*H197,2)</f>
        <v>0</v>
      </c>
      <c r="BL197" s="16" t="s">
        <v>146</v>
      </c>
      <c r="BM197" s="186" t="s">
        <v>450</v>
      </c>
    </row>
    <row r="198" spans="1:65" s="13" customFormat="1" ht="11.25">
      <c r="B198" s="188"/>
      <c r="C198" s="189"/>
      <c r="D198" s="190" t="s">
        <v>136</v>
      </c>
      <c r="E198" s="191" t="s">
        <v>44</v>
      </c>
      <c r="F198" s="192" t="s">
        <v>451</v>
      </c>
      <c r="G198" s="189"/>
      <c r="H198" s="193">
        <v>1</v>
      </c>
      <c r="I198" s="194"/>
      <c r="J198" s="189"/>
      <c r="K198" s="189"/>
      <c r="L198" s="195"/>
      <c r="M198" s="196"/>
      <c r="N198" s="197"/>
      <c r="O198" s="197"/>
      <c r="P198" s="197"/>
      <c r="Q198" s="197"/>
      <c r="R198" s="197"/>
      <c r="S198" s="197"/>
      <c r="T198" s="198"/>
      <c r="AT198" s="199" t="s">
        <v>136</v>
      </c>
      <c r="AU198" s="199" t="s">
        <v>142</v>
      </c>
      <c r="AV198" s="13" t="s">
        <v>92</v>
      </c>
      <c r="AW198" s="13" t="s">
        <v>42</v>
      </c>
      <c r="AX198" s="13" t="s">
        <v>82</v>
      </c>
      <c r="AY198" s="199" t="s">
        <v>126</v>
      </c>
    </row>
    <row r="199" spans="1:65" s="2" customFormat="1" ht="16.5" customHeight="1">
      <c r="A199" s="34"/>
      <c r="B199" s="35"/>
      <c r="C199" s="209" t="s">
        <v>452</v>
      </c>
      <c r="D199" s="209" t="s">
        <v>250</v>
      </c>
      <c r="E199" s="210" t="s">
        <v>453</v>
      </c>
      <c r="F199" s="211" t="s">
        <v>454</v>
      </c>
      <c r="G199" s="212" t="s">
        <v>132</v>
      </c>
      <c r="H199" s="213">
        <v>1</v>
      </c>
      <c r="I199" s="214"/>
      <c r="J199" s="215">
        <f>ROUND(I199*H199,2)</f>
        <v>0</v>
      </c>
      <c r="K199" s="211" t="s">
        <v>133</v>
      </c>
      <c r="L199" s="216"/>
      <c r="M199" s="217" t="s">
        <v>44</v>
      </c>
      <c r="N199" s="218" t="s">
        <v>53</v>
      </c>
      <c r="O199" s="64"/>
      <c r="P199" s="184">
        <f>O199*H199</f>
        <v>0</v>
      </c>
      <c r="Q199" s="184">
        <v>2.5000000000000001E-3</v>
      </c>
      <c r="R199" s="184">
        <f>Q199*H199</f>
        <v>2.5000000000000001E-3</v>
      </c>
      <c r="S199" s="184">
        <v>0</v>
      </c>
      <c r="T199" s="185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86" t="s">
        <v>163</v>
      </c>
      <c r="AT199" s="186" t="s">
        <v>250</v>
      </c>
      <c r="AU199" s="186" t="s">
        <v>142</v>
      </c>
      <c r="AY199" s="16" t="s">
        <v>126</v>
      </c>
      <c r="BE199" s="187">
        <f>IF(N199="základní",J199,0)</f>
        <v>0</v>
      </c>
      <c r="BF199" s="187">
        <f>IF(N199="snížená",J199,0)</f>
        <v>0</v>
      </c>
      <c r="BG199" s="187">
        <f>IF(N199="zákl. přenesená",J199,0)</f>
        <v>0</v>
      </c>
      <c r="BH199" s="187">
        <f>IF(N199="sníž. přenesená",J199,0)</f>
        <v>0</v>
      </c>
      <c r="BI199" s="187">
        <f>IF(N199="nulová",J199,0)</f>
        <v>0</v>
      </c>
      <c r="BJ199" s="16" t="s">
        <v>90</v>
      </c>
      <c r="BK199" s="187">
        <f>ROUND(I199*H199,2)</f>
        <v>0</v>
      </c>
      <c r="BL199" s="16" t="s">
        <v>146</v>
      </c>
      <c r="BM199" s="186" t="s">
        <v>455</v>
      </c>
    </row>
    <row r="200" spans="1:65" s="13" customFormat="1" ht="11.25">
      <c r="B200" s="188"/>
      <c r="C200" s="189"/>
      <c r="D200" s="190" t="s">
        <v>136</v>
      </c>
      <c r="E200" s="191" t="s">
        <v>44</v>
      </c>
      <c r="F200" s="192" t="s">
        <v>451</v>
      </c>
      <c r="G200" s="189"/>
      <c r="H200" s="193">
        <v>1</v>
      </c>
      <c r="I200" s="194"/>
      <c r="J200" s="189"/>
      <c r="K200" s="189"/>
      <c r="L200" s="195"/>
      <c r="M200" s="196"/>
      <c r="N200" s="197"/>
      <c r="O200" s="197"/>
      <c r="P200" s="197"/>
      <c r="Q200" s="197"/>
      <c r="R200" s="197"/>
      <c r="S200" s="197"/>
      <c r="T200" s="198"/>
      <c r="AT200" s="199" t="s">
        <v>136</v>
      </c>
      <c r="AU200" s="199" t="s">
        <v>142</v>
      </c>
      <c r="AV200" s="13" t="s">
        <v>92</v>
      </c>
      <c r="AW200" s="13" t="s">
        <v>42</v>
      </c>
      <c r="AX200" s="13" t="s">
        <v>82</v>
      </c>
      <c r="AY200" s="199" t="s">
        <v>126</v>
      </c>
    </row>
    <row r="201" spans="1:65" s="2" customFormat="1" ht="16.5" customHeight="1">
      <c r="A201" s="34"/>
      <c r="B201" s="35"/>
      <c r="C201" s="175" t="s">
        <v>456</v>
      </c>
      <c r="D201" s="175" t="s">
        <v>129</v>
      </c>
      <c r="E201" s="176" t="s">
        <v>457</v>
      </c>
      <c r="F201" s="177" t="s">
        <v>458</v>
      </c>
      <c r="G201" s="178" t="s">
        <v>132</v>
      </c>
      <c r="H201" s="179">
        <v>1</v>
      </c>
      <c r="I201" s="180"/>
      <c r="J201" s="181">
        <f>ROUND(I201*H201,2)</f>
        <v>0</v>
      </c>
      <c r="K201" s="177" t="s">
        <v>133</v>
      </c>
      <c r="L201" s="39"/>
      <c r="M201" s="182" t="s">
        <v>44</v>
      </c>
      <c r="N201" s="183" t="s">
        <v>53</v>
      </c>
      <c r="O201" s="64"/>
      <c r="P201" s="184">
        <f>O201*H201</f>
        <v>0</v>
      </c>
      <c r="Q201" s="184">
        <v>0.11241</v>
      </c>
      <c r="R201" s="184">
        <f>Q201*H201</f>
        <v>0.11241</v>
      </c>
      <c r="S201" s="184">
        <v>0</v>
      </c>
      <c r="T201" s="185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86" t="s">
        <v>146</v>
      </c>
      <c r="AT201" s="186" t="s">
        <v>129</v>
      </c>
      <c r="AU201" s="186" t="s">
        <v>142</v>
      </c>
      <c r="AY201" s="16" t="s">
        <v>126</v>
      </c>
      <c r="BE201" s="187">
        <f>IF(N201="základní",J201,0)</f>
        <v>0</v>
      </c>
      <c r="BF201" s="187">
        <f>IF(N201="snížená",J201,0)</f>
        <v>0</v>
      </c>
      <c r="BG201" s="187">
        <f>IF(N201="zákl. přenesená",J201,0)</f>
        <v>0</v>
      </c>
      <c r="BH201" s="187">
        <f>IF(N201="sníž. přenesená",J201,0)</f>
        <v>0</v>
      </c>
      <c r="BI201" s="187">
        <f>IF(N201="nulová",J201,0)</f>
        <v>0</v>
      </c>
      <c r="BJ201" s="16" t="s">
        <v>90</v>
      </c>
      <c r="BK201" s="187">
        <f>ROUND(I201*H201,2)</f>
        <v>0</v>
      </c>
      <c r="BL201" s="16" t="s">
        <v>146</v>
      </c>
      <c r="BM201" s="186" t="s">
        <v>459</v>
      </c>
    </row>
    <row r="202" spans="1:65" s="13" customFormat="1" ht="11.25">
      <c r="B202" s="188"/>
      <c r="C202" s="189"/>
      <c r="D202" s="190" t="s">
        <v>136</v>
      </c>
      <c r="E202" s="191" t="s">
        <v>44</v>
      </c>
      <c r="F202" s="192" t="s">
        <v>460</v>
      </c>
      <c r="G202" s="189"/>
      <c r="H202" s="193">
        <v>1</v>
      </c>
      <c r="I202" s="194"/>
      <c r="J202" s="189"/>
      <c r="K202" s="189"/>
      <c r="L202" s="195"/>
      <c r="M202" s="196"/>
      <c r="N202" s="197"/>
      <c r="O202" s="197"/>
      <c r="P202" s="197"/>
      <c r="Q202" s="197"/>
      <c r="R202" s="197"/>
      <c r="S202" s="197"/>
      <c r="T202" s="198"/>
      <c r="AT202" s="199" t="s">
        <v>136</v>
      </c>
      <c r="AU202" s="199" t="s">
        <v>142</v>
      </c>
      <c r="AV202" s="13" t="s">
        <v>92</v>
      </c>
      <c r="AW202" s="13" t="s">
        <v>42</v>
      </c>
      <c r="AX202" s="13" t="s">
        <v>82</v>
      </c>
      <c r="AY202" s="199" t="s">
        <v>126</v>
      </c>
    </row>
    <row r="203" spans="1:65" s="2" customFormat="1" ht="16.5" customHeight="1">
      <c r="A203" s="34"/>
      <c r="B203" s="35"/>
      <c r="C203" s="209" t="s">
        <v>461</v>
      </c>
      <c r="D203" s="209" t="s">
        <v>250</v>
      </c>
      <c r="E203" s="210" t="s">
        <v>462</v>
      </c>
      <c r="F203" s="211" t="s">
        <v>463</v>
      </c>
      <c r="G203" s="212" t="s">
        <v>132</v>
      </c>
      <c r="H203" s="213">
        <v>1</v>
      </c>
      <c r="I203" s="214"/>
      <c r="J203" s="215">
        <f>ROUND(I203*H203,2)</f>
        <v>0</v>
      </c>
      <c r="K203" s="211" t="s">
        <v>133</v>
      </c>
      <c r="L203" s="216"/>
      <c r="M203" s="217" t="s">
        <v>44</v>
      </c>
      <c r="N203" s="218" t="s">
        <v>53</v>
      </c>
      <c r="O203" s="64"/>
      <c r="P203" s="184">
        <f>O203*H203</f>
        <v>0</v>
      </c>
      <c r="Q203" s="184">
        <v>6.4999999999999997E-3</v>
      </c>
      <c r="R203" s="184">
        <f>Q203*H203</f>
        <v>6.4999999999999997E-3</v>
      </c>
      <c r="S203" s="184">
        <v>0</v>
      </c>
      <c r="T203" s="185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86" t="s">
        <v>163</v>
      </c>
      <c r="AT203" s="186" t="s">
        <v>250</v>
      </c>
      <c r="AU203" s="186" t="s">
        <v>142</v>
      </c>
      <c r="AY203" s="16" t="s">
        <v>126</v>
      </c>
      <c r="BE203" s="187">
        <f>IF(N203="základní",J203,0)</f>
        <v>0</v>
      </c>
      <c r="BF203" s="187">
        <f>IF(N203="snížená",J203,0)</f>
        <v>0</v>
      </c>
      <c r="BG203" s="187">
        <f>IF(N203="zákl. přenesená",J203,0)</f>
        <v>0</v>
      </c>
      <c r="BH203" s="187">
        <f>IF(N203="sníž. přenesená",J203,0)</f>
        <v>0</v>
      </c>
      <c r="BI203" s="187">
        <f>IF(N203="nulová",J203,0)</f>
        <v>0</v>
      </c>
      <c r="BJ203" s="16" t="s">
        <v>90</v>
      </c>
      <c r="BK203" s="187">
        <f>ROUND(I203*H203,2)</f>
        <v>0</v>
      </c>
      <c r="BL203" s="16" t="s">
        <v>146</v>
      </c>
      <c r="BM203" s="186" t="s">
        <v>464</v>
      </c>
    </row>
    <row r="204" spans="1:65" s="12" customFormat="1" ht="20.85" customHeight="1">
      <c r="B204" s="159"/>
      <c r="C204" s="160"/>
      <c r="D204" s="161" t="s">
        <v>81</v>
      </c>
      <c r="E204" s="173" t="s">
        <v>465</v>
      </c>
      <c r="F204" s="173" t="s">
        <v>466</v>
      </c>
      <c r="G204" s="160"/>
      <c r="H204" s="160"/>
      <c r="I204" s="163"/>
      <c r="J204" s="174">
        <f>BK204</f>
        <v>0</v>
      </c>
      <c r="K204" s="160"/>
      <c r="L204" s="165"/>
      <c r="M204" s="166"/>
      <c r="N204" s="167"/>
      <c r="O204" s="167"/>
      <c r="P204" s="168">
        <f>SUM(P205:P214)</f>
        <v>0</v>
      </c>
      <c r="Q204" s="167"/>
      <c r="R204" s="168">
        <f>SUM(R205:R214)</f>
        <v>3.6000000000000002E-4</v>
      </c>
      <c r="S204" s="167"/>
      <c r="T204" s="169">
        <f>SUM(T205:T214)</f>
        <v>28.987499999999997</v>
      </c>
      <c r="AR204" s="170" t="s">
        <v>90</v>
      </c>
      <c r="AT204" s="171" t="s">
        <v>81</v>
      </c>
      <c r="AU204" s="171" t="s">
        <v>92</v>
      </c>
      <c r="AY204" s="170" t="s">
        <v>126</v>
      </c>
      <c r="BK204" s="172">
        <f>SUM(BK205:BK214)</f>
        <v>0</v>
      </c>
    </row>
    <row r="205" spans="1:65" s="2" customFormat="1" ht="33" customHeight="1">
      <c r="A205" s="34"/>
      <c r="B205" s="35"/>
      <c r="C205" s="175" t="s">
        <v>467</v>
      </c>
      <c r="D205" s="175" t="s">
        <v>129</v>
      </c>
      <c r="E205" s="176" t="s">
        <v>468</v>
      </c>
      <c r="F205" s="177" t="s">
        <v>469</v>
      </c>
      <c r="G205" s="178" t="s">
        <v>273</v>
      </c>
      <c r="H205" s="179">
        <v>17</v>
      </c>
      <c r="I205" s="180"/>
      <c r="J205" s="181">
        <f>ROUND(I205*H205,2)</f>
        <v>0</v>
      </c>
      <c r="K205" s="177" t="s">
        <v>133</v>
      </c>
      <c r="L205" s="39"/>
      <c r="M205" s="182" t="s">
        <v>44</v>
      </c>
      <c r="N205" s="183" t="s">
        <v>53</v>
      </c>
      <c r="O205" s="64"/>
      <c r="P205" s="184">
        <f>O205*H205</f>
        <v>0</v>
      </c>
      <c r="Q205" s="184">
        <v>0</v>
      </c>
      <c r="R205" s="184">
        <f>Q205*H205</f>
        <v>0</v>
      </c>
      <c r="S205" s="184">
        <v>0.32500000000000001</v>
      </c>
      <c r="T205" s="185">
        <f>S205*H205</f>
        <v>5.5250000000000004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86" t="s">
        <v>146</v>
      </c>
      <c r="AT205" s="186" t="s">
        <v>129</v>
      </c>
      <c r="AU205" s="186" t="s">
        <v>142</v>
      </c>
      <c r="AY205" s="16" t="s">
        <v>126</v>
      </c>
      <c r="BE205" s="187">
        <f>IF(N205="základní",J205,0)</f>
        <v>0</v>
      </c>
      <c r="BF205" s="187">
        <f>IF(N205="snížená",J205,0)</f>
        <v>0</v>
      </c>
      <c r="BG205" s="187">
        <f>IF(N205="zákl. přenesená",J205,0)</f>
        <v>0</v>
      </c>
      <c r="BH205" s="187">
        <f>IF(N205="sníž. přenesená",J205,0)</f>
        <v>0</v>
      </c>
      <c r="BI205" s="187">
        <f>IF(N205="nulová",J205,0)</f>
        <v>0</v>
      </c>
      <c r="BJ205" s="16" t="s">
        <v>90</v>
      </c>
      <c r="BK205" s="187">
        <f>ROUND(I205*H205,2)</f>
        <v>0</v>
      </c>
      <c r="BL205" s="16" t="s">
        <v>146</v>
      </c>
      <c r="BM205" s="186" t="s">
        <v>470</v>
      </c>
    </row>
    <row r="206" spans="1:65" s="13" customFormat="1" ht="11.25">
      <c r="B206" s="188"/>
      <c r="C206" s="189"/>
      <c r="D206" s="190" t="s">
        <v>136</v>
      </c>
      <c r="E206" s="191" t="s">
        <v>44</v>
      </c>
      <c r="F206" s="192" t="s">
        <v>363</v>
      </c>
      <c r="G206" s="189"/>
      <c r="H206" s="193">
        <v>6</v>
      </c>
      <c r="I206" s="194"/>
      <c r="J206" s="189"/>
      <c r="K206" s="189"/>
      <c r="L206" s="195"/>
      <c r="M206" s="196"/>
      <c r="N206" s="197"/>
      <c r="O206" s="197"/>
      <c r="P206" s="197"/>
      <c r="Q206" s="197"/>
      <c r="R206" s="197"/>
      <c r="S206" s="197"/>
      <c r="T206" s="198"/>
      <c r="AT206" s="199" t="s">
        <v>136</v>
      </c>
      <c r="AU206" s="199" t="s">
        <v>142</v>
      </c>
      <c r="AV206" s="13" t="s">
        <v>92</v>
      </c>
      <c r="AW206" s="13" t="s">
        <v>42</v>
      </c>
      <c r="AX206" s="13" t="s">
        <v>82</v>
      </c>
      <c r="AY206" s="199" t="s">
        <v>126</v>
      </c>
    </row>
    <row r="207" spans="1:65" s="13" customFormat="1" ht="11.25">
      <c r="B207" s="188"/>
      <c r="C207" s="189"/>
      <c r="D207" s="190" t="s">
        <v>136</v>
      </c>
      <c r="E207" s="191" t="s">
        <v>44</v>
      </c>
      <c r="F207" s="192" t="s">
        <v>471</v>
      </c>
      <c r="G207" s="189"/>
      <c r="H207" s="193">
        <v>11</v>
      </c>
      <c r="I207" s="194"/>
      <c r="J207" s="189"/>
      <c r="K207" s="189"/>
      <c r="L207" s="195"/>
      <c r="M207" s="196"/>
      <c r="N207" s="197"/>
      <c r="O207" s="197"/>
      <c r="P207" s="197"/>
      <c r="Q207" s="197"/>
      <c r="R207" s="197"/>
      <c r="S207" s="197"/>
      <c r="T207" s="198"/>
      <c r="AT207" s="199" t="s">
        <v>136</v>
      </c>
      <c r="AU207" s="199" t="s">
        <v>142</v>
      </c>
      <c r="AV207" s="13" t="s">
        <v>92</v>
      </c>
      <c r="AW207" s="13" t="s">
        <v>42</v>
      </c>
      <c r="AX207" s="13" t="s">
        <v>82</v>
      </c>
      <c r="AY207" s="199" t="s">
        <v>126</v>
      </c>
    </row>
    <row r="208" spans="1:65" s="2" customFormat="1" ht="33" customHeight="1">
      <c r="A208" s="34"/>
      <c r="B208" s="35"/>
      <c r="C208" s="175" t="s">
        <v>472</v>
      </c>
      <c r="D208" s="175" t="s">
        <v>129</v>
      </c>
      <c r="E208" s="176" t="s">
        <v>473</v>
      </c>
      <c r="F208" s="177" t="s">
        <v>474</v>
      </c>
      <c r="G208" s="178" t="s">
        <v>273</v>
      </c>
      <c r="H208" s="179">
        <v>13</v>
      </c>
      <c r="I208" s="180"/>
      <c r="J208" s="181">
        <f>ROUND(I208*H208,2)</f>
        <v>0</v>
      </c>
      <c r="K208" s="177" t="s">
        <v>133</v>
      </c>
      <c r="L208" s="39"/>
      <c r="M208" s="182" t="s">
        <v>44</v>
      </c>
      <c r="N208" s="183" t="s">
        <v>53</v>
      </c>
      <c r="O208" s="64"/>
      <c r="P208" s="184">
        <f>O208*H208</f>
        <v>0</v>
      </c>
      <c r="Q208" s="184">
        <v>0</v>
      </c>
      <c r="R208" s="184">
        <f>Q208*H208</f>
        <v>0</v>
      </c>
      <c r="S208" s="184">
        <v>0.22</v>
      </c>
      <c r="T208" s="185">
        <f>S208*H208</f>
        <v>2.86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86" t="s">
        <v>146</v>
      </c>
      <c r="AT208" s="186" t="s">
        <v>129</v>
      </c>
      <c r="AU208" s="186" t="s">
        <v>142</v>
      </c>
      <c r="AY208" s="16" t="s">
        <v>126</v>
      </c>
      <c r="BE208" s="187">
        <f>IF(N208="základní",J208,0)</f>
        <v>0</v>
      </c>
      <c r="BF208" s="187">
        <f>IF(N208="snížená",J208,0)</f>
        <v>0</v>
      </c>
      <c r="BG208" s="187">
        <f>IF(N208="zákl. přenesená",J208,0)</f>
        <v>0</v>
      </c>
      <c r="BH208" s="187">
        <f>IF(N208="sníž. přenesená",J208,0)</f>
        <v>0</v>
      </c>
      <c r="BI208" s="187">
        <f>IF(N208="nulová",J208,0)</f>
        <v>0</v>
      </c>
      <c r="BJ208" s="16" t="s">
        <v>90</v>
      </c>
      <c r="BK208" s="187">
        <f>ROUND(I208*H208,2)</f>
        <v>0</v>
      </c>
      <c r="BL208" s="16" t="s">
        <v>146</v>
      </c>
      <c r="BM208" s="186" t="s">
        <v>475</v>
      </c>
    </row>
    <row r="209" spans="1:65" s="13" customFormat="1" ht="11.25">
      <c r="B209" s="188"/>
      <c r="C209" s="189"/>
      <c r="D209" s="190" t="s">
        <v>136</v>
      </c>
      <c r="E209" s="191" t="s">
        <v>44</v>
      </c>
      <c r="F209" s="192" t="s">
        <v>363</v>
      </c>
      <c r="G209" s="189"/>
      <c r="H209" s="193">
        <v>6</v>
      </c>
      <c r="I209" s="194"/>
      <c r="J209" s="189"/>
      <c r="K209" s="189"/>
      <c r="L209" s="195"/>
      <c r="M209" s="196"/>
      <c r="N209" s="197"/>
      <c r="O209" s="197"/>
      <c r="P209" s="197"/>
      <c r="Q209" s="197"/>
      <c r="R209" s="197"/>
      <c r="S209" s="197"/>
      <c r="T209" s="198"/>
      <c r="AT209" s="199" t="s">
        <v>136</v>
      </c>
      <c r="AU209" s="199" t="s">
        <v>142</v>
      </c>
      <c r="AV209" s="13" t="s">
        <v>92</v>
      </c>
      <c r="AW209" s="13" t="s">
        <v>42</v>
      </c>
      <c r="AX209" s="13" t="s">
        <v>82</v>
      </c>
      <c r="AY209" s="199" t="s">
        <v>126</v>
      </c>
    </row>
    <row r="210" spans="1:65" s="13" customFormat="1" ht="11.25">
      <c r="B210" s="188"/>
      <c r="C210" s="189"/>
      <c r="D210" s="190" t="s">
        <v>136</v>
      </c>
      <c r="E210" s="191" t="s">
        <v>44</v>
      </c>
      <c r="F210" s="192" t="s">
        <v>373</v>
      </c>
      <c r="G210" s="189"/>
      <c r="H210" s="193">
        <v>7</v>
      </c>
      <c r="I210" s="194"/>
      <c r="J210" s="189"/>
      <c r="K210" s="189"/>
      <c r="L210" s="195"/>
      <c r="M210" s="196"/>
      <c r="N210" s="197"/>
      <c r="O210" s="197"/>
      <c r="P210" s="197"/>
      <c r="Q210" s="197"/>
      <c r="R210" s="197"/>
      <c r="S210" s="197"/>
      <c r="T210" s="198"/>
      <c r="AT210" s="199" t="s">
        <v>136</v>
      </c>
      <c r="AU210" s="199" t="s">
        <v>142</v>
      </c>
      <c r="AV210" s="13" t="s">
        <v>92</v>
      </c>
      <c r="AW210" s="13" t="s">
        <v>42</v>
      </c>
      <c r="AX210" s="13" t="s">
        <v>82</v>
      </c>
      <c r="AY210" s="199" t="s">
        <v>126</v>
      </c>
    </row>
    <row r="211" spans="1:65" s="2" customFormat="1" ht="24">
      <c r="A211" s="34"/>
      <c r="B211" s="35"/>
      <c r="C211" s="175" t="s">
        <v>476</v>
      </c>
      <c r="D211" s="175" t="s">
        <v>129</v>
      </c>
      <c r="E211" s="176" t="s">
        <v>477</v>
      </c>
      <c r="F211" s="177" t="s">
        <v>478</v>
      </c>
      <c r="G211" s="178" t="s">
        <v>293</v>
      </c>
      <c r="H211" s="179">
        <v>100.5</v>
      </c>
      <c r="I211" s="180"/>
      <c r="J211" s="181">
        <f>ROUND(I211*H211,2)</f>
        <v>0</v>
      </c>
      <c r="K211" s="177" t="s">
        <v>133</v>
      </c>
      <c r="L211" s="39"/>
      <c r="M211" s="182" t="s">
        <v>44</v>
      </c>
      <c r="N211" s="183" t="s">
        <v>53</v>
      </c>
      <c r="O211" s="64"/>
      <c r="P211" s="184">
        <f>O211*H211</f>
        <v>0</v>
      </c>
      <c r="Q211" s="184">
        <v>0</v>
      </c>
      <c r="R211" s="184">
        <f>Q211*H211</f>
        <v>0</v>
      </c>
      <c r="S211" s="184">
        <v>0.20499999999999999</v>
      </c>
      <c r="T211" s="185">
        <f>S211*H211</f>
        <v>20.602499999999999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86" t="s">
        <v>146</v>
      </c>
      <c r="AT211" s="186" t="s">
        <v>129</v>
      </c>
      <c r="AU211" s="186" t="s">
        <v>142</v>
      </c>
      <c r="AY211" s="16" t="s">
        <v>126</v>
      </c>
      <c r="BE211" s="187">
        <f>IF(N211="základní",J211,0)</f>
        <v>0</v>
      </c>
      <c r="BF211" s="187">
        <f>IF(N211="snížená",J211,0)</f>
        <v>0</v>
      </c>
      <c r="BG211" s="187">
        <f>IF(N211="zákl. přenesená",J211,0)</f>
        <v>0</v>
      </c>
      <c r="BH211" s="187">
        <f>IF(N211="sníž. přenesená",J211,0)</f>
        <v>0</v>
      </c>
      <c r="BI211" s="187">
        <f>IF(N211="nulová",J211,0)</f>
        <v>0</v>
      </c>
      <c r="BJ211" s="16" t="s">
        <v>90</v>
      </c>
      <c r="BK211" s="187">
        <f>ROUND(I211*H211,2)</f>
        <v>0</v>
      </c>
      <c r="BL211" s="16" t="s">
        <v>146</v>
      </c>
      <c r="BM211" s="186" t="s">
        <v>479</v>
      </c>
    </row>
    <row r="212" spans="1:65" s="13" customFormat="1" ht="11.25">
      <c r="B212" s="188"/>
      <c r="C212" s="189"/>
      <c r="D212" s="190" t="s">
        <v>136</v>
      </c>
      <c r="E212" s="191" t="s">
        <v>44</v>
      </c>
      <c r="F212" s="192" t="s">
        <v>480</v>
      </c>
      <c r="G212" s="189"/>
      <c r="H212" s="193">
        <v>10.5</v>
      </c>
      <c r="I212" s="194"/>
      <c r="J212" s="189"/>
      <c r="K212" s="189"/>
      <c r="L212" s="195"/>
      <c r="M212" s="196"/>
      <c r="N212" s="197"/>
      <c r="O212" s="197"/>
      <c r="P212" s="197"/>
      <c r="Q212" s="197"/>
      <c r="R212" s="197"/>
      <c r="S212" s="197"/>
      <c r="T212" s="198"/>
      <c r="AT212" s="199" t="s">
        <v>136</v>
      </c>
      <c r="AU212" s="199" t="s">
        <v>142</v>
      </c>
      <c r="AV212" s="13" t="s">
        <v>92</v>
      </c>
      <c r="AW212" s="13" t="s">
        <v>42</v>
      </c>
      <c r="AX212" s="13" t="s">
        <v>82</v>
      </c>
      <c r="AY212" s="199" t="s">
        <v>126</v>
      </c>
    </row>
    <row r="213" spans="1:65" s="13" customFormat="1" ht="11.25">
      <c r="B213" s="188"/>
      <c r="C213" s="189"/>
      <c r="D213" s="190" t="s">
        <v>136</v>
      </c>
      <c r="E213" s="191" t="s">
        <v>44</v>
      </c>
      <c r="F213" s="192" t="s">
        <v>481</v>
      </c>
      <c r="G213" s="189"/>
      <c r="H213" s="193">
        <v>90</v>
      </c>
      <c r="I213" s="194"/>
      <c r="J213" s="189"/>
      <c r="K213" s="189"/>
      <c r="L213" s="195"/>
      <c r="M213" s="196"/>
      <c r="N213" s="197"/>
      <c r="O213" s="197"/>
      <c r="P213" s="197"/>
      <c r="Q213" s="197"/>
      <c r="R213" s="197"/>
      <c r="S213" s="197"/>
      <c r="T213" s="198"/>
      <c r="AT213" s="199" t="s">
        <v>136</v>
      </c>
      <c r="AU213" s="199" t="s">
        <v>142</v>
      </c>
      <c r="AV213" s="13" t="s">
        <v>92</v>
      </c>
      <c r="AW213" s="13" t="s">
        <v>42</v>
      </c>
      <c r="AX213" s="13" t="s">
        <v>82</v>
      </c>
      <c r="AY213" s="199" t="s">
        <v>126</v>
      </c>
    </row>
    <row r="214" spans="1:65" s="2" customFormat="1" ht="16.5" customHeight="1">
      <c r="A214" s="34"/>
      <c r="B214" s="35"/>
      <c r="C214" s="175" t="s">
        <v>482</v>
      </c>
      <c r="D214" s="175" t="s">
        <v>129</v>
      </c>
      <c r="E214" s="176" t="s">
        <v>483</v>
      </c>
      <c r="F214" s="177" t="s">
        <v>484</v>
      </c>
      <c r="G214" s="178" t="s">
        <v>132</v>
      </c>
      <c r="H214" s="179">
        <v>1</v>
      </c>
      <c r="I214" s="180"/>
      <c r="J214" s="181">
        <f>ROUND(I214*H214,2)</f>
        <v>0</v>
      </c>
      <c r="K214" s="177" t="s">
        <v>44</v>
      </c>
      <c r="L214" s="39"/>
      <c r="M214" s="182" t="s">
        <v>44</v>
      </c>
      <c r="N214" s="183" t="s">
        <v>53</v>
      </c>
      <c r="O214" s="64"/>
      <c r="P214" s="184">
        <f>O214*H214</f>
        <v>0</v>
      </c>
      <c r="Q214" s="184">
        <v>3.6000000000000002E-4</v>
      </c>
      <c r="R214" s="184">
        <f>Q214*H214</f>
        <v>3.6000000000000002E-4</v>
      </c>
      <c r="S214" s="184">
        <v>0</v>
      </c>
      <c r="T214" s="185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86" t="s">
        <v>146</v>
      </c>
      <c r="AT214" s="186" t="s">
        <v>129</v>
      </c>
      <c r="AU214" s="186" t="s">
        <v>142</v>
      </c>
      <c r="AY214" s="16" t="s">
        <v>126</v>
      </c>
      <c r="BE214" s="187">
        <f>IF(N214="základní",J214,0)</f>
        <v>0</v>
      </c>
      <c r="BF214" s="187">
        <f>IF(N214="snížená",J214,0)</f>
        <v>0</v>
      </c>
      <c r="BG214" s="187">
        <f>IF(N214="zákl. přenesená",J214,0)</f>
        <v>0</v>
      </c>
      <c r="BH214" s="187">
        <f>IF(N214="sníž. přenesená",J214,0)</f>
        <v>0</v>
      </c>
      <c r="BI214" s="187">
        <f>IF(N214="nulová",J214,0)</f>
        <v>0</v>
      </c>
      <c r="BJ214" s="16" t="s">
        <v>90</v>
      </c>
      <c r="BK214" s="187">
        <f>ROUND(I214*H214,2)</f>
        <v>0</v>
      </c>
      <c r="BL214" s="16" t="s">
        <v>146</v>
      </c>
      <c r="BM214" s="186" t="s">
        <v>485</v>
      </c>
    </row>
    <row r="215" spans="1:65" s="12" customFormat="1" ht="22.9" customHeight="1">
      <c r="B215" s="159"/>
      <c r="C215" s="160"/>
      <c r="D215" s="161" t="s">
        <v>81</v>
      </c>
      <c r="E215" s="173" t="s">
        <v>486</v>
      </c>
      <c r="F215" s="173" t="s">
        <v>487</v>
      </c>
      <c r="G215" s="160"/>
      <c r="H215" s="160"/>
      <c r="I215" s="163"/>
      <c r="J215" s="174">
        <f>BK215</f>
        <v>0</v>
      </c>
      <c r="K215" s="160"/>
      <c r="L215" s="165"/>
      <c r="M215" s="166"/>
      <c r="N215" s="167"/>
      <c r="O215" s="167"/>
      <c r="P215" s="168">
        <f>SUM(P216:P223)</f>
        <v>0</v>
      </c>
      <c r="Q215" s="167"/>
      <c r="R215" s="168">
        <f>SUM(R216:R223)</f>
        <v>0</v>
      </c>
      <c r="S215" s="167"/>
      <c r="T215" s="169">
        <f>SUM(T216:T223)</f>
        <v>0</v>
      </c>
      <c r="AR215" s="170" t="s">
        <v>90</v>
      </c>
      <c r="AT215" s="171" t="s">
        <v>81</v>
      </c>
      <c r="AU215" s="171" t="s">
        <v>90</v>
      </c>
      <c r="AY215" s="170" t="s">
        <v>126</v>
      </c>
      <c r="BK215" s="172">
        <f>SUM(BK216:BK223)</f>
        <v>0</v>
      </c>
    </row>
    <row r="216" spans="1:65" s="2" customFormat="1" ht="24">
      <c r="A216" s="34"/>
      <c r="B216" s="35"/>
      <c r="C216" s="175" t="s">
        <v>488</v>
      </c>
      <c r="D216" s="175" t="s">
        <v>129</v>
      </c>
      <c r="E216" s="176" t="s">
        <v>489</v>
      </c>
      <c r="F216" s="177" t="s">
        <v>490</v>
      </c>
      <c r="G216" s="178" t="s">
        <v>253</v>
      </c>
      <c r="H216" s="179">
        <v>28.988</v>
      </c>
      <c r="I216" s="180"/>
      <c r="J216" s="181">
        <f>ROUND(I216*H216,2)</f>
        <v>0</v>
      </c>
      <c r="K216" s="177" t="s">
        <v>133</v>
      </c>
      <c r="L216" s="39"/>
      <c r="M216" s="182" t="s">
        <v>44</v>
      </c>
      <c r="N216" s="183" t="s">
        <v>53</v>
      </c>
      <c r="O216" s="64"/>
      <c r="P216" s="184">
        <f>O216*H216</f>
        <v>0</v>
      </c>
      <c r="Q216" s="184">
        <v>0</v>
      </c>
      <c r="R216" s="184">
        <f>Q216*H216</f>
        <v>0</v>
      </c>
      <c r="S216" s="184">
        <v>0</v>
      </c>
      <c r="T216" s="185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86" t="s">
        <v>146</v>
      </c>
      <c r="AT216" s="186" t="s">
        <v>129</v>
      </c>
      <c r="AU216" s="186" t="s">
        <v>92</v>
      </c>
      <c r="AY216" s="16" t="s">
        <v>126</v>
      </c>
      <c r="BE216" s="187">
        <f>IF(N216="základní",J216,0)</f>
        <v>0</v>
      </c>
      <c r="BF216" s="187">
        <f>IF(N216="snížená",J216,0)</f>
        <v>0</v>
      </c>
      <c r="BG216" s="187">
        <f>IF(N216="zákl. přenesená",J216,0)</f>
        <v>0</v>
      </c>
      <c r="BH216" s="187">
        <f>IF(N216="sníž. přenesená",J216,0)</f>
        <v>0</v>
      </c>
      <c r="BI216" s="187">
        <f>IF(N216="nulová",J216,0)</f>
        <v>0</v>
      </c>
      <c r="BJ216" s="16" t="s">
        <v>90</v>
      </c>
      <c r="BK216" s="187">
        <f>ROUND(I216*H216,2)</f>
        <v>0</v>
      </c>
      <c r="BL216" s="16" t="s">
        <v>146</v>
      </c>
      <c r="BM216" s="186" t="s">
        <v>491</v>
      </c>
    </row>
    <row r="217" spans="1:65" s="2" customFormat="1" ht="19.5">
      <c r="A217" s="34"/>
      <c r="B217" s="35"/>
      <c r="C217" s="36"/>
      <c r="D217" s="190" t="s">
        <v>167</v>
      </c>
      <c r="E217" s="36"/>
      <c r="F217" s="200" t="s">
        <v>492</v>
      </c>
      <c r="G217" s="36"/>
      <c r="H217" s="36"/>
      <c r="I217" s="201"/>
      <c r="J217" s="36"/>
      <c r="K217" s="36"/>
      <c r="L217" s="39"/>
      <c r="M217" s="202"/>
      <c r="N217" s="203"/>
      <c r="O217" s="64"/>
      <c r="P217" s="64"/>
      <c r="Q217" s="64"/>
      <c r="R217" s="64"/>
      <c r="S217" s="64"/>
      <c r="T217" s="65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6" t="s">
        <v>167</v>
      </c>
      <c r="AU217" s="16" t="s">
        <v>92</v>
      </c>
    </row>
    <row r="218" spans="1:65" s="2" customFormat="1" ht="24">
      <c r="A218" s="34"/>
      <c r="B218" s="35"/>
      <c r="C218" s="175" t="s">
        <v>493</v>
      </c>
      <c r="D218" s="175" t="s">
        <v>129</v>
      </c>
      <c r="E218" s="176" t="s">
        <v>494</v>
      </c>
      <c r="F218" s="177" t="s">
        <v>495</v>
      </c>
      <c r="G218" s="178" t="s">
        <v>253</v>
      </c>
      <c r="H218" s="179">
        <v>579.76</v>
      </c>
      <c r="I218" s="180"/>
      <c r="J218" s="181">
        <f>ROUND(I218*H218,2)</f>
        <v>0</v>
      </c>
      <c r="K218" s="177" t="s">
        <v>133</v>
      </c>
      <c r="L218" s="39"/>
      <c r="M218" s="182" t="s">
        <v>44</v>
      </c>
      <c r="N218" s="183" t="s">
        <v>53</v>
      </c>
      <c r="O218" s="64"/>
      <c r="P218" s="184">
        <f>O218*H218</f>
        <v>0</v>
      </c>
      <c r="Q218" s="184">
        <v>0</v>
      </c>
      <c r="R218" s="184">
        <f>Q218*H218</f>
        <v>0</v>
      </c>
      <c r="S218" s="184">
        <v>0</v>
      </c>
      <c r="T218" s="185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86" t="s">
        <v>146</v>
      </c>
      <c r="AT218" s="186" t="s">
        <v>129</v>
      </c>
      <c r="AU218" s="186" t="s">
        <v>92</v>
      </c>
      <c r="AY218" s="16" t="s">
        <v>126</v>
      </c>
      <c r="BE218" s="187">
        <f>IF(N218="základní",J218,0)</f>
        <v>0</v>
      </c>
      <c r="BF218" s="187">
        <f>IF(N218="snížená",J218,0)</f>
        <v>0</v>
      </c>
      <c r="BG218" s="187">
        <f>IF(N218="zákl. přenesená",J218,0)</f>
        <v>0</v>
      </c>
      <c r="BH218" s="187">
        <f>IF(N218="sníž. přenesená",J218,0)</f>
        <v>0</v>
      </c>
      <c r="BI218" s="187">
        <f>IF(N218="nulová",J218,0)</f>
        <v>0</v>
      </c>
      <c r="BJ218" s="16" t="s">
        <v>90</v>
      </c>
      <c r="BK218" s="187">
        <f>ROUND(I218*H218,2)</f>
        <v>0</v>
      </c>
      <c r="BL218" s="16" t="s">
        <v>146</v>
      </c>
      <c r="BM218" s="186" t="s">
        <v>496</v>
      </c>
    </row>
    <row r="219" spans="1:65" s="13" customFormat="1" ht="11.25">
      <c r="B219" s="188"/>
      <c r="C219" s="189"/>
      <c r="D219" s="190" t="s">
        <v>136</v>
      </c>
      <c r="E219" s="189"/>
      <c r="F219" s="192" t="s">
        <v>497</v>
      </c>
      <c r="G219" s="189"/>
      <c r="H219" s="193">
        <v>579.76</v>
      </c>
      <c r="I219" s="194"/>
      <c r="J219" s="189"/>
      <c r="K219" s="189"/>
      <c r="L219" s="195"/>
      <c r="M219" s="196"/>
      <c r="N219" s="197"/>
      <c r="O219" s="197"/>
      <c r="P219" s="197"/>
      <c r="Q219" s="197"/>
      <c r="R219" s="197"/>
      <c r="S219" s="197"/>
      <c r="T219" s="198"/>
      <c r="AT219" s="199" t="s">
        <v>136</v>
      </c>
      <c r="AU219" s="199" t="s">
        <v>92</v>
      </c>
      <c r="AV219" s="13" t="s">
        <v>92</v>
      </c>
      <c r="AW219" s="13" t="s">
        <v>4</v>
      </c>
      <c r="AX219" s="13" t="s">
        <v>90</v>
      </c>
      <c r="AY219" s="199" t="s">
        <v>126</v>
      </c>
    </row>
    <row r="220" spans="1:65" s="2" customFormat="1" ht="24">
      <c r="A220" s="34"/>
      <c r="B220" s="35"/>
      <c r="C220" s="175" t="s">
        <v>498</v>
      </c>
      <c r="D220" s="175" t="s">
        <v>129</v>
      </c>
      <c r="E220" s="176" t="s">
        <v>499</v>
      </c>
      <c r="F220" s="177" t="s">
        <v>500</v>
      </c>
      <c r="G220" s="178" t="s">
        <v>253</v>
      </c>
      <c r="H220" s="179">
        <v>26.128</v>
      </c>
      <c r="I220" s="180"/>
      <c r="J220" s="181">
        <f>ROUND(I220*H220,2)</f>
        <v>0</v>
      </c>
      <c r="K220" s="177" t="s">
        <v>133</v>
      </c>
      <c r="L220" s="39"/>
      <c r="M220" s="182" t="s">
        <v>44</v>
      </c>
      <c r="N220" s="183" t="s">
        <v>53</v>
      </c>
      <c r="O220" s="64"/>
      <c r="P220" s="184">
        <f>O220*H220</f>
        <v>0</v>
      </c>
      <c r="Q220" s="184">
        <v>0</v>
      </c>
      <c r="R220" s="184">
        <f>Q220*H220</f>
        <v>0</v>
      </c>
      <c r="S220" s="184">
        <v>0</v>
      </c>
      <c r="T220" s="185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86" t="s">
        <v>146</v>
      </c>
      <c r="AT220" s="186" t="s">
        <v>129</v>
      </c>
      <c r="AU220" s="186" t="s">
        <v>92</v>
      </c>
      <c r="AY220" s="16" t="s">
        <v>126</v>
      </c>
      <c r="BE220" s="187">
        <f>IF(N220="základní",J220,0)</f>
        <v>0</v>
      </c>
      <c r="BF220" s="187">
        <f>IF(N220="snížená",J220,0)</f>
        <v>0</v>
      </c>
      <c r="BG220" s="187">
        <f>IF(N220="zákl. přenesená",J220,0)</f>
        <v>0</v>
      </c>
      <c r="BH220" s="187">
        <f>IF(N220="sníž. přenesená",J220,0)</f>
        <v>0</v>
      </c>
      <c r="BI220" s="187">
        <f>IF(N220="nulová",J220,0)</f>
        <v>0</v>
      </c>
      <c r="BJ220" s="16" t="s">
        <v>90</v>
      </c>
      <c r="BK220" s="187">
        <f>ROUND(I220*H220,2)</f>
        <v>0</v>
      </c>
      <c r="BL220" s="16" t="s">
        <v>146</v>
      </c>
      <c r="BM220" s="186" t="s">
        <v>501</v>
      </c>
    </row>
    <row r="221" spans="1:65" s="13" customFormat="1" ht="11.25">
      <c r="B221" s="188"/>
      <c r="C221" s="189"/>
      <c r="D221" s="190" t="s">
        <v>136</v>
      </c>
      <c r="E221" s="191" t="s">
        <v>44</v>
      </c>
      <c r="F221" s="192" t="s">
        <v>502</v>
      </c>
      <c r="G221" s="189"/>
      <c r="H221" s="193">
        <v>26.128</v>
      </c>
      <c r="I221" s="194"/>
      <c r="J221" s="189"/>
      <c r="K221" s="189"/>
      <c r="L221" s="195"/>
      <c r="M221" s="196"/>
      <c r="N221" s="197"/>
      <c r="O221" s="197"/>
      <c r="P221" s="197"/>
      <c r="Q221" s="197"/>
      <c r="R221" s="197"/>
      <c r="S221" s="197"/>
      <c r="T221" s="198"/>
      <c r="AT221" s="199" t="s">
        <v>136</v>
      </c>
      <c r="AU221" s="199" t="s">
        <v>92</v>
      </c>
      <c r="AV221" s="13" t="s">
        <v>92</v>
      </c>
      <c r="AW221" s="13" t="s">
        <v>42</v>
      </c>
      <c r="AX221" s="13" t="s">
        <v>82</v>
      </c>
      <c r="AY221" s="199" t="s">
        <v>126</v>
      </c>
    </row>
    <row r="222" spans="1:65" s="2" customFormat="1" ht="24">
      <c r="A222" s="34"/>
      <c r="B222" s="35"/>
      <c r="C222" s="175" t="s">
        <v>503</v>
      </c>
      <c r="D222" s="175" t="s">
        <v>129</v>
      </c>
      <c r="E222" s="176" t="s">
        <v>504</v>
      </c>
      <c r="F222" s="177" t="s">
        <v>505</v>
      </c>
      <c r="G222" s="178" t="s">
        <v>253</v>
      </c>
      <c r="H222" s="179">
        <v>2.86</v>
      </c>
      <c r="I222" s="180"/>
      <c r="J222" s="181">
        <f>ROUND(I222*H222,2)</f>
        <v>0</v>
      </c>
      <c r="K222" s="177" t="s">
        <v>133</v>
      </c>
      <c r="L222" s="39"/>
      <c r="M222" s="182" t="s">
        <v>44</v>
      </c>
      <c r="N222" s="183" t="s">
        <v>53</v>
      </c>
      <c r="O222" s="64"/>
      <c r="P222" s="184">
        <f>O222*H222</f>
        <v>0</v>
      </c>
      <c r="Q222" s="184">
        <v>0</v>
      </c>
      <c r="R222" s="184">
        <f>Q222*H222</f>
        <v>0</v>
      </c>
      <c r="S222" s="184">
        <v>0</v>
      </c>
      <c r="T222" s="185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86" t="s">
        <v>146</v>
      </c>
      <c r="AT222" s="186" t="s">
        <v>129</v>
      </c>
      <c r="AU222" s="186" t="s">
        <v>92</v>
      </c>
      <c r="AY222" s="16" t="s">
        <v>126</v>
      </c>
      <c r="BE222" s="187">
        <f>IF(N222="základní",J222,0)</f>
        <v>0</v>
      </c>
      <c r="BF222" s="187">
        <f>IF(N222="snížená",J222,0)</f>
        <v>0</v>
      </c>
      <c r="BG222" s="187">
        <f>IF(N222="zákl. přenesená",J222,0)</f>
        <v>0</v>
      </c>
      <c r="BH222" s="187">
        <f>IF(N222="sníž. přenesená",J222,0)</f>
        <v>0</v>
      </c>
      <c r="BI222" s="187">
        <f>IF(N222="nulová",J222,0)</f>
        <v>0</v>
      </c>
      <c r="BJ222" s="16" t="s">
        <v>90</v>
      </c>
      <c r="BK222" s="187">
        <f>ROUND(I222*H222,2)</f>
        <v>0</v>
      </c>
      <c r="BL222" s="16" t="s">
        <v>146</v>
      </c>
      <c r="BM222" s="186" t="s">
        <v>506</v>
      </c>
    </row>
    <row r="223" spans="1:65" s="13" customFormat="1" ht="11.25">
      <c r="B223" s="188"/>
      <c r="C223" s="189"/>
      <c r="D223" s="190" t="s">
        <v>136</v>
      </c>
      <c r="E223" s="191" t="s">
        <v>44</v>
      </c>
      <c r="F223" s="192" t="s">
        <v>507</v>
      </c>
      <c r="G223" s="189"/>
      <c r="H223" s="193">
        <v>2.86</v>
      </c>
      <c r="I223" s="194"/>
      <c r="J223" s="189"/>
      <c r="K223" s="189"/>
      <c r="L223" s="195"/>
      <c r="M223" s="196"/>
      <c r="N223" s="197"/>
      <c r="O223" s="197"/>
      <c r="P223" s="197"/>
      <c r="Q223" s="197"/>
      <c r="R223" s="197"/>
      <c r="S223" s="197"/>
      <c r="T223" s="198"/>
      <c r="AT223" s="199" t="s">
        <v>136</v>
      </c>
      <c r="AU223" s="199" t="s">
        <v>92</v>
      </c>
      <c r="AV223" s="13" t="s">
        <v>92</v>
      </c>
      <c r="AW223" s="13" t="s">
        <v>42</v>
      </c>
      <c r="AX223" s="13" t="s">
        <v>82</v>
      </c>
      <c r="AY223" s="199" t="s">
        <v>126</v>
      </c>
    </row>
    <row r="224" spans="1:65" s="12" customFormat="1" ht="22.9" customHeight="1">
      <c r="B224" s="159"/>
      <c r="C224" s="160"/>
      <c r="D224" s="161" t="s">
        <v>81</v>
      </c>
      <c r="E224" s="173" t="s">
        <v>508</v>
      </c>
      <c r="F224" s="173" t="s">
        <v>509</v>
      </c>
      <c r="G224" s="160"/>
      <c r="H224" s="160"/>
      <c r="I224" s="163"/>
      <c r="J224" s="174">
        <f>BK224</f>
        <v>0</v>
      </c>
      <c r="K224" s="160"/>
      <c r="L224" s="165"/>
      <c r="M224" s="166"/>
      <c r="N224" s="167"/>
      <c r="O224" s="167"/>
      <c r="P224" s="168">
        <f>P225</f>
        <v>0</v>
      </c>
      <c r="Q224" s="167"/>
      <c r="R224" s="168">
        <f>R225</f>
        <v>0</v>
      </c>
      <c r="S224" s="167"/>
      <c r="T224" s="169">
        <f>T225</f>
        <v>0</v>
      </c>
      <c r="AR224" s="170" t="s">
        <v>90</v>
      </c>
      <c r="AT224" s="171" t="s">
        <v>81</v>
      </c>
      <c r="AU224" s="171" t="s">
        <v>90</v>
      </c>
      <c r="AY224" s="170" t="s">
        <v>126</v>
      </c>
      <c r="BK224" s="172">
        <f>BK225</f>
        <v>0</v>
      </c>
    </row>
    <row r="225" spans="1:65" s="2" customFormat="1" ht="24">
      <c r="A225" s="34"/>
      <c r="B225" s="35"/>
      <c r="C225" s="175" t="s">
        <v>510</v>
      </c>
      <c r="D225" s="175" t="s">
        <v>129</v>
      </c>
      <c r="E225" s="176" t="s">
        <v>511</v>
      </c>
      <c r="F225" s="177" t="s">
        <v>512</v>
      </c>
      <c r="G225" s="178" t="s">
        <v>253</v>
      </c>
      <c r="H225" s="179">
        <v>903.99</v>
      </c>
      <c r="I225" s="180"/>
      <c r="J225" s="181">
        <f>ROUND(I225*H225,2)</f>
        <v>0</v>
      </c>
      <c r="K225" s="177" t="s">
        <v>133</v>
      </c>
      <c r="L225" s="39"/>
      <c r="M225" s="204" t="s">
        <v>44</v>
      </c>
      <c r="N225" s="205" t="s">
        <v>53</v>
      </c>
      <c r="O225" s="206"/>
      <c r="P225" s="207">
        <f>O225*H225</f>
        <v>0</v>
      </c>
      <c r="Q225" s="207">
        <v>0</v>
      </c>
      <c r="R225" s="207">
        <f>Q225*H225</f>
        <v>0</v>
      </c>
      <c r="S225" s="207">
        <v>0</v>
      </c>
      <c r="T225" s="208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86" t="s">
        <v>146</v>
      </c>
      <c r="AT225" s="186" t="s">
        <v>129</v>
      </c>
      <c r="AU225" s="186" t="s">
        <v>92</v>
      </c>
      <c r="AY225" s="16" t="s">
        <v>126</v>
      </c>
      <c r="BE225" s="187">
        <f>IF(N225="základní",J225,0)</f>
        <v>0</v>
      </c>
      <c r="BF225" s="187">
        <f>IF(N225="snížená",J225,0)</f>
        <v>0</v>
      </c>
      <c r="BG225" s="187">
        <f>IF(N225="zákl. přenesená",J225,0)</f>
        <v>0</v>
      </c>
      <c r="BH225" s="187">
        <f>IF(N225="sníž. přenesená",J225,0)</f>
        <v>0</v>
      </c>
      <c r="BI225" s="187">
        <f>IF(N225="nulová",J225,0)</f>
        <v>0</v>
      </c>
      <c r="BJ225" s="16" t="s">
        <v>90</v>
      </c>
      <c r="BK225" s="187">
        <f>ROUND(I225*H225,2)</f>
        <v>0</v>
      </c>
      <c r="BL225" s="16" t="s">
        <v>146</v>
      </c>
      <c r="BM225" s="186" t="s">
        <v>513</v>
      </c>
    </row>
    <row r="226" spans="1:65" s="2" customFormat="1" ht="6.95" customHeight="1">
      <c r="A226" s="34"/>
      <c r="B226" s="47"/>
      <c r="C226" s="48"/>
      <c r="D226" s="48"/>
      <c r="E226" s="48"/>
      <c r="F226" s="48"/>
      <c r="G226" s="48"/>
      <c r="H226" s="48"/>
      <c r="I226" s="48"/>
      <c r="J226" s="48"/>
      <c r="K226" s="48"/>
      <c r="L226" s="39"/>
      <c r="M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</row>
  </sheetData>
  <sheetProtection algorithmName="SHA-512" hashValue="BwrSowUpQtmel4ugiEUGdrKOaQb6sCMFxVflgsDXH/d5WFBATN8R/f3Mqf1TvWiNmKSxjcUuF6VuFgef8EYVFA==" saltValue="fvT/opIDtE5ZAng7NsbsNpyTuCdgdP0XQCkkRzoC/zi9QAa9JfswJsx8rAJS6eC2amAnCaoXK2zO2h6EfRYSHQ==" spinCount="100000" sheet="1" objects="1" scenarios="1" formatColumns="0" formatRows="0" autoFilter="0"/>
  <autoFilter ref="C89:K225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7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19" customWidth="1"/>
    <col min="2" max="2" width="1.6640625" style="219" customWidth="1"/>
    <col min="3" max="4" width="5" style="219" customWidth="1"/>
    <col min="5" max="5" width="11.6640625" style="219" customWidth="1"/>
    <col min="6" max="6" width="9.1640625" style="219" customWidth="1"/>
    <col min="7" max="7" width="5" style="219" customWidth="1"/>
    <col min="8" max="8" width="77.83203125" style="219" customWidth="1"/>
    <col min="9" max="10" width="20" style="219" customWidth="1"/>
    <col min="11" max="11" width="1.6640625" style="219" customWidth="1"/>
  </cols>
  <sheetData>
    <row r="1" spans="2:11" s="1" customFormat="1" ht="37.5" customHeight="1"/>
    <row r="2" spans="2:11" s="1" customFormat="1" ht="7.5" customHeight="1">
      <c r="B2" s="220"/>
      <c r="C2" s="221"/>
      <c r="D2" s="221"/>
      <c r="E2" s="221"/>
      <c r="F2" s="221"/>
      <c r="G2" s="221"/>
      <c r="H2" s="221"/>
      <c r="I2" s="221"/>
      <c r="J2" s="221"/>
      <c r="K2" s="222"/>
    </row>
    <row r="3" spans="2:11" s="14" customFormat="1" ht="45" customHeight="1">
      <c r="B3" s="223"/>
      <c r="C3" s="351" t="s">
        <v>514</v>
      </c>
      <c r="D3" s="351"/>
      <c r="E3" s="351"/>
      <c r="F3" s="351"/>
      <c r="G3" s="351"/>
      <c r="H3" s="351"/>
      <c r="I3" s="351"/>
      <c r="J3" s="351"/>
      <c r="K3" s="224"/>
    </row>
    <row r="4" spans="2:11" s="1" customFormat="1" ht="25.5" customHeight="1">
      <c r="B4" s="225"/>
      <c r="C4" s="356" t="s">
        <v>515</v>
      </c>
      <c r="D4" s="356"/>
      <c r="E4" s="356"/>
      <c r="F4" s="356"/>
      <c r="G4" s="356"/>
      <c r="H4" s="356"/>
      <c r="I4" s="356"/>
      <c r="J4" s="356"/>
      <c r="K4" s="226"/>
    </row>
    <row r="5" spans="2:11" s="1" customFormat="1" ht="5.25" customHeight="1">
      <c r="B5" s="225"/>
      <c r="C5" s="227"/>
      <c r="D5" s="227"/>
      <c r="E5" s="227"/>
      <c r="F5" s="227"/>
      <c r="G5" s="227"/>
      <c r="H5" s="227"/>
      <c r="I5" s="227"/>
      <c r="J5" s="227"/>
      <c r="K5" s="226"/>
    </row>
    <row r="6" spans="2:11" s="1" customFormat="1" ht="15" customHeight="1">
      <c r="B6" s="225"/>
      <c r="C6" s="355" t="s">
        <v>516</v>
      </c>
      <c r="D6" s="355"/>
      <c r="E6" s="355"/>
      <c r="F6" s="355"/>
      <c r="G6" s="355"/>
      <c r="H6" s="355"/>
      <c r="I6" s="355"/>
      <c r="J6" s="355"/>
      <c r="K6" s="226"/>
    </row>
    <row r="7" spans="2:11" s="1" customFormat="1" ht="15" customHeight="1">
      <c r="B7" s="229"/>
      <c r="C7" s="355" t="s">
        <v>517</v>
      </c>
      <c r="D7" s="355"/>
      <c r="E7" s="355"/>
      <c r="F7" s="355"/>
      <c r="G7" s="355"/>
      <c r="H7" s="355"/>
      <c r="I7" s="355"/>
      <c r="J7" s="355"/>
      <c r="K7" s="226"/>
    </row>
    <row r="8" spans="2:11" s="1" customFormat="1" ht="12.75" customHeight="1">
      <c r="B8" s="229"/>
      <c r="C8" s="228"/>
      <c r="D8" s="228"/>
      <c r="E8" s="228"/>
      <c r="F8" s="228"/>
      <c r="G8" s="228"/>
      <c r="H8" s="228"/>
      <c r="I8" s="228"/>
      <c r="J8" s="228"/>
      <c r="K8" s="226"/>
    </row>
    <row r="9" spans="2:11" s="1" customFormat="1" ht="15" customHeight="1">
      <c r="B9" s="229"/>
      <c r="C9" s="355" t="s">
        <v>518</v>
      </c>
      <c r="D9" s="355"/>
      <c r="E9" s="355"/>
      <c r="F9" s="355"/>
      <c r="G9" s="355"/>
      <c r="H9" s="355"/>
      <c r="I9" s="355"/>
      <c r="J9" s="355"/>
      <c r="K9" s="226"/>
    </row>
    <row r="10" spans="2:11" s="1" customFormat="1" ht="15" customHeight="1">
      <c r="B10" s="229"/>
      <c r="C10" s="228"/>
      <c r="D10" s="355" t="s">
        <v>519</v>
      </c>
      <c r="E10" s="355"/>
      <c r="F10" s="355"/>
      <c r="G10" s="355"/>
      <c r="H10" s="355"/>
      <c r="I10" s="355"/>
      <c r="J10" s="355"/>
      <c r="K10" s="226"/>
    </row>
    <row r="11" spans="2:11" s="1" customFormat="1" ht="15" customHeight="1">
      <c r="B11" s="229"/>
      <c r="C11" s="230"/>
      <c r="D11" s="355" t="s">
        <v>520</v>
      </c>
      <c r="E11" s="355"/>
      <c r="F11" s="355"/>
      <c r="G11" s="355"/>
      <c r="H11" s="355"/>
      <c r="I11" s="355"/>
      <c r="J11" s="355"/>
      <c r="K11" s="226"/>
    </row>
    <row r="12" spans="2:11" s="1" customFormat="1" ht="15" customHeight="1">
      <c r="B12" s="229"/>
      <c r="C12" s="230"/>
      <c r="D12" s="228"/>
      <c r="E12" s="228"/>
      <c r="F12" s="228"/>
      <c r="G12" s="228"/>
      <c r="H12" s="228"/>
      <c r="I12" s="228"/>
      <c r="J12" s="228"/>
      <c r="K12" s="226"/>
    </row>
    <row r="13" spans="2:11" s="1" customFormat="1" ht="15" customHeight="1">
      <c r="B13" s="229"/>
      <c r="C13" s="230"/>
      <c r="D13" s="231" t="s">
        <v>521</v>
      </c>
      <c r="E13" s="228"/>
      <c r="F13" s="228"/>
      <c r="G13" s="228"/>
      <c r="H13" s="228"/>
      <c r="I13" s="228"/>
      <c r="J13" s="228"/>
      <c r="K13" s="226"/>
    </row>
    <row r="14" spans="2:11" s="1" customFormat="1" ht="12.75" customHeight="1">
      <c r="B14" s="229"/>
      <c r="C14" s="230"/>
      <c r="D14" s="230"/>
      <c r="E14" s="230"/>
      <c r="F14" s="230"/>
      <c r="G14" s="230"/>
      <c r="H14" s="230"/>
      <c r="I14" s="230"/>
      <c r="J14" s="230"/>
      <c r="K14" s="226"/>
    </row>
    <row r="15" spans="2:11" s="1" customFormat="1" ht="15" customHeight="1">
      <c r="B15" s="229"/>
      <c r="C15" s="230"/>
      <c r="D15" s="355" t="s">
        <v>522</v>
      </c>
      <c r="E15" s="355"/>
      <c r="F15" s="355"/>
      <c r="G15" s="355"/>
      <c r="H15" s="355"/>
      <c r="I15" s="355"/>
      <c r="J15" s="355"/>
      <c r="K15" s="226"/>
    </row>
    <row r="16" spans="2:11" s="1" customFormat="1" ht="15" customHeight="1">
      <c r="B16" s="229"/>
      <c r="C16" s="230"/>
      <c r="D16" s="355" t="s">
        <v>523</v>
      </c>
      <c r="E16" s="355"/>
      <c r="F16" s="355"/>
      <c r="G16" s="355"/>
      <c r="H16" s="355"/>
      <c r="I16" s="355"/>
      <c r="J16" s="355"/>
      <c r="K16" s="226"/>
    </row>
    <row r="17" spans="2:11" s="1" customFormat="1" ht="15" customHeight="1">
      <c r="B17" s="229"/>
      <c r="C17" s="230"/>
      <c r="D17" s="355" t="s">
        <v>524</v>
      </c>
      <c r="E17" s="355"/>
      <c r="F17" s="355"/>
      <c r="G17" s="355"/>
      <c r="H17" s="355"/>
      <c r="I17" s="355"/>
      <c r="J17" s="355"/>
      <c r="K17" s="226"/>
    </row>
    <row r="18" spans="2:11" s="1" customFormat="1" ht="15" customHeight="1">
      <c r="B18" s="229"/>
      <c r="C18" s="230"/>
      <c r="D18" s="230"/>
      <c r="E18" s="232" t="s">
        <v>95</v>
      </c>
      <c r="F18" s="355" t="s">
        <v>525</v>
      </c>
      <c r="G18" s="355"/>
      <c r="H18" s="355"/>
      <c r="I18" s="355"/>
      <c r="J18" s="355"/>
      <c r="K18" s="226"/>
    </row>
    <row r="19" spans="2:11" s="1" customFormat="1" ht="15" customHeight="1">
      <c r="B19" s="229"/>
      <c r="C19" s="230"/>
      <c r="D19" s="230"/>
      <c r="E19" s="232" t="s">
        <v>526</v>
      </c>
      <c r="F19" s="355" t="s">
        <v>527</v>
      </c>
      <c r="G19" s="355"/>
      <c r="H19" s="355"/>
      <c r="I19" s="355"/>
      <c r="J19" s="355"/>
      <c r="K19" s="226"/>
    </row>
    <row r="20" spans="2:11" s="1" customFormat="1" ht="15" customHeight="1">
      <c r="B20" s="229"/>
      <c r="C20" s="230"/>
      <c r="D20" s="230"/>
      <c r="E20" s="232" t="s">
        <v>528</v>
      </c>
      <c r="F20" s="355" t="s">
        <v>529</v>
      </c>
      <c r="G20" s="355"/>
      <c r="H20" s="355"/>
      <c r="I20" s="355"/>
      <c r="J20" s="355"/>
      <c r="K20" s="226"/>
    </row>
    <row r="21" spans="2:11" s="1" customFormat="1" ht="15" customHeight="1">
      <c r="B21" s="229"/>
      <c r="C21" s="230"/>
      <c r="D21" s="230"/>
      <c r="E21" s="232" t="s">
        <v>89</v>
      </c>
      <c r="F21" s="355" t="s">
        <v>530</v>
      </c>
      <c r="G21" s="355"/>
      <c r="H21" s="355"/>
      <c r="I21" s="355"/>
      <c r="J21" s="355"/>
      <c r="K21" s="226"/>
    </row>
    <row r="22" spans="2:11" s="1" customFormat="1" ht="15" customHeight="1">
      <c r="B22" s="229"/>
      <c r="C22" s="230"/>
      <c r="D22" s="230"/>
      <c r="E22" s="232" t="s">
        <v>531</v>
      </c>
      <c r="F22" s="355" t="s">
        <v>532</v>
      </c>
      <c r="G22" s="355"/>
      <c r="H22" s="355"/>
      <c r="I22" s="355"/>
      <c r="J22" s="355"/>
      <c r="K22" s="226"/>
    </row>
    <row r="23" spans="2:11" s="1" customFormat="1" ht="15" customHeight="1">
      <c r="B23" s="229"/>
      <c r="C23" s="230"/>
      <c r="D23" s="230"/>
      <c r="E23" s="232" t="s">
        <v>533</v>
      </c>
      <c r="F23" s="355" t="s">
        <v>534</v>
      </c>
      <c r="G23" s="355"/>
      <c r="H23" s="355"/>
      <c r="I23" s="355"/>
      <c r="J23" s="355"/>
      <c r="K23" s="226"/>
    </row>
    <row r="24" spans="2:11" s="1" customFormat="1" ht="12.75" customHeight="1">
      <c r="B24" s="229"/>
      <c r="C24" s="230"/>
      <c r="D24" s="230"/>
      <c r="E24" s="230"/>
      <c r="F24" s="230"/>
      <c r="G24" s="230"/>
      <c r="H24" s="230"/>
      <c r="I24" s="230"/>
      <c r="J24" s="230"/>
      <c r="K24" s="226"/>
    </row>
    <row r="25" spans="2:11" s="1" customFormat="1" ht="15" customHeight="1">
      <c r="B25" s="229"/>
      <c r="C25" s="355" t="s">
        <v>535</v>
      </c>
      <c r="D25" s="355"/>
      <c r="E25" s="355"/>
      <c r="F25" s="355"/>
      <c r="G25" s="355"/>
      <c r="H25" s="355"/>
      <c r="I25" s="355"/>
      <c r="J25" s="355"/>
      <c r="K25" s="226"/>
    </row>
    <row r="26" spans="2:11" s="1" customFormat="1" ht="15" customHeight="1">
      <c r="B26" s="229"/>
      <c r="C26" s="355" t="s">
        <v>536</v>
      </c>
      <c r="D26" s="355"/>
      <c r="E26" s="355"/>
      <c r="F26" s="355"/>
      <c r="G26" s="355"/>
      <c r="H26" s="355"/>
      <c r="I26" s="355"/>
      <c r="J26" s="355"/>
      <c r="K26" s="226"/>
    </row>
    <row r="27" spans="2:11" s="1" customFormat="1" ht="15" customHeight="1">
      <c r="B27" s="229"/>
      <c r="C27" s="228"/>
      <c r="D27" s="355" t="s">
        <v>537</v>
      </c>
      <c r="E27" s="355"/>
      <c r="F27" s="355"/>
      <c r="G27" s="355"/>
      <c r="H27" s="355"/>
      <c r="I27" s="355"/>
      <c r="J27" s="355"/>
      <c r="K27" s="226"/>
    </row>
    <row r="28" spans="2:11" s="1" customFormat="1" ht="15" customHeight="1">
      <c r="B28" s="229"/>
      <c r="C28" s="230"/>
      <c r="D28" s="355" t="s">
        <v>538</v>
      </c>
      <c r="E28" s="355"/>
      <c r="F28" s="355"/>
      <c r="G28" s="355"/>
      <c r="H28" s="355"/>
      <c r="I28" s="355"/>
      <c r="J28" s="355"/>
      <c r="K28" s="226"/>
    </row>
    <row r="29" spans="2:11" s="1" customFormat="1" ht="12.75" customHeight="1">
      <c r="B29" s="229"/>
      <c r="C29" s="230"/>
      <c r="D29" s="230"/>
      <c r="E29" s="230"/>
      <c r="F29" s="230"/>
      <c r="G29" s="230"/>
      <c r="H29" s="230"/>
      <c r="I29" s="230"/>
      <c r="J29" s="230"/>
      <c r="K29" s="226"/>
    </row>
    <row r="30" spans="2:11" s="1" customFormat="1" ht="15" customHeight="1">
      <c r="B30" s="229"/>
      <c r="C30" s="230"/>
      <c r="D30" s="355" t="s">
        <v>539</v>
      </c>
      <c r="E30" s="355"/>
      <c r="F30" s="355"/>
      <c r="G30" s="355"/>
      <c r="H30" s="355"/>
      <c r="I30" s="355"/>
      <c r="J30" s="355"/>
      <c r="K30" s="226"/>
    </row>
    <row r="31" spans="2:11" s="1" customFormat="1" ht="15" customHeight="1">
      <c r="B31" s="229"/>
      <c r="C31" s="230"/>
      <c r="D31" s="355" t="s">
        <v>540</v>
      </c>
      <c r="E31" s="355"/>
      <c r="F31" s="355"/>
      <c r="G31" s="355"/>
      <c r="H31" s="355"/>
      <c r="I31" s="355"/>
      <c r="J31" s="355"/>
      <c r="K31" s="226"/>
    </row>
    <row r="32" spans="2:11" s="1" customFormat="1" ht="12.75" customHeight="1">
      <c r="B32" s="229"/>
      <c r="C32" s="230"/>
      <c r="D32" s="230"/>
      <c r="E32" s="230"/>
      <c r="F32" s="230"/>
      <c r="G32" s="230"/>
      <c r="H32" s="230"/>
      <c r="I32" s="230"/>
      <c r="J32" s="230"/>
      <c r="K32" s="226"/>
    </row>
    <row r="33" spans="2:11" s="1" customFormat="1" ht="15" customHeight="1">
      <c r="B33" s="229"/>
      <c r="C33" s="230"/>
      <c r="D33" s="355" t="s">
        <v>541</v>
      </c>
      <c r="E33" s="355"/>
      <c r="F33" s="355"/>
      <c r="G33" s="355"/>
      <c r="H33" s="355"/>
      <c r="I33" s="355"/>
      <c r="J33" s="355"/>
      <c r="K33" s="226"/>
    </row>
    <row r="34" spans="2:11" s="1" customFormat="1" ht="15" customHeight="1">
      <c r="B34" s="229"/>
      <c r="C34" s="230"/>
      <c r="D34" s="355" t="s">
        <v>542</v>
      </c>
      <c r="E34" s="355"/>
      <c r="F34" s="355"/>
      <c r="G34" s="355"/>
      <c r="H34" s="355"/>
      <c r="I34" s="355"/>
      <c r="J34" s="355"/>
      <c r="K34" s="226"/>
    </row>
    <row r="35" spans="2:11" s="1" customFormat="1" ht="15" customHeight="1">
      <c r="B35" s="229"/>
      <c r="C35" s="230"/>
      <c r="D35" s="355" t="s">
        <v>543</v>
      </c>
      <c r="E35" s="355"/>
      <c r="F35" s="355"/>
      <c r="G35" s="355"/>
      <c r="H35" s="355"/>
      <c r="I35" s="355"/>
      <c r="J35" s="355"/>
      <c r="K35" s="226"/>
    </row>
    <row r="36" spans="2:11" s="1" customFormat="1" ht="15" customHeight="1">
      <c r="B36" s="229"/>
      <c r="C36" s="230"/>
      <c r="D36" s="228"/>
      <c r="E36" s="231" t="s">
        <v>111</v>
      </c>
      <c r="F36" s="228"/>
      <c r="G36" s="355" t="s">
        <v>544</v>
      </c>
      <c r="H36" s="355"/>
      <c r="I36" s="355"/>
      <c r="J36" s="355"/>
      <c r="K36" s="226"/>
    </row>
    <row r="37" spans="2:11" s="1" customFormat="1" ht="30.75" customHeight="1">
      <c r="B37" s="229"/>
      <c r="C37" s="230"/>
      <c r="D37" s="228"/>
      <c r="E37" s="231" t="s">
        <v>545</v>
      </c>
      <c r="F37" s="228"/>
      <c r="G37" s="355" t="s">
        <v>546</v>
      </c>
      <c r="H37" s="355"/>
      <c r="I37" s="355"/>
      <c r="J37" s="355"/>
      <c r="K37" s="226"/>
    </row>
    <row r="38" spans="2:11" s="1" customFormat="1" ht="15" customHeight="1">
      <c r="B38" s="229"/>
      <c r="C38" s="230"/>
      <c r="D38" s="228"/>
      <c r="E38" s="231" t="s">
        <v>63</v>
      </c>
      <c r="F38" s="228"/>
      <c r="G38" s="355" t="s">
        <v>547</v>
      </c>
      <c r="H38" s="355"/>
      <c r="I38" s="355"/>
      <c r="J38" s="355"/>
      <c r="K38" s="226"/>
    </row>
    <row r="39" spans="2:11" s="1" customFormat="1" ht="15" customHeight="1">
      <c r="B39" s="229"/>
      <c r="C39" s="230"/>
      <c r="D39" s="228"/>
      <c r="E39" s="231" t="s">
        <v>64</v>
      </c>
      <c r="F39" s="228"/>
      <c r="G39" s="355" t="s">
        <v>548</v>
      </c>
      <c r="H39" s="355"/>
      <c r="I39" s="355"/>
      <c r="J39" s="355"/>
      <c r="K39" s="226"/>
    </row>
    <row r="40" spans="2:11" s="1" customFormat="1" ht="15" customHeight="1">
      <c r="B40" s="229"/>
      <c r="C40" s="230"/>
      <c r="D40" s="228"/>
      <c r="E40" s="231" t="s">
        <v>112</v>
      </c>
      <c r="F40" s="228"/>
      <c r="G40" s="355" t="s">
        <v>549</v>
      </c>
      <c r="H40" s="355"/>
      <c r="I40" s="355"/>
      <c r="J40" s="355"/>
      <c r="K40" s="226"/>
    </row>
    <row r="41" spans="2:11" s="1" customFormat="1" ht="15" customHeight="1">
      <c r="B41" s="229"/>
      <c r="C41" s="230"/>
      <c r="D41" s="228"/>
      <c r="E41" s="231" t="s">
        <v>113</v>
      </c>
      <c r="F41" s="228"/>
      <c r="G41" s="355" t="s">
        <v>550</v>
      </c>
      <c r="H41" s="355"/>
      <c r="I41" s="355"/>
      <c r="J41" s="355"/>
      <c r="K41" s="226"/>
    </row>
    <row r="42" spans="2:11" s="1" customFormat="1" ht="15" customHeight="1">
      <c r="B42" s="229"/>
      <c r="C42" s="230"/>
      <c r="D42" s="228"/>
      <c r="E42" s="231" t="s">
        <v>551</v>
      </c>
      <c r="F42" s="228"/>
      <c r="G42" s="355" t="s">
        <v>552</v>
      </c>
      <c r="H42" s="355"/>
      <c r="I42" s="355"/>
      <c r="J42" s="355"/>
      <c r="K42" s="226"/>
    </row>
    <row r="43" spans="2:11" s="1" customFormat="1" ht="15" customHeight="1">
      <c r="B43" s="229"/>
      <c r="C43" s="230"/>
      <c r="D43" s="228"/>
      <c r="E43" s="231"/>
      <c r="F43" s="228"/>
      <c r="G43" s="355" t="s">
        <v>553</v>
      </c>
      <c r="H43" s="355"/>
      <c r="I43" s="355"/>
      <c r="J43" s="355"/>
      <c r="K43" s="226"/>
    </row>
    <row r="44" spans="2:11" s="1" customFormat="1" ht="15" customHeight="1">
      <c r="B44" s="229"/>
      <c r="C44" s="230"/>
      <c r="D44" s="228"/>
      <c r="E44" s="231" t="s">
        <v>554</v>
      </c>
      <c r="F44" s="228"/>
      <c r="G44" s="355" t="s">
        <v>555</v>
      </c>
      <c r="H44" s="355"/>
      <c r="I44" s="355"/>
      <c r="J44" s="355"/>
      <c r="K44" s="226"/>
    </row>
    <row r="45" spans="2:11" s="1" customFormat="1" ht="15" customHeight="1">
      <c r="B45" s="229"/>
      <c r="C45" s="230"/>
      <c r="D45" s="228"/>
      <c r="E45" s="231" t="s">
        <v>115</v>
      </c>
      <c r="F45" s="228"/>
      <c r="G45" s="355" t="s">
        <v>556</v>
      </c>
      <c r="H45" s="355"/>
      <c r="I45" s="355"/>
      <c r="J45" s="355"/>
      <c r="K45" s="226"/>
    </row>
    <row r="46" spans="2:11" s="1" customFormat="1" ht="12.75" customHeight="1">
      <c r="B46" s="229"/>
      <c r="C46" s="230"/>
      <c r="D46" s="228"/>
      <c r="E46" s="228"/>
      <c r="F46" s="228"/>
      <c r="G46" s="228"/>
      <c r="H46" s="228"/>
      <c r="I46" s="228"/>
      <c r="J46" s="228"/>
      <c r="K46" s="226"/>
    </row>
    <row r="47" spans="2:11" s="1" customFormat="1" ht="15" customHeight="1">
      <c r="B47" s="229"/>
      <c r="C47" s="230"/>
      <c r="D47" s="355" t="s">
        <v>557</v>
      </c>
      <c r="E47" s="355"/>
      <c r="F47" s="355"/>
      <c r="G47" s="355"/>
      <c r="H47" s="355"/>
      <c r="I47" s="355"/>
      <c r="J47" s="355"/>
      <c r="K47" s="226"/>
    </row>
    <row r="48" spans="2:11" s="1" customFormat="1" ht="15" customHeight="1">
      <c r="B48" s="229"/>
      <c r="C48" s="230"/>
      <c r="D48" s="230"/>
      <c r="E48" s="355" t="s">
        <v>558</v>
      </c>
      <c r="F48" s="355"/>
      <c r="G48" s="355"/>
      <c r="H48" s="355"/>
      <c r="I48" s="355"/>
      <c r="J48" s="355"/>
      <c r="K48" s="226"/>
    </row>
    <row r="49" spans="2:11" s="1" customFormat="1" ht="15" customHeight="1">
      <c r="B49" s="229"/>
      <c r="C49" s="230"/>
      <c r="D49" s="230"/>
      <c r="E49" s="355" t="s">
        <v>559</v>
      </c>
      <c r="F49" s="355"/>
      <c r="G49" s="355"/>
      <c r="H49" s="355"/>
      <c r="I49" s="355"/>
      <c r="J49" s="355"/>
      <c r="K49" s="226"/>
    </row>
    <row r="50" spans="2:11" s="1" customFormat="1" ht="15" customHeight="1">
      <c r="B50" s="229"/>
      <c r="C50" s="230"/>
      <c r="D50" s="230"/>
      <c r="E50" s="355" t="s">
        <v>560</v>
      </c>
      <c r="F50" s="355"/>
      <c r="G50" s="355"/>
      <c r="H50" s="355"/>
      <c r="I50" s="355"/>
      <c r="J50" s="355"/>
      <c r="K50" s="226"/>
    </row>
    <row r="51" spans="2:11" s="1" customFormat="1" ht="15" customHeight="1">
      <c r="B51" s="229"/>
      <c r="C51" s="230"/>
      <c r="D51" s="355" t="s">
        <v>561</v>
      </c>
      <c r="E51" s="355"/>
      <c r="F51" s="355"/>
      <c r="G51" s="355"/>
      <c r="H51" s="355"/>
      <c r="I51" s="355"/>
      <c r="J51" s="355"/>
      <c r="K51" s="226"/>
    </row>
    <row r="52" spans="2:11" s="1" customFormat="1" ht="25.5" customHeight="1">
      <c r="B52" s="225"/>
      <c r="C52" s="356" t="s">
        <v>562</v>
      </c>
      <c r="D52" s="356"/>
      <c r="E52" s="356"/>
      <c r="F52" s="356"/>
      <c r="G52" s="356"/>
      <c r="H52" s="356"/>
      <c r="I52" s="356"/>
      <c r="J52" s="356"/>
      <c r="K52" s="226"/>
    </row>
    <row r="53" spans="2:11" s="1" customFormat="1" ht="5.25" customHeight="1">
      <c r="B53" s="225"/>
      <c r="C53" s="227"/>
      <c r="D53" s="227"/>
      <c r="E53" s="227"/>
      <c r="F53" s="227"/>
      <c r="G53" s="227"/>
      <c r="H53" s="227"/>
      <c r="I53" s="227"/>
      <c r="J53" s="227"/>
      <c r="K53" s="226"/>
    </row>
    <row r="54" spans="2:11" s="1" customFormat="1" ht="15" customHeight="1">
      <c r="B54" s="225"/>
      <c r="C54" s="355" t="s">
        <v>563</v>
      </c>
      <c r="D54" s="355"/>
      <c r="E54" s="355"/>
      <c r="F54" s="355"/>
      <c r="G54" s="355"/>
      <c r="H54" s="355"/>
      <c r="I54" s="355"/>
      <c r="J54" s="355"/>
      <c r="K54" s="226"/>
    </row>
    <row r="55" spans="2:11" s="1" customFormat="1" ht="15" customHeight="1">
      <c r="B55" s="225"/>
      <c r="C55" s="355" t="s">
        <v>564</v>
      </c>
      <c r="D55" s="355"/>
      <c r="E55" s="355"/>
      <c r="F55" s="355"/>
      <c r="G55" s="355"/>
      <c r="H55" s="355"/>
      <c r="I55" s="355"/>
      <c r="J55" s="355"/>
      <c r="K55" s="226"/>
    </row>
    <row r="56" spans="2:11" s="1" customFormat="1" ht="12.75" customHeight="1">
      <c r="B56" s="225"/>
      <c r="C56" s="228"/>
      <c r="D56" s="228"/>
      <c r="E56" s="228"/>
      <c r="F56" s="228"/>
      <c r="G56" s="228"/>
      <c r="H56" s="228"/>
      <c r="I56" s="228"/>
      <c r="J56" s="228"/>
      <c r="K56" s="226"/>
    </row>
    <row r="57" spans="2:11" s="1" customFormat="1" ht="15" customHeight="1">
      <c r="B57" s="225"/>
      <c r="C57" s="355" t="s">
        <v>565</v>
      </c>
      <c r="D57" s="355"/>
      <c r="E57" s="355"/>
      <c r="F57" s="355"/>
      <c r="G57" s="355"/>
      <c r="H57" s="355"/>
      <c r="I57" s="355"/>
      <c r="J57" s="355"/>
      <c r="K57" s="226"/>
    </row>
    <row r="58" spans="2:11" s="1" customFormat="1" ht="15" customHeight="1">
      <c r="B58" s="225"/>
      <c r="C58" s="230"/>
      <c r="D58" s="355" t="s">
        <v>566</v>
      </c>
      <c r="E58" s="355"/>
      <c r="F58" s="355"/>
      <c r="G58" s="355"/>
      <c r="H58" s="355"/>
      <c r="I58" s="355"/>
      <c r="J58" s="355"/>
      <c r="K58" s="226"/>
    </row>
    <row r="59" spans="2:11" s="1" customFormat="1" ht="15" customHeight="1">
      <c r="B59" s="225"/>
      <c r="C59" s="230"/>
      <c r="D59" s="355" t="s">
        <v>567</v>
      </c>
      <c r="E59" s="355"/>
      <c r="F59" s="355"/>
      <c r="G59" s="355"/>
      <c r="H59" s="355"/>
      <c r="I59" s="355"/>
      <c r="J59" s="355"/>
      <c r="K59" s="226"/>
    </row>
    <row r="60" spans="2:11" s="1" customFormat="1" ht="15" customHeight="1">
      <c r="B60" s="225"/>
      <c r="C60" s="230"/>
      <c r="D60" s="355" t="s">
        <v>568</v>
      </c>
      <c r="E60" s="355"/>
      <c r="F60" s="355"/>
      <c r="G60" s="355"/>
      <c r="H60" s="355"/>
      <c r="I60" s="355"/>
      <c r="J60" s="355"/>
      <c r="K60" s="226"/>
    </row>
    <row r="61" spans="2:11" s="1" customFormat="1" ht="15" customHeight="1">
      <c r="B61" s="225"/>
      <c r="C61" s="230"/>
      <c r="D61" s="355" t="s">
        <v>569</v>
      </c>
      <c r="E61" s="355"/>
      <c r="F61" s="355"/>
      <c r="G61" s="355"/>
      <c r="H61" s="355"/>
      <c r="I61" s="355"/>
      <c r="J61" s="355"/>
      <c r="K61" s="226"/>
    </row>
    <row r="62" spans="2:11" s="1" customFormat="1" ht="15" customHeight="1">
      <c r="B62" s="225"/>
      <c r="C62" s="230"/>
      <c r="D62" s="357" t="s">
        <v>570</v>
      </c>
      <c r="E62" s="357"/>
      <c r="F62" s="357"/>
      <c r="G62" s="357"/>
      <c r="H62" s="357"/>
      <c r="I62" s="357"/>
      <c r="J62" s="357"/>
      <c r="K62" s="226"/>
    </row>
    <row r="63" spans="2:11" s="1" customFormat="1" ht="15" customHeight="1">
      <c r="B63" s="225"/>
      <c r="C63" s="230"/>
      <c r="D63" s="355" t="s">
        <v>571</v>
      </c>
      <c r="E63" s="355"/>
      <c r="F63" s="355"/>
      <c r="G63" s="355"/>
      <c r="H63" s="355"/>
      <c r="I63" s="355"/>
      <c r="J63" s="355"/>
      <c r="K63" s="226"/>
    </row>
    <row r="64" spans="2:11" s="1" customFormat="1" ht="12.75" customHeight="1">
      <c r="B64" s="225"/>
      <c r="C64" s="230"/>
      <c r="D64" s="230"/>
      <c r="E64" s="233"/>
      <c r="F64" s="230"/>
      <c r="G64" s="230"/>
      <c r="H64" s="230"/>
      <c r="I64" s="230"/>
      <c r="J64" s="230"/>
      <c r="K64" s="226"/>
    </row>
    <row r="65" spans="2:11" s="1" customFormat="1" ht="15" customHeight="1">
      <c r="B65" s="225"/>
      <c r="C65" s="230"/>
      <c r="D65" s="355" t="s">
        <v>572</v>
      </c>
      <c r="E65" s="355"/>
      <c r="F65" s="355"/>
      <c r="G65" s="355"/>
      <c r="H65" s="355"/>
      <c r="I65" s="355"/>
      <c r="J65" s="355"/>
      <c r="K65" s="226"/>
    </row>
    <row r="66" spans="2:11" s="1" customFormat="1" ht="15" customHeight="1">
      <c r="B66" s="225"/>
      <c r="C66" s="230"/>
      <c r="D66" s="357" t="s">
        <v>573</v>
      </c>
      <c r="E66" s="357"/>
      <c r="F66" s="357"/>
      <c r="G66" s="357"/>
      <c r="H66" s="357"/>
      <c r="I66" s="357"/>
      <c r="J66" s="357"/>
      <c r="K66" s="226"/>
    </row>
    <row r="67" spans="2:11" s="1" customFormat="1" ht="15" customHeight="1">
      <c r="B67" s="225"/>
      <c r="C67" s="230"/>
      <c r="D67" s="355" t="s">
        <v>574</v>
      </c>
      <c r="E67" s="355"/>
      <c r="F67" s="355"/>
      <c r="G67" s="355"/>
      <c r="H67" s="355"/>
      <c r="I67" s="355"/>
      <c r="J67" s="355"/>
      <c r="K67" s="226"/>
    </row>
    <row r="68" spans="2:11" s="1" customFormat="1" ht="15" customHeight="1">
      <c r="B68" s="225"/>
      <c r="C68" s="230"/>
      <c r="D68" s="355" t="s">
        <v>575</v>
      </c>
      <c r="E68" s="355"/>
      <c r="F68" s="355"/>
      <c r="G68" s="355"/>
      <c r="H68" s="355"/>
      <c r="I68" s="355"/>
      <c r="J68" s="355"/>
      <c r="K68" s="226"/>
    </row>
    <row r="69" spans="2:11" s="1" customFormat="1" ht="15" customHeight="1">
      <c r="B69" s="225"/>
      <c r="C69" s="230"/>
      <c r="D69" s="355" t="s">
        <v>576</v>
      </c>
      <c r="E69" s="355"/>
      <c r="F69" s="355"/>
      <c r="G69" s="355"/>
      <c r="H69" s="355"/>
      <c r="I69" s="355"/>
      <c r="J69" s="355"/>
      <c r="K69" s="226"/>
    </row>
    <row r="70" spans="2:11" s="1" customFormat="1" ht="15" customHeight="1">
      <c r="B70" s="225"/>
      <c r="C70" s="230"/>
      <c r="D70" s="355" t="s">
        <v>577</v>
      </c>
      <c r="E70" s="355"/>
      <c r="F70" s="355"/>
      <c r="G70" s="355"/>
      <c r="H70" s="355"/>
      <c r="I70" s="355"/>
      <c r="J70" s="355"/>
      <c r="K70" s="226"/>
    </row>
    <row r="71" spans="2:11" s="1" customFormat="1" ht="12.75" customHeight="1">
      <c r="B71" s="234"/>
      <c r="C71" s="235"/>
      <c r="D71" s="235"/>
      <c r="E71" s="235"/>
      <c r="F71" s="235"/>
      <c r="G71" s="235"/>
      <c r="H71" s="235"/>
      <c r="I71" s="235"/>
      <c r="J71" s="235"/>
      <c r="K71" s="236"/>
    </row>
    <row r="72" spans="2:11" s="1" customFormat="1" ht="18.75" customHeight="1">
      <c r="B72" s="237"/>
      <c r="C72" s="237"/>
      <c r="D72" s="237"/>
      <c r="E72" s="237"/>
      <c r="F72" s="237"/>
      <c r="G72" s="237"/>
      <c r="H72" s="237"/>
      <c r="I72" s="237"/>
      <c r="J72" s="237"/>
      <c r="K72" s="238"/>
    </row>
    <row r="73" spans="2:11" s="1" customFormat="1" ht="18.75" customHeight="1">
      <c r="B73" s="238"/>
      <c r="C73" s="238"/>
      <c r="D73" s="238"/>
      <c r="E73" s="238"/>
      <c r="F73" s="238"/>
      <c r="G73" s="238"/>
      <c r="H73" s="238"/>
      <c r="I73" s="238"/>
      <c r="J73" s="238"/>
      <c r="K73" s="238"/>
    </row>
    <row r="74" spans="2:11" s="1" customFormat="1" ht="7.5" customHeight="1">
      <c r="B74" s="239"/>
      <c r="C74" s="240"/>
      <c r="D74" s="240"/>
      <c r="E74" s="240"/>
      <c r="F74" s="240"/>
      <c r="G74" s="240"/>
      <c r="H74" s="240"/>
      <c r="I74" s="240"/>
      <c r="J74" s="240"/>
      <c r="K74" s="241"/>
    </row>
    <row r="75" spans="2:11" s="1" customFormat="1" ht="45" customHeight="1">
      <c r="B75" s="242"/>
      <c r="C75" s="350" t="s">
        <v>578</v>
      </c>
      <c r="D75" s="350"/>
      <c r="E75" s="350"/>
      <c r="F75" s="350"/>
      <c r="G75" s="350"/>
      <c r="H75" s="350"/>
      <c r="I75" s="350"/>
      <c r="J75" s="350"/>
      <c r="K75" s="243"/>
    </row>
    <row r="76" spans="2:11" s="1" customFormat="1" ht="17.25" customHeight="1">
      <c r="B76" s="242"/>
      <c r="C76" s="244" t="s">
        <v>579</v>
      </c>
      <c r="D76" s="244"/>
      <c r="E76" s="244"/>
      <c r="F76" s="244" t="s">
        <v>580</v>
      </c>
      <c r="G76" s="245"/>
      <c r="H76" s="244" t="s">
        <v>64</v>
      </c>
      <c r="I76" s="244" t="s">
        <v>67</v>
      </c>
      <c r="J76" s="244" t="s">
        <v>581</v>
      </c>
      <c r="K76" s="243"/>
    </row>
    <row r="77" spans="2:11" s="1" customFormat="1" ht="17.25" customHeight="1">
      <c r="B77" s="242"/>
      <c r="C77" s="246" t="s">
        <v>582</v>
      </c>
      <c r="D77" s="246"/>
      <c r="E77" s="246"/>
      <c r="F77" s="247" t="s">
        <v>583</v>
      </c>
      <c r="G77" s="248"/>
      <c r="H77" s="246"/>
      <c r="I77" s="246"/>
      <c r="J77" s="246" t="s">
        <v>584</v>
      </c>
      <c r="K77" s="243"/>
    </row>
    <row r="78" spans="2:11" s="1" customFormat="1" ht="5.25" customHeight="1">
      <c r="B78" s="242"/>
      <c r="C78" s="249"/>
      <c r="D78" s="249"/>
      <c r="E78" s="249"/>
      <c r="F78" s="249"/>
      <c r="G78" s="250"/>
      <c r="H78" s="249"/>
      <c r="I78" s="249"/>
      <c r="J78" s="249"/>
      <c r="K78" s="243"/>
    </row>
    <row r="79" spans="2:11" s="1" customFormat="1" ht="15" customHeight="1">
      <c r="B79" s="242"/>
      <c r="C79" s="231" t="s">
        <v>63</v>
      </c>
      <c r="D79" s="251"/>
      <c r="E79" s="251"/>
      <c r="F79" s="252" t="s">
        <v>585</v>
      </c>
      <c r="G79" s="253"/>
      <c r="H79" s="231" t="s">
        <v>586</v>
      </c>
      <c r="I79" s="231" t="s">
        <v>587</v>
      </c>
      <c r="J79" s="231">
        <v>20</v>
      </c>
      <c r="K79" s="243"/>
    </row>
    <row r="80" spans="2:11" s="1" customFormat="1" ht="15" customHeight="1">
      <c r="B80" s="242"/>
      <c r="C80" s="231" t="s">
        <v>588</v>
      </c>
      <c r="D80" s="231"/>
      <c r="E80" s="231"/>
      <c r="F80" s="252" t="s">
        <v>585</v>
      </c>
      <c r="G80" s="253"/>
      <c r="H80" s="231" t="s">
        <v>589</v>
      </c>
      <c r="I80" s="231" t="s">
        <v>587</v>
      </c>
      <c r="J80" s="231">
        <v>120</v>
      </c>
      <c r="K80" s="243"/>
    </row>
    <row r="81" spans="2:11" s="1" customFormat="1" ht="15" customHeight="1">
      <c r="B81" s="254"/>
      <c r="C81" s="231" t="s">
        <v>590</v>
      </c>
      <c r="D81" s="231"/>
      <c r="E81" s="231"/>
      <c r="F81" s="252" t="s">
        <v>591</v>
      </c>
      <c r="G81" s="253"/>
      <c r="H81" s="231" t="s">
        <v>592</v>
      </c>
      <c r="I81" s="231" t="s">
        <v>587</v>
      </c>
      <c r="J81" s="231">
        <v>50</v>
      </c>
      <c r="K81" s="243"/>
    </row>
    <row r="82" spans="2:11" s="1" customFormat="1" ht="15" customHeight="1">
      <c r="B82" s="254"/>
      <c r="C82" s="231" t="s">
        <v>593</v>
      </c>
      <c r="D82" s="231"/>
      <c r="E82" s="231"/>
      <c r="F82" s="252" t="s">
        <v>585</v>
      </c>
      <c r="G82" s="253"/>
      <c r="H82" s="231" t="s">
        <v>594</v>
      </c>
      <c r="I82" s="231" t="s">
        <v>595</v>
      </c>
      <c r="J82" s="231"/>
      <c r="K82" s="243"/>
    </row>
    <row r="83" spans="2:11" s="1" customFormat="1" ht="15" customHeight="1">
      <c r="B83" s="254"/>
      <c r="C83" s="255" t="s">
        <v>596</v>
      </c>
      <c r="D83" s="255"/>
      <c r="E83" s="255"/>
      <c r="F83" s="256" t="s">
        <v>591</v>
      </c>
      <c r="G83" s="255"/>
      <c r="H83" s="255" t="s">
        <v>597</v>
      </c>
      <c r="I83" s="255" t="s">
        <v>587</v>
      </c>
      <c r="J83" s="255">
        <v>15</v>
      </c>
      <c r="K83" s="243"/>
    </row>
    <row r="84" spans="2:11" s="1" customFormat="1" ht="15" customHeight="1">
      <c r="B84" s="254"/>
      <c r="C84" s="255" t="s">
        <v>598</v>
      </c>
      <c r="D84" s="255"/>
      <c r="E84" s="255"/>
      <c r="F84" s="256" t="s">
        <v>591</v>
      </c>
      <c r="G84" s="255"/>
      <c r="H84" s="255" t="s">
        <v>599</v>
      </c>
      <c r="I84" s="255" t="s">
        <v>587</v>
      </c>
      <c r="J84" s="255">
        <v>15</v>
      </c>
      <c r="K84" s="243"/>
    </row>
    <row r="85" spans="2:11" s="1" customFormat="1" ht="15" customHeight="1">
      <c r="B85" s="254"/>
      <c r="C85" s="255" t="s">
        <v>600</v>
      </c>
      <c r="D85" s="255"/>
      <c r="E85" s="255"/>
      <c r="F85" s="256" t="s">
        <v>591</v>
      </c>
      <c r="G85" s="255"/>
      <c r="H85" s="255" t="s">
        <v>601</v>
      </c>
      <c r="I85" s="255" t="s">
        <v>587</v>
      </c>
      <c r="J85" s="255">
        <v>20</v>
      </c>
      <c r="K85" s="243"/>
    </row>
    <row r="86" spans="2:11" s="1" customFormat="1" ht="15" customHeight="1">
      <c r="B86" s="254"/>
      <c r="C86" s="255" t="s">
        <v>602</v>
      </c>
      <c r="D86" s="255"/>
      <c r="E86" s="255"/>
      <c r="F86" s="256" t="s">
        <v>591</v>
      </c>
      <c r="G86" s="255"/>
      <c r="H86" s="255" t="s">
        <v>603</v>
      </c>
      <c r="I86" s="255" t="s">
        <v>587</v>
      </c>
      <c r="J86" s="255">
        <v>20</v>
      </c>
      <c r="K86" s="243"/>
    </row>
    <row r="87" spans="2:11" s="1" customFormat="1" ht="15" customHeight="1">
      <c r="B87" s="254"/>
      <c r="C87" s="231" t="s">
        <v>604</v>
      </c>
      <c r="D87" s="231"/>
      <c r="E87" s="231"/>
      <c r="F87" s="252" t="s">
        <v>591</v>
      </c>
      <c r="G87" s="253"/>
      <c r="H87" s="231" t="s">
        <v>605</v>
      </c>
      <c r="I87" s="231" t="s">
        <v>587</v>
      </c>
      <c r="J87" s="231">
        <v>50</v>
      </c>
      <c r="K87" s="243"/>
    </row>
    <row r="88" spans="2:11" s="1" customFormat="1" ht="15" customHeight="1">
      <c r="B88" s="254"/>
      <c r="C88" s="231" t="s">
        <v>606</v>
      </c>
      <c r="D88" s="231"/>
      <c r="E88" s="231"/>
      <c r="F88" s="252" t="s">
        <v>591</v>
      </c>
      <c r="G88" s="253"/>
      <c r="H88" s="231" t="s">
        <v>607</v>
      </c>
      <c r="I88" s="231" t="s">
        <v>587</v>
      </c>
      <c r="J88" s="231">
        <v>20</v>
      </c>
      <c r="K88" s="243"/>
    </row>
    <row r="89" spans="2:11" s="1" customFormat="1" ht="15" customHeight="1">
      <c r="B89" s="254"/>
      <c r="C89" s="231" t="s">
        <v>608</v>
      </c>
      <c r="D89" s="231"/>
      <c r="E89" s="231"/>
      <c r="F89" s="252" t="s">
        <v>591</v>
      </c>
      <c r="G89" s="253"/>
      <c r="H89" s="231" t="s">
        <v>609</v>
      </c>
      <c r="I89" s="231" t="s">
        <v>587</v>
      </c>
      <c r="J89" s="231">
        <v>20</v>
      </c>
      <c r="K89" s="243"/>
    </row>
    <row r="90" spans="2:11" s="1" customFormat="1" ht="15" customHeight="1">
      <c r="B90" s="254"/>
      <c r="C90" s="231" t="s">
        <v>610</v>
      </c>
      <c r="D90" s="231"/>
      <c r="E90" s="231"/>
      <c r="F90" s="252" t="s">
        <v>591</v>
      </c>
      <c r="G90" s="253"/>
      <c r="H90" s="231" t="s">
        <v>611</v>
      </c>
      <c r="I90" s="231" t="s">
        <v>587</v>
      </c>
      <c r="J90" s="231">
        <v>50</v>
      </c>
      <c r="K90" s="243"/>
    </row>
    <row r="91" spans="2:11" s="1" customFormat="1" ht="15" customHeight="1">
      <c r="B91" s="254"/>
      <c r="C91" s="231" t="s">
        <v>612</v>
      </c>
      <c r="D91" s="231"/>
      <c r="E91" s="231"/>
      <c r="F91" s="252" t="s">
        <v>591</v>
      </c>
      <c r="G91" s="253"/>
      <c r="H91" s="231" t="s">
        <v>612</v>
      </c>
      <c r="I91" s="231" t="s">
        <v>587</v>
      </c>
      <c r="J91" s="231">
        <v>50</v>
      </c>
      <c r="K91" s="243"/>
    </row>
    <row r="92" spans="2:11" s="1" customFormat="1" ht="15" customHeight="1">
      <c r="B92" s="254"/>
      <c r="C92" s="231" t="s">
        <v>613</v>
      </c>
      <c r="D92" s="231"/>
      <c r="E92" s="231"/>
      <c r="F92" s="252" t="s">
        <v>591</v>
      </c>
      <c r="G92" s="253"/>
      <c r="H92" s="231" t="s">
        <v>614</v>
      </c>
      <c r="I92" s="231" t="s">
        <v>587</v>
      </c>
      <c r="J92" s="231">
        <v>255</v>
      </c>
      <c r="K92" s="243"/>
    </row>
    <row r="93" spans="2:11" s="1" customFormat="1" ht="15" customHeight="1">
      <c r="B93" s="254"/>
      <c r="C93" s="231" t="s">
        <v>615</v>
      </c>
      <c r="D93" s="231"/>
      <c r="E93" s="231"/>
      <c r="F93" s="252" t="s">
        <v>585</v>
      </c>
      <c r="G93" s="253"/>
      <c r="H93" s="231" t="s">
        <v>616</v>
      </c>
      <c r="I93" s="231" t="s">
        <v>617</v>
      </c>
      <c r="J93" s="231"/>
      <c r="K93" s="243"/>
    </row>
    <row r="94" spans="2:11" s="1" customFormat="1" ht="15" customHeight="1">
      <c r="B94" s="254"/>
      <c r="C94" s="231" t="s">
        <v>618</v>
      </c>
      <c r="D94" s="231"/>
      <c r="E94" s="231"/>
      <c r="F94" s="252" t="s">
        <v>585</v>
      </c>
      <c r="G94" s="253"/>
      <c r="H94" s="231" t="s">
        <v>619</v>
      </c>
      <c r="I94" s="231" t="s">
        <v>620</v>
      </c>
      <c r="J94" s="231"/>
      <c r="K94" s="243"/>
    </row>
    <row r="95" spans="2:11" s="1" customFormat="1" ht="15" customHeight="1">
      <c r="B95" s="254"/>
      <c r="C95" s="231" t="s">
        <v>621</v>
      </c>
      <c r="D95" s="231"/>
      <c r="E95" s="231"/>
      <c r="F95" s="252" t="s">
        <v>585</v>
      </c>
      <c r="G95" s="253"/>
      <c r="H95" s="231" t="s">
        <v>621</v>
      </c>
      <c r="I95" s="231" t="s">
        <v>620</v>
      </c>
      <c r="J95" s="231"/>
      <c r="K95" s="243"/>
    </row>
    <row r="96" spans="2:11" s="1" customFormat="1" ht="15" customHeight="1">
      <c r="B96" s="254"/>
      <c r="C96" s="231" t="s">
        <v>48</v>
      </c>
      <c r="D96" s="231"/>
      <c r="E96" s="231"/>
      <c r="F96" s="252" t="s">
        <v>585</v>
      </c>
      <c r="G96" s="253"/>
      <c r="H96" s="231" t="s">
        <v>622</v>
      </c>
      <c r="I96" s="231" t="s">
        <v>620</v>
      </c>
      <c r="J96" s="231"/>
      <c r="K96" s="243"/>
    </row>
    <row r="97" spans="2:11" s="1" customFormat="1" ht="15" customHeight="1">
      <c r="B97" s="254"/>
      <c r="C97" s="231" t="s">
        <v>58</v>
      </c>
      <c r="D97" s="231"/>
      <c r="E97" s="231"/>
      <c r="F97" s="252" t="s">
        <v>585</v>
      </c>
      <c r="G97" s="253"/>
      <c r="H97" s="231" t="s">
        <v>623</v>
      </c>
      <c r="I97" s="231" t="s">
        <v>620</v>
      </c>
      <c r="J97" s="231"/>
      <c r="K97" s="243"/>
    </row>
    <row r="98" spans="2:11" s="1" customFormat="1" ht="15" customHeight="1">
      <c r="B98" s="257"/>
      <c r="C98" s="258"/>
      <c r="D98" s="258"/>
      <c r="E98" s="258"/>
      <c r="F98" s="258"/>
      <c r="G98" s="258"/>
      <c r="H98" s="258"/>
      <c r="I98" s="258"/>
      <c r="J98" s="258"/>
      <c r="K98" s="259"/>
    </row>
    <row r="99" spans="2:11" s="1" customFormat="1" ht="18.75" customHeight="1">
      <c r="B99" s="260"/>
      <c r="C99" s="261"/>
      <c r="D99" s="261"/>
      <c r="E99" s="261"/>
      <c r="F99" s="261"/>
      <c r="G99" s="261"/>
      <c r="H99" s="261"/>
      <c r="I99" s="261"/>
      <c r="J99" s="261"/>
      <c r="K99" s="260"/>
    </row>
    <row r="100" spans="2:11" s="1" customFormat="1" ht="18.75" customHeight="1">
      <c r="B100" s="238"/>
      <c r="C100" s="238"/>
      <c r="D100" s="238"/>
      <c r="E100" s="238"/>
      <c r="F100" s="238"/>
      <c r="G100" s="238"/>
      <c r="H100" s="238"/>
      <c r="I100" s="238"/>
      <c r="J100" s="238"/>
      <c r="K100" s="238"/>
    </row>
    <row r="101" spans="2:11" s="1" customFormat="1" ht="7.5" customHeight="1">
      <c r="B101" s="239"/>
      <c r="C101" s="240"/>
      <c r="D101" s="240"/>
      <c r="E101" s="240"/>
      <c r="F101" s="240"/>
      <c r="G101" s="240"/>
      <c r="H101" s="240"/>
      <c r="I101" s="240"/>
      <c r="J101" s="240"/>
      <c r="K101" s="241"/>
    </row>
    <row r="102" spans="2:11" s="1" customFormat="1" ht="45" customHeight="1">
      <c r="B102" s="242"/>
      <c r="C102" s="350" t="s">
        <v>624</v>
      </c>
      <c r="D102" s="350"/>
      <c r="E102" s="350"/>
      <c r="F102" s="350"/>
      <c r="G102" s="350"/>
      <c r="H102" s="350"/>
      <c r="I102" s="350"/>
      <c r="J102" s="350"/>
      <c r="K102" s="243"/>
    </row>
    <row r="103" spans="2:11" s="1" customFormat="1" ht="17.25" customHeight="1">
      <c r="B103" s="242"/>
      <c r="C103" s="244" t="s">
        <v>579</v>
      </c>
      <c r="D103" s="244"/>
      <c r="E103" s="244"/>
      <c r="F103" s="244" t="s">
        <v>580</v>
      </c>
      <c r="G103" s="245"/>
      <c r="H103" s="244" t="s">
        <v>64</v>
      </c>
      <c r="I103" s="244" t="s">
        <v>67</v>
      </c>
      <c r="J103" s="244" t="s">
        <v>581</v>
      </c>
      <c r="K103" s="243"/>
    </row>
    <row r="104" spans="2:11" s="1" customFormat="1" ht="17.25" customHeight="1">
      <c r="B104" s="242"/>
      <c r="C104" s="246" t="s">
        <v>582</v>
      </c>
      <c r="D104" s="246"/>
      <c r="E104" s="246"/>
      <c r="F104" s="247" t="s">
        <v>583</v>
      </c>
      <c r="G104" s="248"/>
      <c r="H104" s="246"/>
      <c r="I104" s="246"/>
      <c r="J104" s="246" t="s">
        <v>584</v>
      </c>
      <c r="K104" s="243"/>
    </row>
    <row r="105" spans="2:11" s="1" customFormat="1" ht="5.25" customHeight="1">
      <c r="B105" s="242"/>
      <c r="C105" s="244"/>
      <c r="D105" s="244"/>
      <c r="E105" s="244"/>
      <c r="F105" s="244"/>
      <c r="G105" s="262"/>
      <c r="H105" s="244"/>
      <c r="I105" s="244"/>
      <c r="J105" s="244"/>
      <c r="K105" s="243"/>
    </row>
    <row r="106" spans="2:11" s="1" customFormat="1" ht="15" customHeight="1">
      <c r="B106" s="242"/>
      <c r="C106" s="231" t="s">
        <v>63</v>
      </c>
      <c r="D106" s="251"/>
      <c r="E106" s="251"/>
      <c r="F106" s="252" t="s">
        <v>585</v>
      </c>
      <c r="G106" s="231"/>
      <c r="H106" s="231" t="s">
        <v>625</v>
      </c>
      <c r="I106" s="231" t="s">
        <v>587</v>
      </c>
      <c r="J106" s="231">
        <v>20</v>
      </c>
      <c r="K106" s="243"/>
    </row>
    <row r="107" spans="2:11" s="1" customFormat="1" ht="15" customHeight="1">
      <c r="B107" s="242"/>
      <c r="C107" s="231" t="s">
        <v>588</v>
      </c>
      <c r="D107" s="231"/>
      <c r="E107" s="231"/>
      <c r="F107" s="252" t="s">
        <v>585</v>
      </c>
      <c r="G107" s="231"/>
      <c r="H107" s="231" t="s">
        <v>625</v>
      </c>
      <c r="I107" s="231" t="s">
        <v>587</v>
      </c>
      <c r="J107" s="231">
        <v>120</v>
      </c>
      <c r="K107" s="243"/>
    </row>
    <row r="108" spans="2:11" s="1" customFormat="1" ht="15" customHeight="1">
      <c r="B108" s="254"/>
      <c r="C108" s="231" t="s">
        <v>590</v>
      </c>
      <c r="D108" s="231"/>
      <c r="E108" s="231"/>
      <c r="F108" s="252" t="s">
        <v>591</v>
      </c>
      <c r="G108" s="231"/>
      <c r="H108" s="231" t="s">
        <v>625</v>
      </c>
      <c r="I108" s="231" t="s">
        <v>587</v>
      </c>
      <c r="J108" s="231">
        <v>50</v>
      </c>
      <c r="K108" s="243"/>
    </row>
    <row r="109" spans="2:11" s="1" customFormat="1" ht="15" customHeight="1">
      <c r="B109" s="254"/>
      <c r="C109" s="231" t="s">
        <v>593</v>
      </c>
      <c r="D109" s="231"/>
      <c r="E109" s="231"/>
      <c r="F109" s="252" t="s">
        <v>585</v>
      </c>
      <c r="G109" s="231"/>
      <c r="H109" s="231" t="s">
        <v>625</v>
      </c>
      <c r="I109" s="231" t="s">
        <v>595</v>
      </c>
      <c r="J109" s="231"/>
      <c r="K109" s="243"/>
    </row>
    <row r="110" spans="2:11" s="1" customFormat="1" ht="15" customHeight="1">
      <c r="B110" s="254"/>
      <c r="C110" s="231" t="s">
        <v>604</v>
      </c>
      <c r="D110" s="231"/>
      <c r="E110" s="231"/>
      <c r="F110" s="252" t="s">
        <v>591</v>
      </c>
      <c r="G110" s="231"/>
      <c r="H110" s="231" t="s">
        <v>625</v>
      </c>
      <c r="I110" s="231" t="s">
        <v>587</v>
      </c>
      <c r="J110" s="231">
        <v>50</v>
      </c>
      <c r="K110" s="243"/>
    </row>
    <row r="111" spans="2:11" s="1" customFormat="1" ht="15" customHeight="1">
      <c r="B111" s="254"/>
      <c r="C111" s="231" t="s">
        <v>612</v>
      </c>
      <c r="D111" s="231"/>
      <c r="E111" s="231"/>
      <c r="F111" s="252" t="s">
        <v>591</v>
      </c>
      <c r="G111" s="231"/>
      <c r="H111" s="231" t="s">
        <v>625</v>
      </c>
      <c r="I111" s="231" t="s">
        <v>587</v>
      </c>
      <c r="J111" s="231">
        <v>50</v>
      </c>
      <c r="K111" s="243"/>
    </row>
    <row r="112" spans="2:11" s="1" customFormat="1" ht="15" customHeight="1">
      <c r="B112" s="254"/>
      <c r="C112" s="231" t="s">
        <v>610</v>
      </c>
      <c r="D112" s="231"/>
      <c r="E112" s="231"/>
      <c r="F112" s="252" t="s">
        <v>591</v>
      </c>
      <c r="G112" s="231"/>
      <c r="H112" s="231" t="s">
        <v>625</v>
      </c>
      <c r="I112" s="231" t="s">
        <v>587</v>
      </c>
      <c r="J112" s="231">
        <v>50</v>
      </c>
      <c r="K112" s="243"/>
    </row>
    <row r="113" spans="2:11" s="1" customFormat="1" ht="15" customHeight="1">
      <c r="B113" s="254"/>
      <c r="C113" s="231" t="s">
        <v>63</v>
      </c>
      <c r="D113" s="231"/>
      <c r="E113" s="231"/>
      <c r="F113" s="252" t="s">
        <v>585</v>
      </c>
      <c r="G113" s="231"/>
      <c r="H113" s="231" t="s">
        <v>626</v>
      </c>
      <c r="I113" s="231" t="s">
        <v>587</v>
      </c>
      <c r="J113" s="231">
        <v>20</v>
      </c>
      <c r="K113" s="243"/>
    </row>
    <row r="114" spans="2:11" s="1" customFormat="1" ht="15" customHeight="1">
      <c r="B114" s="254"/>
      <c r="C114" s="231" t="s">
        <v>627</v>
      </c>
      <c r="D114" s="231"/>
      <c r="E114" s="231"/>
      <c r="F114" s="252" t="s">
        <v>585</v>
      </c>
      <c r="G114" s="231"/>
      <c r="H114" s="231" t="s">
        <v>628</v>
      </c>
      <c r="I114" s="231" t="s">
        <v>587</v>
      </c>
      <c r="J114" s="231">
        <v>120</v>
      </c>
      <c r="K114" s="243"/>
    </row>
    <row r="115" spans="2:11" s="1" customFormat="1" ht="15" customHeight="1">
      <c r="B115" s="254"/>
      <c r="C115" s="231" t="s">
        <v>48</v>
      </c>
      <c r="D115" s="231"/>
      <c r="E115" s="231"/>
      <c r="F115" s="252" t="s">
        <v>585</v>
      </c>
      <c r="G115" s="231"/>
      <c r="H115" s="231" t="s">
        <v>629</v>
      </c>
      <c r="I115" s="231" t="s">
        <v>620</v>
      </c>
      <c r="J115" s="231"/>
      <c r="K115" s="243"/>
    </row>
    <row r="116" spans="2:11" s="1" customFormat="1" ht="15" customHeight="1">
      <c r="B116" s="254"/>
      <c r="C116" s="231" t="s">
        <v>58</v>
      </c>
      <c r="D116" s="231"/>
      <c r="E116" s="231"/>
      <c r="F116" s="252" t="s">
        <v>585</v>
      </c>
      <c r="G116" s="231"/>
      <c r="H116" s="231" t="s">
        <v>630</v>
      </c>
      <c r="I116" s="231" t="s">
        <v>620</v>
      </c>
      <c r="J116" s="231"/>
      <c r="K116" s="243"/>
    </row>
    <row r="117" spans="2:11" s="1" customFormat="1" ht="15" customHeight="1">
      <c r="B117" s="254"/>
      <c r="C117" s="231" t="s">
        <v>67</v>
      </c>
      <c r="D117" s="231"/>
      <c r="E117" s="231"/>
      <c r="F117" s="252" t="s">
        <v>585</v>
      </c>
      <c r="G117" s="231"/>
      <c r="H117" s="231" t="s">
        <v>631</v>
      </c>
      <c r="I117" s="231" t="s">
        <v>632</v>
      </c>
      <c r="J117" s="231"/>
      <c r="K117" s="243"/>
    </row>
    <row r="118" spans="2:11" s="1" customFormat="1" ht="15" customHeight="1">
      <c r="B118" s="257"/>
      <c r="C118" s="263"/>
      <c r="D118" s="263"/>
      <c r="E118" s="263"/>
      <c r="F118" s="263"/>
      <c r="G118" s="263"/>
      <c r="H118" s="263"/>
      <c r="I118" s="263"/>
      <c r="J118" s="263"/>
      <c r="K118" s="259"/>
    </row>
    <row r="119" spans="2:11" s="1" customFormat="1" ht="18.75" customHeight="1">
      <c r="B119" s="264"/>
      <c r="C119" s="265"/>
      <c r="D119" s="265"/>
      <c r="E119" s="265"/>
      <c r="F119" s="266"/>
      <c r="G119" s="265"/>
      <c r="H119" s="265"/>
      <c r="I119" s="265"/>
      <c r="J119" s="265"/>
      <c r="K119" s="264"/>
    </row>
    <row r="120" spans="2:11" s="1" customFormat="1" ht="18.75" customHeight="1">
      <c r="B120" s="238"/>
      <c r="C120" s="238"/>
      <c r="D120" s="238"/>
      <c r="E120" s="238"/>
      <c r="F120" s="238"/>
      <c r="G120" s="238"/>
      <c r="H120" s="238"/>
      <c r="I120" s="238"/>
      <c r="J120" s="238"/>
      <c r="K120" s="238"/>
    </row>
    <row r="121" spans="2:11" s="1" customFormat="1" ht="7.5" customHeight="1">
      <c r="B121" s="267"/>
      <c r="C121" s="268"/>
      <c r="D121" s="268"/>
      <c r="E121" s="268"/>
      <c r="F121" s="268"/>
      <c r="G121" s="268"/>
      <c r="H121" s="268"/>
      <c r="I121" s="268"/>
      <c r="J121" s="268"/>
      <c r="K121" s="269"/>
    </row>
    <row r="122" spans="2:11" s="1" customFormat="1" ht="45" customHeight="1">
      <c r="B122" s="270"/>
      <c r="C122" s="351" t="s">
        <v>633</v>
      </c>
      <c r="D122" s="351"/>
      <c r="E122" s="351"/>
      <c r="F122" s="351"/>
      <c r="G122" s="351"/>
      <c r="H122" s="351"/>
      <c r="I122" s="351"/>
      <c r="J122" s="351"/>
      <c r="K122" s="271"/>
    </row>
    <row r="123" spans="2:11" s="1" customFormat="1" ht="17.25" customHeight="1">
      <c r="B123" s="272"/>
      <c r="C123" s="244" t="s">
        <v>579</v>
      </c>
      <c r="D123" s="244"/>
      <c r="E123" s="244"/>
      <c r="F123" s="244" t="s">
        <v>580</v>
      </c>
      <c r="G123" s="245"/>
      <c r="H123" s="244" t="s">
        <v>64</v>
      </c>
      <c r="I123" s="244" t="s">
        <v>67</v>
      </c>
      <c r="J123" s="244" t="s">
        <v>581</v>
      </c>
      <c r="K123" s="273"/>
    </row>
    <row r="124" spans="2:11" s="1" customFormat="1" ht="17.25" customHeight="1">
      <c r="B124" s="272"/>
      <c r="C124" s="246" t="s">
        <v>582</v>
      </c>
      <c r="D124" s="246"/>
      <c r="E124" s="246"/>
      <c r="F124" s="247" t="s">
        <v>583</v>
      </c>
      <c r="G124" s="248"/>
      <c r="H124" s="246"/>
      <c r="I124" s="246"/>
      <c r="J124" s="246" t="s">
        <v>584</v>
      </c>
      <c r="K124" s="273"/>
    </row>
    <row r="125" spans="2:11" s="1" customFormat="1" ht="5.25" customHeight="1">
      <c r="B125" s="274"/>
      <c r="C125" s="249"/>
      <c r="D125" s="249"/>
      <c r="E125" s="249"/>
      <c r="F125" s="249"/>
      <c r="G125" s="275"/>
      <c r="H125" s="249"/>
      <c r="I125" s="249"/>
      <c r="J125" s="249"/>
      <c r="K125" s="276"/>
    </row>
    <row r="126" spans="2:11" s="1" customFormat="1" ht="15" customHeight="1">
      <c r="B126" s="274"/>
      <c r="C126" s="231" t="s">
        <v>588</v>
      </c>
      <c r="D126" s="251"/>
      <c r="E126" s="251"/>
      <c r="F126" s="252" t="s">
        <v>585</v>
      </c>
      <c r="G126" s="231"/>
      <c r="H126" s="231" t="s">
        <v>625</v>
      </c>
      <c r="I126" s="231" t="s">
        <v>587</v>
      </c>
      <c r="J126" s="231">
        <v>120</v>
      </c>
      <c r="K126" s="277"/>
    </row>
    <row r="127" spans="2:11" s="1" customFormat="1" ht="15" customHeight="1">
      <c r="B127" s="274"/>
      <c r="C127" s="231" t="s">
        <v>634</v>
      </c>
      <c r="D127" s="231"/>
      <c r="E127" s="231"/>
      <c r="F127" s="252" t="s">
        <v>585</v>
      </c>
      <c r="G127" s="231"/>
      <c r="H127" s="231" t="s">
        <v>635</v>
      </c>
      <c r="I127" s="231" t="s">
        <v>587</v>
      </c>
      <c r="J127" s="231" t="s">
        <v>636</v>
      </c>
      <c r="K127" s="277"/>
    </row>
    <row r="128" spans="2:11" s="1" customFormat="1" ht="15" customHeight="1">
      <c r="B128" s="274"/>
      <c r="C128" s="231" t="s">
        <v>533</v>
      </c>
      <c r="D128" s="231"/>
      <c r="E128" s="231"/>
      <c r="F128" s="252" t="s">
        <v>585</v>
      </c>
      <c r="G128" s="231"/>
      <c r="H128" s="231" t="s">
        <v>637</v>
      </c>
      <c r="I128" s="231" t="s">
        <v>587</v>
      </c>
      <c r="J128" s="231" t="s">
        <v>636</v>
      </c>
      <c r="K128" s="277"/>
    </row>
    <row r="129" spans="2:11" s="1" customFormat="1" ht="15" customHeight="1">
      <c r="B129" s="274"/>
      <c r="C129" s="231" t="s">
        <v>596</v>
      </c>
      <c r="D129" s="231"/>
      <c r="E129" s="231"/>
      <c r="F129" s="252" t="s">
        <v>591</v>
      </c>
      <c r="G129" s="231"/>
      <c r="H129" s="231" t="s">
        <v>597</v>
      </c>
      <c r="I129" s="231" t="s">
        <v>587</v>
      </c>
      <c r="J129" s="231">
        <v>15</v>
      </c>
      <c r="K129" s="277"/>
    </row>
    <row r="130" spans="2:11" s="1" customFormat="1" ht="15" customHeight="1">
      <c r="B130" s="274"/>
      <c r="C130" s="255" t="s">
        <v>598</v>
      </c>
      <c r="D130" s="255"/>
      <c r="E130" s="255"/>
      <c r="F130" s="256" t="s">
        <v>591</v>
      </c>
      <c r="G130" s="255"/>
      <c r="H130" s="255" t="s">
        <v>599</v>
      </c>
      <c r="I130" s="255" t="s">
        <v>587</v>
      </c>
      <c r="J130" s="255">
        <v>15</v>
      </c>
      <c r="K130" s="277"/>
    </row>
    <row r="131" spans="2:11" s="1" customFormat="1" ht="15" customHeight="1">
      <c r="B131" s="274"/>
      <c r="C131" s="255" t="s">
        <v>600</v>
      </c>
      <c r="D131" s="255"/>
      <c r="E131" s="255"/>
      <c r="F131" s="256" t="s">
        <v>591</v>
      </c>
      <c r="G131" s="255"/>
      <c r="H131" s="255" t="s">
        <v>601</v>
      </c>
      <c r="I131" s="255" t="s">
        <v>587</v>
      </c>
      <c r="J131" s="255">
        <v>20</v>
      </c>
      <c r="K131" s="277"/>
    </row>
    <row r="132" spans="2:11" s="1" customFormat="1" ht="15" customHeight="1">
      <c r="B132" s="274"/>
      <c r="C132" s="255" t="s">
        <v>602</v>
      </c>
      <c r="D132" s="255"/>
      <c r="E132" s="255"/>
      <c r="F132" s="256" t="s">
        <v>591</v>
      </c>
      <c r="G132" s="255"/>
      <c r="H132" s="255" t="s">
        <v>603</v>
      </c>
      <c r="I132" s="255" t="s">
        <v>587</v>
      </c>
      <c r="J132" s="255">
        <v>20</v>
      </c>
      <c r="K132" s="277"/>
    </row>
    <row r="133" spans="2:11" s="1" customFormat="1" ht="15" customHeight="1">
      <c r="B133" s="274"/>
      <c r="C133" s="231" t="s">
        <v>590</v>
      </c>
      <c r="D133" s="231"/>
      <c r="E133" s="231"/>
      <c r="F133" s="252" t="s">
        <v>591</v>
      </c>
      <c r="G133" s="231"/>
      <c r="H133" s="231" t="s">
        <v>625</v>
      </c>
      <c r="I133" s="231" t="s">
        <v>587</v>
      </c>
      <c r="J133" s="231">
        <v>50</v>
      </c>
      <c r="K133" s="277"/>
    </row>
    <row r="134" spans="2:11" s="1" customFormat="1" ht="15" customHeight="1">
      <c r="B134" s="274"/>
      <c r="C134" s="231" t="s">
        <v>604</v>
      </c>
      <c r="D134" s="231"/>
      <c r="E134" s="231"/>
      <c r="F134" s="252" t="s">
        <v>591</v>
      </c>
      <c r="G134" s="231"/>
      <c r="H134" s="231" t="s">
        <v>625</v>
      </c>
      <c r="I134" s="231" t="s">
        <v>587</v>
      </c>
      <c r="J134" s="231">
        <v>50</v>
      </c>
      <c r="K134" s="277"/>
    </row>
    <row r="135" spans="2:11" s="1" customFormat="1" ht="15" customHeight="1">
      <c r="B135" s="274"/>
      <c r="C135" s="231" t="s">
        <v>610</v>
      </c>
      <c r="D135" s="231"/>
      <c r="E135" s="231"/>
      <c r="F135" s="252" t="s">
        <v>591</v>
      </c>
      <c r="G135" s="231"/>
      <c r="H135" s="231" t="s">
        <v>625</v>
      </c>
      <c r="I135" s="231" t="s">
        <v>587</v>
      </c>
      <c r="J135" s="231">
        <v>50</v>
      </c>
      <c r="K135" s="277"/>
    </row>
    <row r="136" spans="2:11" s="1" customFormat="1" ht="15" customHeight="1">
      <c r="B136" s="274"/>
      <c r="C136" s="231" t="s">
        <v>612</v>
      </c>
      <c r="D136" s="231"/>
      <c r="E136" s="231"/>
      <c r="F136" s="252" t="s">
        <v>591</v>
      </c>
      <c r="G136" s="231"/>
      <c r="H136" s="231" t="s">
        <v>625</v>
      </c>
      <c r="I136" s="231" t="s">
        <v>587</v>
      </c>
      <c r="J136" s="231">
        <v>50</v>
      </c>
      <c r="K136" s="277"/>
    </row>
    <row r="137" spans="2:11" s="1" customFormat="1" ht="15" customHeight="1">
      <c r="B137" s="274"/>
      <c r="C137" s="231" t="s">
        <v>613</v>
      </c>
      <c r="D137" s="231"/>
      <c r="E137" s="231"/>
      <c r="F137" s="252" t="s">
        <v>591</v>
      </c>
      <c r="G137" s="231"/>
      <c r="H137" s="231" t="s">
        <v>638</v>
      </c>
      <c r="I137" s="231" t="s">
        <v>587</v>
      </c>
      <c r="J137" s="231">
        <v>255</v>
      </c>
      <c r="K137" s="277"/>
    </row>
    <row r="138" spans="2:11" s="1" customFormat="1" ht="15" customHeight="1">
      <c r="B138" s="274"/>
      <c r="C138" s="231" t="s">
        <v>615</v>
      </c>
      <c r="D138" s="231"/>
      <c r="E138" s="231"/>
      <c r="F138" s="252" t="s">
        <v>585</v>
      </c>
      <c r="G138" s="231"/>
      <c r="H138" s="231" t="s">
        <v>639</v>
      </c>
      <c r="I138" s="231" t="s">
        <v>617</v>
      </c>
      <c r="J138" s="231"/>
      <c r="K138" s="277"/>
    </row>
    <row r="139" spans="2:11" s="1" customFormat="1" ht="15" customHeight="1">
      <c r="B139" s="274"/>
      <c r="C139" s="231" t="s">
        <v>618</v>
      </c>
      <c r="D139" s="231"/>
      <c r="E139" s="231"/>
      <c r="F139" s="252" t="s">
        <v>585</v>
      </c>
      <c r="G139" s="231"/>
      <c r="H139" s="231" t="s">
        <v>640</v>
      </c>
      <c r="I139" s="231" t="s">
        <v>620</v>
      </c>
      <c r="J139" s="231"/>
      <c r="K139" s="277"/>
    </row>
    <row r="140" spans="2:11" s="1" customFormat="1" ht="15" customHeight="1">
      <c r="B140" s="274"/>
      <c r="C140" s="231" t="s">
        <v>621</v>
      </c>
      <c r="D140" s="231"/>
      <c r="E140" s="231"/>
      <c r="F140" s="252" t="s">
        <v>585</v>
      </c>
      <c r="G140" s="231"/>
      <c r="H140" s="231" t="s">
        <v>621</v>
      </c>
      <c r="I140" s="231" t="s">
        <v>620</v>
      </c>
      <c r="J140" s="231"/>
      <c r="K140" s="277"/>
    </row>
    <row r="141" spans="2:11" s="1" customFormat="1" ht="15" customHeight="1">
      <c r="B141" s="274"/>
      <c r="C141" s="231" t="s">
        <v>48</v>
      </c>
      <c r="D141" s="231"/>
      <c r="E141" s="231"/>
      <c r="F141" s="252" t="s">
        <v>585</v>
      </c>
      <c r="G141" s="231"/>
      <c r="H141" s="231" t="s">
        <v>641</v>
      </c>
      <c r="I141" s="231" t="s">
        <v>620</v>
      </c>
      <c r="J141" s="231"/>
      <c r="K141" s="277"/>
    </row>
    <row r="142" spans="2:11" s="1" customFormat="1" ht="15" customHeight="1">
      <c r="B142" s="274"/>
      <c r="C142" s="231" t="s">
        <v>642</v>
      </c>
      <c r="D142" s="231"/>
      <c r="E142" s="231"/>
      <c r="F142" s="252" t="s">
        <v>585</v>
      </c>
      <c r="G142" s="231"/>
      <c r="H142" s="231" t="s">
        <v>643</v>
      </c>
      <c r="I142" s="231" t="s">
        <v>620</v>
      </c>
      <c r="J142" s="231"/>
      <c r="K142" s="277"/>
    </row>
    <row r="143" spans="2:11" s="1" customFormat="1" ht="15" customHeight="1">
      <c r="B143" s="278"/>
      <c r="C143" s="279"/>
      <c r="D143" s="279"/>
      <c r="E143" s="279"/>
      <c r="F143" s="279"/>
      <c r="G143" s="279"/>
      <c r="H143" s="279"/>
      <c r="I143" s="279"/>
      <c r="J143" s="279"/>
      <c r="K143" s="280"/>
    </row>
    <row r="144" spans="2:11" s="1" customFormat="1" ht="18.75" customHeight="1">
      <c r="B144" s="265"/>
      <c r="C144" s="265"/>
      <c r="D144" s="265"/>
      <c r="E144" s="265"/>
      <c r="F144" s="266"/>
      <c r="G144" s="265"/>
      <c r="H144" s="265"/>
      <c r="I144" s="265"/>
      <c r="J144" s="265"/>
      <c r="K144" s="265"/>
    </row>
    <row r="145" spans="2:11" s="1" customFormat="1" ht="18.75" customHeight="1">
      <c r="B145" s="238"/>
      <c r="C145" s="238"/>
      <c r="D145" s="238"/>
      <c r="E145" s="238"/>
      <c r="F145" s="238"/>
      <c r="G145" s="238"/>
      <c r="H145" s="238"/>
      <c r="I145" s="238"/>
      <c r="J145" s="238"/>
      <c r="K145" s="238"/>
    </row>
    <row r="146" spans="2:11" s="1" customFormat="1" ht="7.5" customHeight="1">
      <c r="B146" s="239"/>
      <c r="C146" s="240"/>
      <c r="D146" s="240"/>
      <c r="E146" s="240"/>
      <c r="F146" s="240"/>
      <c r="G146" s="240"/>
      <c r="H146" s="240"/>
      <c r="I146" s="240"/>
      <c r="J146" s="240"/>
      <c r="K146" s="241"/>
    </row>
    <row r="147" spans="2:11" s="1" customFormat="1" ht="45" customHeight="1">
      <c r="B147" s="242"/>
      <c r="C147" s="350" t="s">
        <v>644</v>
      </c>
      <c r="D147" s="350"/>
      <c r="E147" s="350"/>
      <c r="F147" s="350"/>
      <c r="G147" s="350"/>
      <c r="H147" s="350"/>
      <c r="I147" s="350"/>
      <c r="J147" s="350"/>
      <c r="K147" s="243"/>
    </row>
    <row r="148" spans="2:11" s="1" customFormat="1" ht="17.25" customHeight="1">
      <c r="B148" s="242"/>
      <c r="C148" s="244" t="s">
        <v>579</v>
      </c>
      <c r="D148" s="244"/>
      <c r="E148" s="244"/>
      <c r="F148" s="244" t="s">
        <v>580</v>
      </c>
      <c r="G148" s="245"/>
      <c r="H148" s="244" t="s">
        <v>64</v>
      </c>
      <c r="I148" s="244" t="s">
        <v>67</v>
      </c>
      <c r="J148" s="244" t="s">
        <v>581</v>
      </c>
      <c r="K148" s="243"/>
    </row>
    <row r="149" spans="2:11" s="1" customFormat="1" ht="17.25" customHeight="1">
      <c r="B149" s="242"/>
      <c r="C149" s="246" t="s">
        <v>582</v>
      </c>
      <c r="D149" s="246"/>
      <c r="E149" s="246"/>
      <c r="F149" s="247" t="s">
        <v>583</v>
      </c>
      <c r="G149" s="248"/>
      <c r="H149" s="246"/>
      <c r="I149" s="246"/>
      <c r="J149" s="246" t="s">
        <v>584</v>
      </c>
      <c r="K149" s="243"/>
    </row>
    <row r="150" spans="2:11" s="1" customFormat="1" ht="5.25" customHeight="1">
      <c r="B150" s="254"/>
      <c r="C150" s="249"/>
      <c r="D150" s="249"/>
      <c r="E150" s="249"/>
      <c r="F150" s="249"/>
      <c r="G150" s="250"/>
      <c r="H150" s="249"/>
      <c r="I150" s="249"/>
      <c r="J150" s="249"/>
      <c r="K150" s="277"/>
    </row>
    <row r="151" spans="2:11" s="1" customFormat="1" ht="15" customHeight="1">
      <c r="B151" s="254"/>
      <c r="C151" s="281" t="s">
        <v>588</v>
      </c>
      <c r="D151" s="231"/>
      <c r="E151" s="231"/>
      <c r="F151" s="282" t="s">
        <v>585</v>
      </c>
      <c r="G151" s="231"/>
      <c r="H151" s="281" t="s">
        <v>625</v>
      </c>
      <c r="I151" s="281" t="s">
        <v>587</v>
      </c>
      <c r="J151" s="281">
        <v>120</v>
      </c>
      <c r="K151" s="277"/>
    </row>
    <row r="152" spans="2:11" s="1" customFormat="1" ht="15" customHeight="1">
      <c r="B152" s="254"/>
      <c r="C152" s="281" t="s">
        <v>634</v>
      </c>
      <c r="D152" s="231"/>
      <c r="E152" s="231"/>
      <c r="F152" s="282" t="s">
        <v>585</v>
      </c>
      <c r="G152" s="231"/>
      <c r="H152" s="281" t="s">
        <v>645</v>
      </c>
      <c r="I152" s="281" t="s">
        <v>587</v>
      </c>
      <c r="J152" s="281" t="s">
        <v>636</v>
      </c>
      <c r="K152" s="277"/>
    </row>
    <row r="153" spans="2:11" s="1" customFormat="1" ht="15" customHeight="1">
      <c r="B153" s="254"/>
      <c r="C153" s="281" t="s">
        <v>533</v>
      </c>
      <c r="D153" s="231"/>
      <c r="E153" s="231"/>
      <c r="F153" s="282" t="s">
        <v>585</v>
      </c>
      <c r="G153" s="231"/>
      <c r="H153" s="281" t="s">
        <v>646</v>
      </c>
      <c r="I153" s="281" t="s">
        <v>587</v>
      </c>
      <c r="J153" s="281" t="s">
        <v>636</v>
      </c>
      <c r="K153" s="277"/>
    </row>
    <row r="154" spans="2:11" s="1" customFormat="1" ht="15" customHeight="1">
      <c r="B154" s="254"/>
      <c r="C154" s="281" t="s">
        <v>590</v>
      </c>
      <c r="D154" s="231"/>
      <c r="E154" s="231"/>
      <c r="F154" s="282" t="s">
        <v>591</v>
      </c>
      <c r="G154" s="231"/>
      <c r="H154" s="281" t="s">
        <v>625</v>
      </c>
      <c r="I154" s="281" t="s">
        <v>587</v>
      </c>
      <c r="J154" s="281">
        <v>50</v>
      </c>
      <c r="K154" s="277"/>
    </row>
    <row r="155" spans="2:11" s="1" customFormat="1" ht="15" customHeight="1">
      <c r="B155" s="254"/>
      <c r="C155" s="281" t="s">
        <v>593</v>
      </c>
      <c r="D155" s="231"/>
      <c r="E155" s="231"/>
      <c r="F155" s="282" t="s">
        <v>585</v>
      </c>
      <c r="G155" s="231"/>
      <c r="H155" s="281" t="s">
        <v>625</v>
      </c>
      <c r="I155" s="281" t="s">
        <v>595</v>
      </c>
      <c r="J155" s="281"/>
      <c r="K155" s="277"/>
    </row>
    <row r="156" spans="2:11" s="1" customFormat="1" ht="15" customHeight="1">
      <c r="B156" s="254"/>
      <c r="C156" s="281" t="s">
        <v>604</v>
      </c>
      <c r="D156" s="231"/>
      <c r="E156" s="231"/>
      <c r="F156" s="282" t="s">
        <v>591</v>
      </c>
      <c r="G156" s="231"/>
      <c r="H156" s="281" t="s">
        <v>625</v>
      </c>
      <c r="I156" s="281" t="s">
        <v>587</v>
      </c>
      <c r="J156" s="281">
        <v>50</v>
      </c>
      <c r="K156" s="277"/>
    </row>
    <row r="157" spans="2:11" s="1" customFormat="1" ht="15" customHeight="1">
      <c r="B157" s="254"/>
      <c r="C157" s="281" t="s">
        <v>612</v>
      </c>
      <c r="D157" s="231"/>
      <c r="E157" s="231"/>
      <c r="F157" s="282" t="s">
        <v>591</v>
      </c>
      <c r="G157" s="231"/>
      <c r="H157" s="281" t="s">
        <v>625</v>
      </c>
      <c r="I157" s="281" t="s">
        <v>587</v>
      </c>
      <c r="J157" s="281">
        <v>50</v>
      </c>
      <c r="K157" s="277"/>
    </row>
    <row r="158" spans="2:11" s="1" customFormat="1" ht="15" customHeight="1">
      <c r="B158" s="254"/>
      <c r="C158" s="281" t="s">
        <v>610</v>
      </c>
      <c r="D158" s="231"/>
      <c r="E158" s="231"/>
      <c r="F158" s="282" t="s">
        <v>591</v>
      </c>
      <c r="G158" s="231"/>
      <c r="H158" s="281" t="s">
        <v>625</v>
      </c>
      <c r="I158" s="281" t="s">
        <v>587</v>
      </c>
      <c r="J158" s="281">
        <v>50</v>
      </c>
      <c r="K158" s="277"/>
    </row>
    <row r="159" spans="2:11" s="1" customFormat="1" ht="15" customHeight="1">
      <c r="B159" s="254"/>
      <c r="C159" s="281" t="s">
        <v>101</v>
      </c>
      <c r="D159" s="231"/>
      <c r="E159" s="231"/>
      <c r="F159" s="282" t="s">
        <v>585</v>
      </c>
      <c r="G159" s="231"/>
      <c r="H159" s="281" t="s">
        <v>647</v>
      </c>
      <c r="I159" s="281" t="s">
        <v>587</v>
      </c>
      <c r="J159" s="281" t="s">
        <v>648</v>
      </c>
      <c r="K159" s="277"/>
    </row>
    <row r="160" spans="2:11" s="1" customFormat="1" ht="15" customHeight="1">
      <c r="B160" s="254"/>
      <c r="C160" s="281" t="s">
        <v>649</v>
      </c>
      <c r="D160" s="231"/>
      <c r="E160" s="231"/>
      <c r="F160" s="282" t="s">
        <v>585</v>
      </c>
      <c r="G160" s="231"/>
      <c r="H160" s="281" t="s">
        <v>650</v>
      </c>
      <c r="I160" s="281" t="s">
        <v>620</v>
      </c>
      <c r="J160" s="281"/>
      <c r="K160" s="277"/>
    </row>
    <row r="161" spans="2:11" s="1" customFormat="1" ht="15" customHeight="1">
      <c r="B161" s="283"/>
      <c r="C161" s="263"/>
      <c r="D161" s="263"/>
      <c r="E161" s="263"/>
      <c r="F161" s="263"/>
      <c r="G161" s="263"/>
      <c r="H161" s="263"/>
      <c r="I161" s="263"/>
      <c r="J161" s="263"/>
      <c r="K161" s="284"/>
    </row>
    <row r="162" spans="2:11" s="1" customFormat="1" ht="18.75" customHeight="1">
      <c r="B162" s="265"/>
      <c r="C162" s="275"/>
      <c r="D162" s="275"/>
      <c r="E162" s="275"/>
      <c r="F162" s="285"/>
      <c r="G162" s="275"/>
      <c r="H162" s="275"/>
      <c r="I162" s="275"/>
      <c r="J162" s="275"/>
      <c r="K162" s="265"/>
    </row>
    <row r="163" spans="2:11" s="1" customFormat="1" ht="18.75" customHeight="1">
      <c r="B163" s="238"/>
      <c r="C163" s="238"/>
      <c r="D163" s="238"/>
      <c r="E163" s="238"/>
      <c r="F163" s="238"/>
      <c r="G163" s="238"/>
      <c r="H163" s="238"/>
      <c r="I163" s="238"/>
      <c r="J163" s="238"/>
      <c r="K163" s="238"/>
    </row>
    <row r="164" spans="2:11" s="1" customFormat="1" ht="7.5" customHeight="1">
      <c r="B164" s="220"/>
      <c r="C164" s="221"/>
      <c r="D164" s="221"/>
      <c r="E164" s="221"/>
      <c r="F164" s="221"/>
      <c r="G164" s="221"/>
      <c r="H164" s="221"/>
      <c r="I164" s="221"/>
      <c r="J164" s="221"/>
      <c r="K164" s="222"/>
    </row>
    <row r="165" spans="2:11" s="1" customFormat="1" ht="45" customHeight="1">
      <c r="B165" s="223"/>
      <c r="C165" s="351" t="s">
        <v>651</v>
      </c>
      <c r="D165" s="351"/>
      <c r="E165" s="351"/>
      <c r="F165" s="351"/>
      <c r="G165" s="351"/>
      <c r="H165" s="351"/>
      <c r="I165" s="351"/>
      <c r="J165" s="351"/>
      <c r="K165" s="224"/>
    </row>
    <row r="166" spans="2:11" s="1" customFormat="1" ht="17.25" customHeight="1">
      <c r="B166" s="223"/>
      <c r="C166" s="244" t="s">
        <v>579</v>
      </c>
      <c r="D166" s="244"/>
      <c r="E166" s="244"/>
      <c r="F166" s="244" t="s">
        <v>580</v>
      </c>
      <c r="G166" s="286"/>
      <c r="H166" s="287" t="s">
        <v>64</v>
      </c>
      <c r="I166" s="287" t="s">
        <v>67</v>
      </c>
      <c r="J166" s="244" t="s">
        <v>581</v>
      </c>
      <c r="K166" s="224"/>
    </row>
    <row r="167" spans="2:11" s="1" customFormat="1" ht="17.25" customHeight="1">
      <c r="B167" s="225"/>
      <c r="C167" s="246" t="s">
        <v>582</v>
      </c>
      <c r="D167" s="246"/>
      <c r="E167" s="246"/>
      <c r="F167" s="247" t="s">
        <v>583</v>
      </c>
      <c r="G167" s="288"/>
      <c r="H167" s="289"/>
      <c r="I167" s="289"/>
      <c r="J167" s="246" t="s">
        <v>584</v>
      </c>
      <c r="K167" s="226"/>
    </row>
    <row r="168" spans="2:11" s="1" customFormat="1" ht="5.25" customHeight="1">
      <c r="B168" s="254"/>
      <c r="C168" s="249"/>
      <c r="D168" s="249"/>
      <c r="E168" s="249"/>
      <c r="F168" s="249"/>
      <c r="G168" s="250"/>
      <c r="H168" s="249"/>
      <c r="I168" s="249"/>
      <c r="J168" s="249"/>
      <c r="K168" s="277"/>
    </row>
    <row r="169" spans="2:11" s="1" customFormat="1" ht="15" customHeight="1">
      <c r="B169" s="254"/>
      <c r="C169" s="231" t="s">
        <v>588</v>
      </c>
      <c r="D169" s="231"/>
      <c r="E169" s="231"/>
      <c r="F169" s="252" t="s">
        <v>585</v>
      </c>
      <c r="G169" s="231"/>
      <c r="H169" s="231" t="s">
        <v>625</v>
      </c>
      <c r="I169" s="231" t="s">
        <v>587</v>
      </c>
      <c r="J169" s="231">
        <v>120</v>
      </c>
      <c r="K169" s="277"/>
    </row>
    <row r="170" spans="2:11" s="1" customFormat="1" ht="15" customHeight="1">
      <c r="B170" s="254"/>
      <c r="C170" s="231" t="s">
        <v>634</v>
      </c>
      <c r="D170" s="231"/>
      <c r="E170" s="231"/>
      <c r="F170" s="252" t="s">
        <v>585</v>
      </c>
      <c r="G170" s="231"/>
      <c r="H170" s="231" t="s">
        <v>635</v>
      </c>
      <c r="I170" s="231" t="s">
        <v>587</v>
      </c>
      <c r="J170" s="231" t="s">
        <v>636</v>
      </c>
      <c r="K170" s="277"/>
    </row>
    <row r="171" spans="2:11" s="1" customFormat="1" ht="15" customHeight="1">
      <c r="B171" s="254"/>
      <c r="C171" s="231" t="s">
        <v>533</v>
      </c>
      <c r="D171" s="231"/>
      <c r="E171" s="231"/>
      <c r="F171" s="252" t="s">
        <v>585</v>
      </c>
      <c r="G171" s="231"/>
      <c r="H171" s="231" t="s">
        <v>652</v>
      </c>
      <c r="I171" s="231" t="s">
        <v>587</v>
      </c>
      <c r="J171" s="231" t="s">
        <v>636</v>
      </c>
      <c r="K171" s="277"/>
    </row>
    <row r="172" spans="2:11" s="1" customFormat="1" ht="15" customHeight="1">
      <c r="B172" s="254"/>
      <c r="C172" s="231" t="s">
        <v>590</v>
      </c>
      <c r="D172" s="231"/>
      <c r="E172" s="231"/>
      <c r="F172" s="252" t="s">
        <v>591</v>
      </c>
      <c r="G172" s="231"/>
      <c r="H172" s="231" t="s">
        <v>652</v>
      </c>
      <c r="I172" s="231" t="s">
        <v>587</v>
      </c>
      <c r="J172" s="231">
        <v>50</v>
      </c>
      <c r="K172" s="277"/>
    </row>
    <row r="173" spans="2:11" s="1" customFormat="1" ht="15" customHeight="1">
      <c r="B173" s="254"/>
      <c r="C173" s="231" t="s">
        <v>593</v>
      </c>
      <c r="D173" s="231"/>
      <c r="E173" s="231"/>
      <c r="F173" s="252" t="s">
        <v>585</v>
      </c>
      <c r="G173" s="231"/>
      <c r="H173" s="231" t="s">
        <v>652</v>
      </c>
      <c r="I173" s="231" t="s">
        <v>595</v>
      </c>
      <c r="J173" s="231"/>
      <c r="K173" s="277"/>
    </row>
    <row r="174" spans="2:11" s="1" customFormat="1" ht="15" customHeight="1">
      <c r="B174" s="254"/>
      <c r="C174" s="231" t="s">
        <v>604</v>
      </c>
      <c r="D174" s="231"/>
      <c r="E174" s="231"/>
      <c r="F174" s="252" t="s">
        <v>591</v>
      </c>
      <c r="G174" s="231"/>
      <c r="H174" s="231" t="s">
        <v>652</v>
      </c>
      <c r="I174" s="231" t="s">
        <v>587</v>
      </c>
      <c r="J174" s="231">
        <v>50</v>
      </c>
      <c r="K174" s="277"/>
    </row>
    <row r="175" spans="2:11" s="1" customFormat="1" ht="15" customHeight="1">
      <c r="B175" s="254"/>
      <c r="C175" s="231" t="s">
        <v>612</v>
      </c>
      <c r="D175" s="231"/>
      <c r="E175" s="231"/>
      <c r="F175" s="252" t="s">
        <v>591</v>
      </c>
      <c r="G175" s="231"/>
      <c r="H175" s="231" t="s">
        <v>652</v>
      </c>
      <c r="I175" s="231" t="s">
        <v>587</v>
      </c>
      <c r="J175" s="231">
        <v>50</v>
      </c>
      <c r="K175" s="277"/>
    </row>
    <row r="176" spans="2:11" s="1" customFormat="1" ht="15" customHeight="1">
      <c r="B176" s="254"/>
      <c r="C176" s="231" t="s">
        <v>610</v>
      </c>
      <c r="D176" s="231"/>
      <c r="E176" s="231"/>
      <c r="F176" s="252" t="s">
        <v>591</v>
      </c>
      <c r="G176" s="231"/>
      <c r="H176" s="231" t="s">
        <v>652</v>
      </c>
      <c r="I176" s="231" t="s">
        <v>587</v>
      </c>
      <c r="J176" s="231">
        <v>50</v>
      </c>
      <c r="K176" s="277"/>
    </row>
    <row r="177" spans="2:11" s="1" customFormat="1" ht="15" customHeight="1">
      <c r="B177" s="254"/>
      <c r="C177" s="231" t="s">
        <v>111</v>
      </c>
      <c r="D177" s="231"/>
      <c r="E177" s="231"/>
      <c r="F177" s="252" t="s">
        <v>585</v>
      </c>
      <c r="G177" s="231"/>
      <c r="H177" s="231" t="s">
        <v>653</v>
      </c>
      <c r="I177" s="231" t="s">
        <v>654</v>
      </c>
      <c r="J177" s="231"/>
      <c r="K177" s="277"/>
    </row>
    <row r="178" spans="2:11" s="1" customFormat="1" ht="15" customHeight="1">
      <c r="B178" s="254"/>
      <c r="C178" s="231" t="s">
        <v>67</v>
      </c>
      <c r="D178" s="231"/>
      <c r="E178" s="231"/>
      <c r="F178" s="252" t="s">
        <v>585</v>
      </c>
      <c r="G178" s="231"/>
      <c r="H178" s="231" t="s">
        <v>655</v>
      </c>
      <c r="I178" s="231" t="s">
        <v>656</v>
      </c>
      <c r="J178" s="231">
        <v>1</v>
      </c>
      <c r="K178" s="277"/>
    </row>
    <row r="179" spans="2:11" s="1" customFormat="1" ht="15" customHeight="1">
      <c r="B179" s="254"/>
      <c r="C179" s="231" t="s">
        <v>63</v>
      </c>
      <c r="D179" s="231"/>
      <c r="E179" s="231"/>
      <c r="F179" s="252" t="s">
        <v>585</v>
      </c>
      <c r="G179" s="231"/>
      <c r="H179" s="231" t="s">
        <v>657</v>
      </c>
      <c r="I179" s="231" t="s">
        <v>587</v>
      </c>
      <c r="J179" s="231">
        <v>20</v>
      </c>
      <c r="K179" s="277"/>
    </row>
    <row r="180" spans="2:11" s="1" customFormat="1" ht="15" customHeight="1">
      <c r="B180" s="254"/>
      <c r="C180" s="231" t="s">
        <v>64</v>
      </c>
      <c r="D180" s="231"/>
      <c r="E180" s="231"/>
      <c r="F180" s="252" t="s">
        <v>585</v>
      </c>
      <c r="G180" s="231"/>
      <c r="H180" s="231" t="s">
        <v>658</v>
      </c>
      <c r="I180" s="231" t="s">
        <v>587</v>
      </c>
      <c r="J180" s="231">
        <v>255</v>
      </c>
      <c r="K180" s="277"/>
    </row>
    <row r="181" spans="2:11" s="1" customFormat="1" ht="15" customHeight="1">
      <c r="B181" s="254"/>
      <c r="C181" s="231" t="s">
        <v>112</v>
      </c>
      <c r="D181" s="231"/>
      <c r="E181" s="231"/>
      <c r="F181" s="252" t="s">
        <v>585</v>
      </c>
      <c r="G181" s="231"/>
      <c r="H181" s="231" t="s">
        <v>549</v>
      </c>
      <c r="I181" s="231" t="s">
        <v>587</v>
      </c>
      <c r="J181" s="231">
        <v>10</v>
      </c>
      <c r="K181" s="277"/>
    </row>
    <row r="182" spans="2:11" s="1" customFormat="1" ht="15" customHeight="1">
      <c r="B182" s="254"/>
      <c r="C182" s="231" t="s">
        <v>113</v>
      </c>
      <c r="D182" s="231"/>
      <c r="E182" s="231"/>
      <c r="F182" s="252" t="s">
        <v>585</v>
      </c>
      <c r="G182" s="231"/>
      <c r="H182" s="231" t="s">
        <v>659</v>
      </c>
      <c r="I182" s="231" t="s">
        <v>620</v>
      </c>
      <c r="J182" s="231"/>
      <c r="K182" s="277"/>
    </row>
    <row r="183" spans="2:11" s="1" customFormat="1" ht="15" customHeight="1">
      <c r="B183" s="254"/>
      <c r="C183" s="231" t="s">
        <v>660</v>
      </c>
      <c r="D183" s="231"/>
      <c r="E183" s="231"/>
      <c r="F183" s="252" t="s">
        <v>585</v>
      </c>
      <c r="G183" s="231"/>
      <c r="H183" s="231" t="s">
        <v>661</v>
      </c>
      <c r="I183" s="231" t="s">
        <v>620</v>
      </c>
      <c r="J183" s="231"/>
      <c r="K183" s="277"/>
    </row>
    <row r="184" spans="2:11" s="1" customFormat="1" ht="15" customHeight="1">
      <c r="B184" s="254"/>
      <c r="C184" s="231" t="s">
        <v>649</v>
      </c>
      <c r="D184" s="231"/>
      <c r="E184" s="231"/>
      <c r="F184" s="252" t="s">
        <v>585</v>
      </c>
      <c r="G184" s="231"/>
      <c r="H184" s="231" t="s">
        <v>662</v>
      </c>
      <c r="I184" s="231" t="s">
        <v>620</v>
      </c>
      <c r="J184" s="231"/>
      <c r="K184" s="277"/>
    </row>
    <row r="185" spans="2:11" s="1" customFormat="1" ht="15" customHeight="1">
      <c r="B185" s="254"/>
      <c r="C185" s="231" t="s">
        <v>115</v>
      </c>
      <c r="D185" s="231"/>
      <c r="E185" s="231"/>
      <c r="F185" s="252" t="s">
        <v>591</v>
      </c>
      <c r="G185" s="231"/>
      <c r="H185" s="231" t="s">
        <v>663</v>
      </c>
      <c r="I185" s="231" t="s">
        <v>587</v>
      </c>
      <c r="J185" s="231">
        <v>50</v>
      </c>
      <c r="K185" s="277"/>
    </row>
    <row r="186" spans="2:11" s="1" customFormat="1" ht="15" customHeight="1">
      <c r="B186" s="254"/>
      <c r="C186" s="231" t="s">
        <v>664</v>
      </c>
      <c r="D186" s="231"/>
      <c r="E186" s="231"/>
      <c r="F186" s="252" t="s">
        <v>591</v>
      </c>
      <c r="G186" s="231"/>
      <c r="H186" s="231" t="s">
        <v>665</v>
      </c>
      <c r="I186" s="231" t="s">
        <v>666</v>
      </c>
      <c r="J186" s="231"/>
      <c r="K186" s="277"/>
    </row>
    <row r="187" spans="2:11" s="1" customFormat="1" ht="15" customHeight="1">
      <c r="B187" s="254"/>
      <c r="C187" s="231" t="s">
        <v>667</v>
      </c>
      <c r="D187" s="231"/>
      <c r="E187" s="231"/>
      <c r="F187" s="252" t="s">
        <v>591</v>
      </c>
      <c r="G187" s="231"/>
      <c r="H187" s="231" t="s">
        <v>668</v>
      </c>
      <c r="I187" s="231" t="s">
        <v>666</v>
      </c>
      <c r="J187" s="231"/>
      <c r="K187" s="277"/>
    </row>
    <row r="188" spans="2:11" s="1" customFormat="1" ht="15" customHeight="1">
      <c r="B188" s="254"/>
      <c r="C188" s="231" t="s">
        <v>669</v>
      </c>
      <c r="D188" s="231"/>
      <c r="E188" s="231"/>
      <c r="F188" s="252" t="s">
        <v>591</v>
      </c>
      <c r="G188" s="231"/>
      <c r="H188" s="231" t="s">
        <v>670</v>
      </c>
      <c r="I188" s="231" t="s">
        <v>666</v>
      </c>
      <c r="J188" s="231"/>
      <c r="K188" s="277"/>
    </row>
    <row r="189" spans="2:11" s="1" customFormat="1" ht="15" customHeight="1">
      <c r="B189" s="254"/>
      <c r="C189" s="290" t="s">
        <v>671</v>
      </c>
      <c r="D189" s="231"/>
      <c r="E189" s="231"/>
      <c r="F189" s="252" t="s">
        <v>591</v>
      </c>
      <c r="G189" s="231"/>
      <c r="H189" s="231" t="s">
        <v>672</v>
      </c>
      <c r="I189" s="231" t="s">
        <v>673</v>
      </c>
      <c r="J189" s="291" t="s">
        <v>674</v>
      </c>
      <c r="K189" s="277"/>
    </row>
    <row r="190" spans="2:11" s="1" customFormat="1" ht="15" customHeight="1">
      <c r="B190" s="254"/>
      <c r="C190" s="290" t="s">
        <v>52</v>
      </c>
      <c r="D190" s="231"/>
      <c r="E190" s="231"/>
      <c r="F190" s="252" t="s">
        <v>585</v>
      </c>
      <c r="G190" s="231"/>
      <c r="H190" s="228" t="s">
        <v>675</v>
      </c>
      <c r="I190" s="231" t="s">
        <v>676</v>
      </c>
      <c r="J190" s="231"/>
      <c r="K190" s="277"/>
    </row>
    <row r="191" spans="2:11" s="1" customFormat="1" ht="15" customHeight="1">
      <c r="B191" s="254"/>
      <c r="C191" s="290" t="s">
        <v>677</v>
      </c>
      <c r="D191" s="231"/>
      <c r="E191" s="231"/>
      <c r="F191" s="252" t="s">
        <v>585</v>
      </c>
      <c r="G191" s="231"/>
      <c r="H191" s="231" t="s">
        <v>678</v>
      </c>
      <c r="I191" s="231" t="s">
        <v>620</v>
      </c>
      <c r="J191" s="231"/>
      <c r="K191" s="277"/>
    </row>
    <row r="192" spans="2:11" s="1" customFormat="1" ht="15" customHeight="1">
      <c r="B192" s="254"/>
      <c r="C192" s="290" t="s">
        <v>679</v>
      </c>
      <c r="D192" s="231"/>
      <c r="E192" s="231"/>
      <c r="F192" s="252" t="s">
        <v>585</v>
      </c>
      <c r="G192" s="231"/>
      <c r="H192" s="231" t="s">
        <v>680</v>
      </c>
      <c r="I192" s="231" t="s">
        <v>620</v>
      </c>
      <c r="J192" s="231"/>
      <c r="K192" s="277"/>
    </row>
    <row r="193" spans="2:11" s="1" customFormat="1" ht="15" customHeight="1">
      <c r="B193" s="254"/>
      <c r="C193" s="290" t="s">
        <v>681</v>
      </c>
      <c r="D193" s="231"/>
      <c r="E193" s="231"/>
      <c r="F193" s="252" t="s">
        <v>591</v>
      </c>
      <c r="G193" s="231"/>
      <c r="H193" s="231" t="s">
        <v>682</v>
      </c>
      <c r="I193" s="231" t="s">
        <v>620</v>
      </c>
      <c r="J193" s="231"/>
      <c r="K193" s="277"/>
    </row>
    <row r="194" spans="2:11" s="1" customFormat="1" ht="15" customHeight="1">
      <c r="B194" s="283"/>
      <c r="C194" s="292"/>
      <c r="D194" s="263"/>
      <c r="E194" s="263"/>
      <c r="F194" s="263"/>
      <c r="G194" s="263"/>
      <c r="H194" s="263"/>
      <c r="I194" s="263"/>
      <c r="J194" s="263"/>
      <c r="K194" s="284"/>
    </row>
    <row r="195" spans="2:11" s="1" customFormat="1" ht="18.75" customHeight="1">
      <c r="B195" s="265"/>
      <c r="C195" s="275"/>
      <c r="D195" s="275"/>
      <c r="E195" s="275"/>
      <c r="F195" s="285"/>
      <c r="G195" s="275"/>
      <c r="H195" s="275"/>
      <c r="I195" s="275"/>
      <c r="J195" s="275"/>
      <c r="K195" s="265"/>
    </row>
    <row r="196" spans="2:11" s="1" customFormat="1" ht="18.75" customHeight="1">
      <c r="B196" s="265"/>
      <c r="C196" s="275"/>
      <c r="D196" s="275"/>
      <c r="E196" s="275"/>
      <c r="F196" s="285"/>
      <c r="G196" s="275"/>
      <c r="H196" s="275"/>
      <c r="I196" s="275"/>
      <c r="J196" s="275"/>
      <c r="K196" s="265"/>
    </row>
    <row r="197" spans="2:11" s="1" customFormat="1" ht="18.75" customHeight="1">
      <c r="B197" s="238"/>
      <c r="C197" s="238"/>
      <c r="D197" s="238"/>
      <c r="E197" s="238"/>
      <c r="F197" s="238"/>
      <c r="G197" s="238"/>
      <c r="H197" s="238"/>
      <c r="I197" s="238"/>
      <c r="J197" s="238"/>
      <c r="K197" s="238"/>
    </row>
    <row r="198" spans="2:11" s="1" customFormat="1" ht="13.5">
      <c r="B198" s="220"/>
      <c r="C198" s="221"/>
      <c r="D198" s="221"/>
      <c r="E198" s="221"/>
      <c r="F198" s="221"/>
      <c r="G198" s="221"/>
      <c r="H198" s="221"/>
      <c r="I198" s="221"/>
      <c r="J198" s="221"/>
      <c r="K198" s="222"/>
    </row>
    <row r="199" spans="2:11" s="1" customFormat="1" ht="21">
      <c r="B199" s="223"/>
      <c r="C199" s="351" t="s">
        <v>683</v>
      </c>
      <c r="D199" s="351"/>
      <c r="E199" s="351"/>
      <c r="F199" s="351"/>
      <c r="G199" s="351"/>
      <c r="H199" s="351"/>
      <c r="I199" s="351"/>
      <c r="J199" s="351"/>
      <c r="K199" s="224"/>
    </row>
    <row r="200" spans="2:11" s="1" customFormat="1" ht="25.5" customHeight="1">
      <c r="B200" s="223"/>
      <c r="C200" s="293" t="s">
        <v>684</v>
      </c>
      <c r="D200" s="293"/>
      <c r="E200" s="293"/>
      <c r="F200" s="293" t="s">
        <v>685</v>
      </c>
      <c r="G200" s="294"/>
      <c r="H200" s="352" t="s">
        <v>686</v>
      </c>
      <c r="I200" s="352"/>
      <c r="J200" s="352"/>
      <c r="K200" s="224"/>
    </row>
    <row r="201" spans="2:11" s="1" customFormat="1" ht="5.25" customHeight="1">
      <c r="B201" s="254"/>
      <c r="C201" s="249"/>
      <c r="D201" s="249"/>
      <c r="E201" s="249"/>
      <c r="F201" s="249"/>
      <c r="G201" s="275"/>
      <c r="H201" s="249"/>
      <c r="I201" s="249"/>
      <c r="J201" s="249"/>
      <c r="K201" s="277"/>
    </row>
    <row r="202" spans="2:11" s="1" customFormat="1" ht="15" customHeight="1">
      <c r="B202" s="254"/>
      <c r="C202" s="231" t="s">
        <v>676</v>
      </c>
      <c r="D202" s="231"/>
      <c r="E202" s="231"/>
      <c r="F202" s="252" t="s">
        <v>53</v>
      </c>
      <c r="G202" s="231"/>
      <c r="H202" s="353" t="s">
        <v>687</v>
      </c>
      <c r="I202" s="353"/>
      <c r="J202" s="353"/>
      <c r="K202" s="277"/>
    </row>
    <row r="203" spans="2:11" s="1" customFormat="1" ht="15" customHeight="1">
      <c r="B203" s="254"/>
      <c r="C203" s="231"/>
      <c r="D203" s="231"/>
      <c r="E203" s="231"/>
      <c r="F203" s="252" t="s">
        <v>54</v>
      </c>
      <c r="G203" s="231"/>
      <c r="H203" s="353" t="s">
        <v>688</v>
      </c>
      <c r="I203" s="353"/>
      <c r="J203" s="353"/>
      <c r="K203" s="277"/>
    </row>
    <row r="204" spans="2:11" s="1" customFormat="1" ht="15" customHeight="1">
      <c r="B204" s="254"/>
      <c r="C204" s="231"/>
      <c r="D204" s="231"/>
      <c r="E204" s="231"/>
      <c r="F204" s="252" t="s">
        <v>57</v>
      </c>
      <c r="G204" s="231"/>
      <c r="H204" s="353" t="s">
        <v>689</v>
      </c>
      <c r="I204" s="353"/>
      <c r="J204" s="353"/>
      <c r="K204" s="277"/>
    </row>
    <row r="205" spans="2:11" s="1" customFormat="1" ht="15" customHeight="1">
      <c r="B205" s="254"/>
      <c r="C205" s="231"/>
      <c r="D205" s="231"/>
      <c r="E205" s="231"/>
      <c r="F205" s="252" t="s">
        <v>55</v>
      </c>
      <c r="G205" s="231"/>
      <c r="H205" s="353" t="s">
        <v>690</v>
      </c>
      <c r="I205" s="353"/>
      <c r="J205" s="353"/>
      <c r="K205" s="277"/>
    </row>
    <row r="206" spans="2:11" s="1" customFormat="1" ht="15" customHeight="1">
      <c r="B206" s="254"/>
      <c r="C206" s="231"/>
      <c r="D206" s="231"/>
      <c r="E206" s="231"/>
      <c r="F206" s="252" t="s">
        <v>56</v>
      </c>
      <c r="G206" s="231"/>
      <c r="H206" s="353" t="s">
        <v>691</v>
      </c>
      <c r="I206" s="353"/>
      <c r="J206" s="353"/>
      <c r="K206" s="277"/>
    </row>
    <row r="207" spans="2:11" s="1" customFormat="1" ht="15" customHeight="1">
      <c r="B207" s="254"/>
      <c r="C207" s="231"/>
      <c r="D207" s="231"/>
      <c r="E207" s="231"/>
      <c r="F207" s="252"/>
      <c r="G207" s="231"/>
      <c r="H207" s="231"/>
      <c r="I207" s="231"/>
      <c r="J207" s="231"/>
      <c r="K207" s="277"/>
    </row>
    <row r="208" spans="2:11" s="1" customFormat="1" ht="15" customHeight="1">
      <c r="B208" s="254"/>
      <c r="C208" s="231" t="s">
        <v>632</v>
      </c>
      <c r="D208" s="231"/>
      <c r="E208" s="231"/>
      <c r="F208" s="252" t="s">
        <v>95</v>
      </c>
      <c r="G208" s="231"/>
      <c r="H208" s="353" t="s">
        <v>692</v>
      </c>
      <c r="I208" s="353"/>
      <c r="J208" s="353"/>
      <c r="K208" s="277"/>
    </row>
    <row r="209" spans="2:11" s="1" customFormat="1" ht="15" customHeight="1">
      <c r="B209" s="254"/>
      <c r="C209" s="231"/>
      <c r="D209" s="231"/>
      <c r="E209" s="231"/>
      <c r="F209" s="252" t="s">
        <v>528</v>
      </c>
      <c r="G209" s="231"/>
      <c r="H209" s="353" t="s">
        <v>529</v>
      </c>
      <c r="I209" s="353"/>
      <c r="J209" s="353"/>
      <c r="K209" s="277"/>
    </row>
    <row r="210" spans="2:11" s="1" customFormat="1" ht="15" customHeight="1">
      <c r="B210" s="254"/>
      <c r="C210" s="231"/>
      <c r="D210" s="231"/>
      <c r="E210" s="231"/>
      <c r="F210" s="252" t="s">
        <v>526</v>
      </c>
      <c r="G210" s="231"/>
      <c r="H210" s="353" t="s">
        <v>693</v>
      </c>
      <c r="I210" s="353"/>
      <c r="J210" s="353"/>
      <c r="K210" s="277"/>
    </row>
    <row r="211" spans="2:11" s="1" customFormat="1" ht="15" customHeight="1">
      <c r="B211" s="295"/>
      <c r="C211" s="231"/>
      <c r="D211" s="231"/>
      <c r="E211" s="231"/>
      <c r="F211" s="252" t="s">
        <v>89</v>
      </c>
      <c r="G211" s="290"/>
      <c r="H211" s="354" t="s">
        <v>530</v>
      </c>
      <c r="I211" s="354"/>
      <c r="J211" s="354"/>
      <c r="K211" s="296"/>
    </row>
    <row r="212" spans="2:11" s="1" customFormat="1" ht="15" customHeight="1">
      <c r="B212" s="295"/>
      <c r="C212" s="231"/>
      <c r="D212" s="231"/>
      <c r="E212" s="231"/>
      <c r="F212" s="252" t="s">
        <v>531</v>
      </c>
      <c r="G212" s="290"/>
      <c r="H212" s="354" t="s">
        <v>694</v>
      </c>
      <c r="I212" s="354"/>
      <c r="J212" s="354"/>
      <c r="K212" s="296"/>
    </row>
    <row r="213" spans="2:11" s="1" customFormat="1" ht="15" customHeight="1">
      <c r="B213" s="295"/>
      <c r="C213" s="231"/>
      <c r="D213" s="231"/>
      <c r="E213" s="231"/>
      <c r="F213" s="252"/>
      <c r="G213" s="290"/>
      <c r="H213" s="281"/>
      <c r="I213" s="281"/>
      <c r="J213" s="281"/>
      <c r="K213" s="296"/>
    </row>
    <row r="214" spans="2:11" s="1" customFormat="1" ht="15" customHeight="1">
      <c r="B214" s="295"/>
      <c r="C214" s="231" t="s">
        <v>656</v>
      </c>
      <c r="D214" s="231"/>
      <c r="E214" s="231"/>
      <c r="F214" s="252">
        <v>1</v>
      </c>
      <c r="G214" s="290"/>
      <c r="H214" s="354" t="s">
        <v>695</v>
      </c>
      <c r="I214" s="354"/>
      <c r="J214" s="354"/>
      <c r="K214" s="296"/>
    </row>
    <row r="215" spans="2:11" s="1" customFormat="1" ht="15" customHeight="1">
      <c r="B215" s="295"/>
      <c r="C215" s="231"/>
      <c r="D215" s="231"/>
      <c r="E215" s="231"/>
      <c r="F215" s="252">
        <v>2</v>
      </c>
      <c r="G215" s="290"/>
      <c r="H215" s="354" t="s">
        <v>696</v>
      </c>
      <c r="I215" s="354"/>
      <c r="J215" s="354"/>
      <c r="K215" s="296"/>
    </row>
    <row r="216" spans="2:11" s="1" customFormat="1" ht="15" customHeight="1">
      <c r="B216" s="295"/>
      <c r="C216" s="231"/>
      <c r="D216" s="231"/>
      <c r="E216" s="231"/>
      <c r="F216" s="252">
        <v>3</v>
      </c>
      <c r="G216" s="290"/>
      <c r="H216" s="354" t="s">
        <v>697</v>
      </c>
      <c r="I216" s="354"/>
      <c r="J216" s="354"/>
      <c r="K216" s="296"/>
    </row>
    <row r="217" spans="2:11" s="1" customFormat="1" ht="15" customHeight="1">
      <c r="B217" s="295"/>
      <c r="C217" s="231"/>
      <c r="D217" s="231"/>
      <c r="E217" s="231"/>
      <c r="F217" s="252">
        <v>4</v>
      </c>
      <c r="G217" s="290"/>
      <c r="H217" s="354" t="s">
        <v>698</v>
      </c>
      <c r="I217" s="354"/>
      <c r="J217" s="354"/>
      <c r="K217" s="296"/>
    </row>
    <row r="218" spans="2:11" s="1" customFormat="1" ht="12.75" customHeight="1">
      <c r="B218" s="297"/>
      <c r="C218" s="298"/>
      <c r="D218" s="298"/>
      <c r="E218" s="298"/>
      <c r="F218" s="298"/>
      <c r="G218" s="298"/>
      <c r="H218" s="298"/>
      <c r="I218" s="298"/>
      <c r="J218" s="298"/>
      <c r="K218" s="299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001 - Vedlejší a ostatní ...</vt:lpstr>
      <vt:lpstr>SO101 - Přístupová stezka</vt:lpstr>
      <vt:lpstr>Pokyny pro vyplnění</vt:lpstr>
      <vt:lpstr>'001 - Vedlejší a ostatní ...'!Názvy_tisku</vt:lpstr>
      <vt:lpstr>'Rekapitulace stavby'!Názvy_tisku</vt:lpstr>
      <vt:lpstr>'SO101 - Přístupová stezka'!Názvy_tisku</vt:lpstr>
      <vt:lpstr>'001 - Vedlejší a ostatní ...'!Oblast_tisku</vt:lpstr>
      <vt:lpstr>'Pokyny pro vyplnění'!Oblast_tisku</vt:lpstr>
      <vt:lpstr>'Rekapitulace stavby'!Oblast_tisku</vt:lpstr>
      <vt:lpstr>'SO101 - Přístupová stezka'!Oblast_tisku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Felix-PC\Felix</dc:creator>
  <cp:lastModifiedBy>Petr Peltan</cp:lastModifiedBy>
  <cp:lastPrinted>2022-01-03T12:34:14Z</cp:lastPrinted>
  <dcterms:created xsi:type="dcterms:W3CDTF">2022-01-03T12:32:46Z</dcterms:created>
  <dcterms:modified xsi:type="dcterms:W3CDTF">2022-01-03T12:38:56Z</dcterms:modified>
</cp:coreProperties>
</file>