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75" windowWidth="13170" windowHeight="1471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list'!$B$5</definedName>
    <definedName name="cislostavby">'Krycí list'!$B$7</definedName>
    <definedName name="Datum">'Krycí list'!$C$27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list'!$H$2</definedName>
    <definedName name="MJ">'Krycí list'!$H$5</definedName>
    <definedName name="Mont">'Rekapitulace'!$H$17</definedName>
    <definedName name="Montaz0">'Položky'!#REF!</definedName>
    <definedName name="NazevDilu">'Rekapitulace'!$B$6</definedName>
    <definedName name="nazevobjektu">'Krycí list'!$D$5</definedName>
    <definedName name="nazevstavby">'Krycí list'!$D$7</definedName>
    <definedName name="_xlnm.Print_Titles" localSheetId="2">'Položky'!$1:$6</definedName>
    <definedName name="_xlnm.Print_Titles" localSheetId="1">'Rekapitulace'!$1:$6</definedName>
    <definedName name="Objednatel">'Krycí list'!$D$10</definedName>
    <definedName name="_xlnm.Print_Area" localSheetId="0">'Krycí list'!$B$1:$H$45</definedName>
    <definedName name="_xlnm.Print_Area" localSheetId="2">'Položky'!$A$1:$G$185</definedName>
    <definedName name="_xlnm.Print_Area" localSheetId="1">'Rekapitulace'!$A$1:$I$31</definedName>
    <definedName name="PocetMJ">'Krycí list'!$H$6</definedName>
    <definedName name="Poznamka">'Krycí list'!$C$37</definedName>
    <definedName name="Projektant">'Krycí list'!$D$8</definedName>
    <definedName name="PSV">'Rekapitulace'!$F$17</definedName>
    <definedName name="PSV0">'Položky'!#REF!</definedName>
    <definedName name="SazbaDPH1">'Krycí list'!$D$30</definedName>
    <definedName name="SazbaDPH2">'Krycí list'!$D$32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list'!$H$11</definedName>
    <definedName name="Zaklad22">'Krycí list'!$G$32</definedName>
    <definedName name="Zaklad5">'Krycí list'!$G$30</definedName>
    <definedName name="Zhotovitel">'Krycí list'!$D$11:$F$11</definedName>
  </definedNames>
  <calcPr fullCalcOnLoad="1"/>
</workbook>
</file>

<file path=xl/sharedStrings.xml><?xml version="1.0" encoding="utf-8"?>
<sst xmlns="http://schemas.openxmlformats.org/spreadsheetml/2006/main" count="549" uniqueCount="349">
  <si>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</si>
  <si>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</si>
  <si>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</si>
  <si>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</si>
  <si>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</si>
  <si>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</si>
  <si>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</si>
  <si>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</si>
  <si>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</si>
  <si>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</si>
  <si>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</si>
  <si>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</si>
  <si>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</si>
  <si>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</si>
  <si>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</si>
  <si>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</si>
  <si>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</si>
  <si>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</si>
  <si>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</si>
  <si>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</si>
  <si>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</si>
  <si>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</si>
  <si>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</si>
  <si>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</si>
  <si>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</si>
  <si>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</si>
  <si>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</si>
  <si>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</si>
  <si>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</si>
  <si>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</si>
  <si>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</si>
  <si>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</si>
  <si>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</si>
  <si>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</si>
  <si>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</si>
  <si>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</si>
  <si>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</si>
  <si>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</si>
  <si>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</si>
  <si>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</si>
  <si>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</si>
  <si>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</si>
  <si>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</si>
  <si>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</si>
  <si>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</si>
  <si>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</si>
  <si>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</si>
  <si>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</si>
  <si>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</si>
  <si>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</si>
  <si>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</si>
  <si>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</si>
  <si>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</si>
  <si>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</si>
  <si>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</si>
  <si>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</si>
  <si>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</si>
  <si>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</si>
  <si>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</si>
  <si>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</si>
  <si>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</si>
  <si>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</si>
  <si>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</si>
  <si>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</si>
  <si>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</si>
  <si>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</si>
  <si>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</si>
  <si>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</si>
  <si>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</si>
  <si>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</si>
  <si>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</si>
  <si>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</si>
  <si>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</si>
  <si>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</si>
  <si>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115101201R00</t>
  </si>
  <si>
    <t xml:space="preserve">Čerpání vody na výšku do 10 m, přítok do 500 l </t>
  </si>
  <si>
    <t>h</t>
  </si>
  <si>
    <t>119001402R00</t>
  </si>
  <si>
    <t xml:space="preserve">Dočasné zajištění ocelového potrubí DN 200-500 mm </t>
  </si>
  <si>
    <t>m</t>
  </si>
  <si>
    <t>3,0*2+4,0</t>
  </si>
  <si>
    <t>130001101R00</t>
  </si>
  <si>
    <t xml:space="preserve">Příplatek za ztížené hloubení v blízkosti vedení </t>
  </si>
  <si>
    <t>m3</t>
  </si>
  <si>
    <t>cca 20% z výkopů:(12,0+55,0)*0,20</t>
  </si>
  <si>
    <t>131201201R00</t>
  </si>
  <si>
    <t xml:space="preserve">Hloubení zapažených jam v hor.3 do 100 m3 </t>
  </si>
  <si>
    <t>Začátek provozního součtu</t>
  </si>
  <si>
    <t>jáma č.2:3,0*2,0*2,5</t>
  </si>
  <si>
    <t>jáma č.3:4,0*4,0*2,5</t>
  </si>
  <si>
    <t>Konec provozního součtu</t>
  </si>
  <si>
    <t>50%:55,0*0,50</t>
  </si>
  <si>
    <t>131201209R00</t>
  </si>
  <si>
    <t xml:space="preserve">Příplatek za lepivost - hloubení zapaž.jam v hor.3 </t>
  </si>
  <si>
    <t>131301201R00</t>
  </si>
  <si>
    <t xml:space="preserve">Hloubení zapažených jam v hor.4 do 100 m3 </t>
  </si>
  <si>
    <t>50%:27,5</t>
  </si>
  <si>
    <t>131301209R00</t>
  </si>
  <si>
    <t xml:space="preserve">Příplatek za lepivost - hloubení zapaž.jam v hor.4 </t>
  </si>
  <si>
    <t>139711101R00</t>
  </si>
  <si>
    <t xml:space="preserve">Vykopávka v uzavřených prostorách v hor.1-4 </t>
  </si>
  <si>
    <t>jáma č. 1 v kolektoru:2,0*3,0*2,0</t>
  </si>
  <si>
    <t>151101101R00</t>
  </si>
  <si>
    <t xml:space="preserve">Pažení a rozepření stěn rýh - příložné - hl. do 2m </t>
  </si>
  <si>
    <t>m2</t>
  </si>
  <si>
    <t>jáma č.1:(2,0+3,0)*2*2,0</t>
  </si>
  <si>
    <t>151101102R00</t>
  </si>
  <si>
    <t xml:space="preserve">Pažení a rozepření stěn rýh - příložné - hl. do 4m </t>
  </si>
  <si>
    <t>jáma č.2:(3,0+2,0)*2,5</t>
  </si>
  <si>
    <t>jáma č.3:4,0*4*2,5</t>
  </si>
  <si>
    <t>151101111R00</t>
  </si>
  <si>
    <t xml:space="preserve">Odstranění pažení stěn rýh - příložné - hl. do 2 m </t>
  </si>
  <si>
    <t>151101112R00</t>
  </si>
  <si>
    <t xml:space="preserve">Odstranění pažení stěn rýh - příložné - hl. do 4 m </t>
  </si>
  <si>
    <t>161101102R00</t>
  </si>
  <si>
    <t xml:space="preserve">Svislé přemístění výkopku z hor.1-4 do 4,0 m </t>
  </si>
  <si>
    <t>jáma č.2 a 3:55,0</t>
  </si>
  <si>
    <t>161101501R00</t>
  </si>
  <si>
    <t xml:space="preserve">Svislé přemístění výkopku z hor. 1-4 ruční,kolečko </t>
  </si>
  <si>
    <t>jáma č.1 z kolektoru:12,0</t>
  </si>
  <si>
    <t>162201101R00</t>
  </si>
  <si>
    <t xml:space="preserve">Vodorovné přemístění výkopku z hor.1-4 do 20 m </t>
  </si>
  <si>
    <t>z jámy č. 2  a 3 na meziskládku:55,0</t>
  </si>
  <si>
    <t>zpět do zásypů:43,85</t>
  </si>
  <si>
    <t>16220120R00</t>
  </si>
  <si>
    <t xml:space="preserve">Vodorovné přemíst.výkopku, kolečko hor.1-4, do 20m </t>
  </si>
  <si>
    <t>z jámy č.1 na meziskládku:12,0</t>
  </si>
  <si>
    <t>zpět do zásypu:8,85</t>
  </si>
  <si>
    <t>162701105R00</t>
  </si>
  <si>
    <t xml:space="preserve">Vodorovné přemístění výkopku z hor.1-4 do 10000 m </t>
  </si>
  <si>
    <t>zbývající výkopy:12,0+55,0-43,85-8,85</t>
  </si>
  <si>
    <t>162701109R00</t>
  </si>
  <si>
    <t>Příplatek k vod. přemístění hor.1-4 za další 1 km do 15 km</t>
  </si>
  <si>
    <t>4*14,3</t>
  </si>
  <si>
    <t>167101101R00</t>
  </si>
  <si>
    <t xml:space="preserve">Nakládání výkopku z hor.1-4 v množství do 100 m3 </t>
  </si>
  <si>
    <t>výkopy z jámy č.1 na skládku:12,0-8,85</t>
  </si>
  <si>
    <t>výkopy z  jámy č. 2 a 3 na skládsku a do zásypů:55,0</t>
  </si>
  <si>
    <t>167101201R00</t>
  </si>
  <si>
    <t xml:space="preserve">Nakládání výkopku z hor.1 ÷ 4 - ručně na kolečko </t>
  </si>
  <si>
    <t>z meziskládky do zásypů jámy č.1:8,85</t>
  </si>
  <si>
    <t>171201201R00</t>
  </si>
  <si>
    <t xml:space="preserve">Uložení sypaniny na skládku </t>
  </si>
  <si>
    <t>zbývající výkopy:14,3</t>
  </si>
  <si>
    <t>171201211U00</t>
  </si>
  <si>
    <t xml:space="preserve">Skládkovné zemina </t>
  </si>
  <si>
    <t>t</t>
  </si>
  <si>
    <t>14,3*1,67</t>
  </si>
  <si>
    <t>174101101R00</t>
  </si>
  <si>
    <t xml:space="preserve">Zásyp jam, rýh, šachet se zhutněním </t>
  </si>
  <si>
    <t>jáma č.2:3,0*2,0*2,5-3,0*1,0*0,1-3,0*1,0*0,55</t>
  </si>
  <si>
    <t>jáma č.3:4,0*4,0*2,5-4,0*1,0*0,1-4,0*4,0*0,55</t>
  </si>
  <si>
    <t>174101102R00</t>
  </si>
  <si>
    <t xml:space="preserve">Zásyp ruční se zhutněním </t>
  </si>
  <si>
    <t>jáma č.1 v kolektoru:2,0*3,0*(2,0-0,20)-3,0*1,0*0,1-3,0*1,0*0,55</t>
  </si>
  <si>
    <t>175101101R00</t>
  </si>
  <si>
    <t xml:space="preserve">Obsyp potrubí bez prohození sypaniny </t>
  </si>
  <si>
    <t>jáma č.1:3,0*1,0*0,55</t>
  </si>
  <si>
    <t>jáma č.2:3,0*1,0*0,55</t>
  </si>
  <si>
    <t>jáma č.3:4,0*1,0*0,55</t>
  </si>
  <si>
    <t>181101102R00</t>
  </si>
  <si>
    <t xml:space="preserve">Úprava pláně v zářezech v hor. 1-4, se zhutněním </t>
  </si>
  <si>
    <t>181201102R00</t>
  </si>
  <si>
    <t xml:space="preserve">Úprava pláně v násypech v hor. 1-4, se zhutněním </t>
  </si>
  <si>
    <t>jáma č.1:2,0*3,0</t>
  </si>
  <si>
    <t>jáma č.2:3,0*2,0</t>
  </si>
  <si>
    <t>jáma č.3:4,0*4,0</t>
  </si>
  <si>
    <t>58337320</t>
  </si>
  <si>
    <t>Štěrkopísek frakce 0-8 C</t>
  </si>
  <si>
    <t>T</t>
  </si>
  <si>
    <t>obsypy:5,5*1,87</t>
  </si>
  <si>
    <t>11</t>
  </si>
  <si>
    <t>Přípravné a přidružené práce</t>
  </si>
  <si>
    <t>110001</t>
  </si>
  <si>
    <t>Geodetické zaměření stávajících podzemních sítí a objektů</t>
  </si>
  <si>
    <t>kpl</t>
  </si>
  <si>
    <t>110002</t>
  </si>
  <si>
    <t xml:space="preserve">Geodetické zaměření skutečného provedení stavby </t>
  </si>
  <si>
    <t>110003</t>
  </si>
  <si>
    <t>110004</t>
  </si>
  <si>
    <t>110005</t>
  </si>
  <si>
    <t>Objekty zařízení staveniště vč. napojení na inž. sítě</t>
  </si>
  <si>
    <t>3</t>
  </si>
  <si>
    <t>Svislé a kompletní konstrukce</t>
  </si>
  <si>
    <t>388129730R00</t>
  </si>
  <si>
    <t xml:space="preserve">Montáž prefa.kanálů ze ŽB, krycích desek do 2 t </t>
  </si>
  <si>
    <t>kus</t>
  </si>
  <si>
    <t>strop šachty č.5:1</t>
  </si>
  <si>
    <t>953981105R00</t>
  </si>
  <si>
    <t>šachta č.5 pro osazení stropu:8</t>
  </si>
  <si>
    <t>380320030RAA</t>
  </si>
  <si>
    <t>Kompletní konstrukce ze železobetonu C 16/20 bednění a odbednění, výztuž 90 kg/m3</t>
  </si>
  <si>
    <t>jáma č. 1 dno kolektoru:2,0*3,0*0,30</t>
  </si>
  <si>
    <t>59385415</t>
  </si>
  <si>
    <t>Deska zákrytová prefa ŽB 2100/1750/250 vč.dopravy</t>
  </si>
  <si>
    <t>4</t>
  </si>
  <si>
    <t>Vodorovné konstrukce</t>
  </si>
  <si>
    <t>451535111R00</t>
  </si>
  <si>
    <t xml:space="preserve">Podkladní vrstva tl. do 25 cm ze štěrku </t>
  </si>
  <si>
    <t>jáma č.1 dno kolektor:3,0*2,0*0,20</t>
  </si>
  <si>
    <t>451573111R00</t>
  </si>
  <si>
    <t xml:space="preserve">Lože pod potrubí ze štěrkopísku do 63 mm </t>
  </si>
  <si>
    <t>jáma č.1:3,0*1,0*0,1</t>
  </si>
  <si>
    <t>jáma č.2:3,0*1,0*0,1</t>
  </si>
  <si>
    <t>jáma č.3:4,0*1,0*0,1</t>
  </si>
  <si>
    <t>5</t>
  </si>
  <si>
    <t>Komunikace</t>
  </si>
  <si>
    <t>566901111R00</t>
  </si>
  <si>
    <t xml:space="preserve">Vyspravení podkladu po překopech štěrkopískem </t>
  </si>
  <si>
    <t>jáma č.2:4,0*3,0*0,20</t>
  </si>
  <si>
    <t>jáma č.3:5,0*5,0*0,20</t>
  </si>
  <si>
    <t>šachta č.5:(1,88*2,5-0,75*0,75)*0,45</t>
  </si>
  <si>
    <t>podél obrubníku:2,0*0,15*0,20</t>
  </si>
  <si>
    <t>566903111R00</t>
  </si>
  <si>
    <t xml:space="preserve">Vyspravení podkladu po překopech kam.hrubě drceným </t>
  </si>
  <si>
    <t>šachta č.5 podél obrubníku v komunikaci:2,0*0,15*0,20</t>
  </si>
  <si>
    <t>7,46*1,69</t>
  </si>
  <si>
    <t>572952111R00</t>
  </si>
  <si>
    <t xml:space="preserve">Vyspravení krytu po překopu asf.betonem tl.do 5 cm </t>
  </si>
  <si>
    <t>jáma č. 2  12x 5cm:4,0*3,0+5,0*4,0</t>
  </si>
  <si>
    <t>jáma č.3:5,0*5,0+6,0*6,0</t>
  </si>
  <si>
    <t>chodník:1,88*2,5*2</t>
  </si>
  <si>
    <t>917862111R00</t>
  </si>
  <si>
    <t>Osazení stojat. obrub. bet. s opěrou,lože z B 12,5 použity vyborané obrubníky</t>
  </si>
  <si>
    <t>979024441R00</t>
  </si>
  <si>
    <t xml:space="preserve">Očištění vybour. obrubníků všech loží a výplní </t>
  </si>
  <si>
    <t>8</t>
  </si>
  <si>
    <t>Trubní vedení</t>
  </si>
  <si>
    <t>879172200</t>
  </si>
  <si>
    <t xml:space="preserve">Napojení na stávající rozvod </t>
  </si>
  <si>
    <t>892381111R00</t>
  </si>
  <si>
    <t xml:space="preserve">Tlaková zkouška vodovodního potrubí DN 350 </t>
  </si>
  <si>
    <t>892382111R00</t>
  </si>
  <si>
    <t xml:space="preserve">Zabezpečení konců vodovod. potrubí DN 350 </t>
  </si>
  <si>
    <t>892383111R00</t>
  </si>
  <si>
    <t xml:space="preserve">Desinfekce a proplach vodovodního potrubí DN 350 </t>
  </si>
  <si>
    <t>892384121</t>
  </si>
  <si>
    <t xml:space="preserve">Napuštění a vypuštění vodovodu </t>
  </si>
  <si>
    <t>892384191</t>
  </si>
  <si>
    <t xml:space="preserve">Laboratorní rozbor vody </t>
  </si>
  <si>
    <t>892400001</t>
  </si>
  <si>
    <t>892400002</t>
  </si>
  <si>
    <t xml:space="preserve">TV inspekce DN 350 před a po sanaci </t>
  </si>
  <si>
    <t>892400003</t>
  </si>
  <si>
    <t>892400004</t>
  </si>
  <si>
    <t>894302121R00</t>
  </si>
  <si>
    <t>Stěny šachet železobetonové B 12,5, tl. nad 20 cm vč.bednění</t>
  </si>
  <si>
    <t>šachta č.5 vyrovnání stěn po vybourání stropu:(1,75+1,6)*52*0,25*0,15</t>
  </si>
  <si>
    <t>prstenec pod poklop:(0,75+0,65)*2*0,10*0,10</t>
  </si>
  <si>
    <t>899104111R00</t>
  </si>
  <si>
    <t xml:space="preserve">Osazení poklopu s rámem nad 150 kg </t>
  </si>
  <si>
    <t>šachta č.5:1</t>
  </si>
  <si>
    <t>55200005</t>
  </si>
  <si>
    <t>55200006</t>
  </si>
  <si>
    <t>Ocelová příruba DN 350</t>
  </si>
  <si>
    <t>55243079.A</t>
  </si>
  <si>
    <t>96</t>
  </si>
  <si>
    <t>Bourání konstrukcí</t>
  </si>
  <si>
    <t>113107124R00</t>
  </si>
  <si>
    <t xml:space="preserve">Odstranění podkladu pl. 200 m2,kam.drcené tl.40 cm </t>
  </si>
  <si>
    <t>jáma č.2:4,0*3,0</t>
  </si>
  <si>
    <t>jáma č.3:5,0*5,0</t>
  </si>
  <si>
    <t>šachta č.5:1,88*2,5-0,75*0,75</t>
  </si>
  <si>
    <t>113107142R00</t>
  </si>
  <si>
    <t xml:space="preserve">Odstranění podkladu pl.do 200 m2, živice tl. 10 cm </t>
  </si>
  <si>
    <t>šachta č.5:1,88*2,5</t>
  </si>
  <si>
    <t>podél obrubníku v komunikaci:2,0*0,15</t>
  </si>
  <si>
    <t>113151114R00</t>
  </si>
  <si>
    <t xml:space="preserve">Frézování krytu pl.do 500 m2,pruh do 75 cm,tl.5 cm </t>
  </si>
  <si>
    <t>kolem jam v š.50cm pr napojení vrchního asfaltu:</t>
  </si>
  <si>
    <t>jáma č.2:(5,0+3,0)*0,50*2</t>
  </si>
  <si>
    <t>jáma č.3:(6,0+5,0)*0,50*2,</t>
  </si>
  <si>
    <t>113202111R00</t>
  </si>
  <si>
    <t xml:space="preserve">Vytrhání obrub z krajníků nebo obrubníků stojatých </t>
  </si>
  <si>
    <t>chodník u Š 5:2,0</t>
  </si>
  <si>
    <t>899102211U00</t>
  </si>
  <si>
    <t>919735112R00</t>
  </si>
  <si>
    <t xml:space="preserve">Řezání stávajícího živičného krytu tl. 5 - 10 cm </t>
  </si>
  <si>
    <t>jáma č.2:(4,0+3,0)*2</t>
  </si>
  <si>
    <t>jáma č.  3:5,0*4</t>
  </si>
  <si>
    <t>šachta č.5:1,88*2</t>
  </si>
  <si>
    <t>podél obrubníku v komunikaci:2,0+0,15*2</t>
  </si>
  <si>
    <t>91973512R00</t>
  </si>
  <si>
    <t xml:space="preserve">Řezání stávajícího betonového krytu tl. 20-30 cm </t>
  </si>
  <si>
    <t>pro jámu č.1 dno kolektoru:(2,0+3,0)*2</t>
  </si>
  <si>
    <t>961055111R00</t>
  </si>
  <si>
    <t xml:space="preserve">Bourání základů železobetonových </t>
  </si>
  <si>
    <t>pro jámu č.1 dno v kolektoru:2,0*3,0*0,30</t>
  </si>
  <si>
    <t>963051113R00</t>
  </si>
  <si>
    <t xml:space="preserve">Bourání ŽB stropů deskových tl. nad 8 cm </t>
  </si>
  <si>
    <t>šachta č.5:(1,75*2,1-0,6*0,6)*0,25</t>
  </si>
  <si>
    <t>99</t>
  </si>
  <si>
    <t>Staveništní přesun hmot</t>
  </si>
  <si>
    <t>998274101R00</t>
  </si>
  <si>
    <t xml:space="preserve">Přesun hmot, trubní vedení betonové, otevř. výkop </t>
  </si>
  <si>
    <t>711</t>
  </si>
  <si>
    <t>Izolace proti vodě</t>
  </si>
  <si>
    <t>711611101R00</t>
  </si>
  <si>
    <t>Izolace objektů pod zemí za studena, nátěr ALP vč.dodávky nátěru</t>
  </si>
  <si>
    <t>šachta č.5 strop a komínek:1,75*2,1-0,75*0,75+(1,75+2,1)*2*0,50</t>
  </si>
  <si>
    <t>711661103R00</t>
  </si>
  <si>
    <t xml:space="preserve">Izolace objektů pod zem, pryžová fólie plně lepená </t>
  </si>
  <si>
    <t>šachta č.5 dle nátěru:6,96</t>
  </si>
  <si>
    <t>28322026</t>
  </si>
  <si>
    <t>Fólie  803 tl.1,0, š. 1300 mm zemní</t>
  </si>
  <si>
    <t>6,96*1,1</t>
  </si>
  <si>
    <t>998711101R00</t>
  </si>
  <si>
    <t xml:space="preserve">Přesun hmot pro izolace proti vodě, výšky do 6 m </t>
  </si>
  <si>
    <t>D96</t>
  </si>
  <si>
    <t>Přesuny suti a vybouraných hmot</t>
  </si>
  <si>
    <t>979082213R00</t>
  </si>
  <si>
    <t xml:space="preserve">Vodorovná doprava suti po suchu do 1 km </t>
  </si>
  <si>
    <t>979082219R00</t>
  </si>
  <si>
    <t>Příplatek za dopravu suti po suchu za další 1 km do 15 km</t>
  </si>
  <si>
    <t>979087212R00</t>
  </si>
  <si>
    <t xml:space="preserve">Nakládání suti na dopravní prostředky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</si>
  <si>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</si>
  <si>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</si>
  <si>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</si>
  <si>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</si>
  <si>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</si>
  <si>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</si>
  <si>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</si>
  <si>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</si>
  <si>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</si>
  <si>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</si>
  <si>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Přesun techniky pro sanaci na místo stavby </t>
  </si>
  <si>
    <t>Poklop šachtový litinový, D 400 , vč.rámu</t>
  </si>
  <si>
    <t>SO 01 -</t>
  </si>
  <si>
    <t>6 str.</t>
  </si>
  <si>
    <t>Č.K.-Výměna vodovodu (kolektor-Objížd.silnice)</t>
  </si>
  <si>
    <t>REKAPITULACE  STAVEBNÍCH  DÍLŮ - SO 01 SANACE VODOVODU</t>
  </si>
  <si>
    <t xml:space="preserve">DIO - dopravní opatření </t>
  </si>
  <si>
    <t xml:space="preserve">Demontáž - poklop litina+rám -100kg </t>
  </si>
  <si>
    <t>857382121R00</t>
  </si>
  <si>
    <t xml:space="preserve">Montáž tvarovek litin. jednoos. přír. výkop DN 350 </t>
  </si>
  <si>
    <t>55251412</t>
  </si>
  <si>
    <t xml:space="preserve">TP DN 350, trubka přírubová, PN16, L = 0,5 m TT </t>
  </si>
  <si>
    <t xml:space="preserve">Chemické kotvy do betonu, hl. 170 mm, M 20 </t>
  </si>
  <si>
    <t xml:space="preserve">Vysokotlaké čistění 1500 bar DN 350 </t>
  </si>
  <si>
    <t xml:space="preserve">Sanace potrubí rukávcem (specifikace viz. TZP) DN 350 </t>
  </si>
  <si>
    <t>Spojka ARPOL ICY-350A2E14</t>
  </si>
  <si>
    <t>duben 2022</t>
  </si>
  <si>
    <t>Jiří Sváček - Videall Projekt, Č.Krumlov</t>
  </si>
  <si>
    <r>
      <t>Město Český Krumlov,</t>
    </r>
    <r>
      <rPr>
        <sz val="10"/>
        <rFont val="Arial"/>
        <family val="2"/>
      </rPr>
      <t xml:space="preserve"> (IČ 00245836)</t>
    </r>
  </si>
  <si>
    <t>Práce provozovatele spojené se sanací vodovodu a zajištění nepřetržíté dodávky vody během stavby</t>
  </si>
  <si>
    <t>POLOŽKOVÝ VÝKAZ VÝMĚR  -  SO 01 SANACE VODOVODU</t>
  </si>
  <si>
    <t>Výkaz výměr:</t>
  </si>
  <si>
    <t>SANACE VODOVODU (2. etapa)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</si>
</sst>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0.0"/>
    <numFmt numFmtId="168" formatCode="#,##0\ &quot;Kč&quot;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3" fillId="20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40" fillId="22" borderId="6" applyNumberFormat="0" applyFont="0" applyAlignment="0" applyProtection="0"/>
    <xf numFmtId="9" fontId="4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 shrinkToFi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67" fontId="3" fillId="0" borderId="40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4" xfId="0" applyFont="1" applyBorder="1" applyAlignment="1">
      <alignment/>
    </xf>
    <xf numFmtId="167" fontId="3" fillId="0" borderId="1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1" xfId="45" applyFont="1" applyBorder="1">
      <alignment/>
      <protection/>
    </xf>
    <xf numFmtId="0" fontId="3" fillId="0" borderId="41" xfId="45" applyFont="1" applyBorder="1">
      <alignment/>
      <protection/>
    </xf>
    <xf numFmtId="0" fontId="3" fillId="0" borderId="41" xfId="45" applyFont="1" applyBorder="1" applyAlignment="1">
      <alignment horizontal="right"/>
      <protection/>
    </xf>
    <xf numFmtId="0" fontId="3" fillId="0" borderId="42" xfId="45" applyFont="1" applyBorder="1">
      <alignment/>
      <protection/>
    </xf>
    <xf numFmtId="0" fontId="3" fillId="0" borderId="41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/>
    </xf>
    <xf numFmtId="0" fontId="4" fillId="0" borderId="44" xfId="45" applyFont="1" applyBorder="1">
      <alignment/>
      <protection/>
    </xf>
    <xf numFmtId="0" fontId="3" fillId="0" borderId="44" xfId="45" applyFont="1" applyBorder="1">
      <alignment/>
      <protection/>
    </xf>
    <xf numFmtId="0" fontId="3" fillId="0" borderId="44" xfId="45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0" borderId="45" xfId="0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167" fontId="3" fillId="0" borderId="1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3" fillId="0" borderId="0" xfId="45" applyFont="1">
      <alignment/>
      <protection/>
    </xf>
    <xf numFmtId="0" fontId="13" fillId="0" borderId="0" xfId="45" applyFont="1" applyAlignment="1">
      <alignment horizontal="centerContinuous"/>
      <protection/>
    </xf>
    <xf numFmtId="0" fontId="14" fillId="0" borderId="0" xfId="45" applyFont="1" applyAlignment="1">
      <alignment horizontal="centerContinuous"/>
      <protection/>
    </xf>
    <xf numFmtId="0" fontId="14" fillId="0" borderId="0" xfId="45" applyFont="1" applyAlignment="1">
      <alignment horizontal="right"/>
      <protection/>
    </xf>
    <xf numFmtId="0" fontId="3" fillId="0" borderId="43" xfId="45" applyFont="1" applyBorder="1">
      <alignment/>
      <protection/>
    </xf>
    <xf numFmtId="0" fontId="5" fillId="0" borderId="0" xfId="45" applyFont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/>
      <protection/>
    </xf>
    <xf numFmtId="0" fontId="4" fillId="0" borderId="46" xfId="45" applyFont="1" applyBorder="1" applyAlignment="1">
      <alignment horizontal="center"/>
      <protection/>
    </xf>
    <xf numFmtId="49" fontId="4" fillId="0" borderId="46" xfId="45" applyNumberFormat="1" applyFont="1" applyBorder="1" applyAlignment="1">
      <alignment horizontal="left"/>
      <protection/>
    </xf>
    <xf numFmtId="0" fontId="4" fillId="0" borderId="47" xfId="45" applyFont="1" applyBorder="1">
      <alignment/>
      <protection/>
    </xf>
    <xf numFmtId="0" fontId="3" fillId="0" borderId="14" xfId="45" applyFont="1" applyBorder="1" applyAlignment="1">
      <alignment horizontal="center"/>
      <protection/>
    </xf>
    <xf numFmtId="0" fontId="3" fillId="0" borderId="14" xfId="45" applyNumberFormat="1" applyFont="1" applyBorder="1" applyAlignment="1">
      <alignment horizontal="right"/>
      <protection/>
    </xf>
    <xf numFmtId="0" fontId="3" fillId="0" borderId="13" xfId="45" applyNumberFormat="1" applyFont="1" applyBorder="1">
      <alignment/>
      <protection/>
    </xf>
    <xf numFmtId="0" fontId="0" fillId="0" borderId="0" xfId="45" applyNumberFormat="1">
      <alignment/>
      <protection/>
    </xf>
    <xf numFmtId="0" fontId="15" fillId="0" borderId="0" xfId="45" applyFont="1">
      <alignment/>
      <protection/>
    </xf>
    <xf numFmtId="0" fontId="16" fillId="0" borderId="48" xfId="45" applyFont="1" applyBorder="1" applyAlignment="1">
      <alignment horizontal="center" vertical="top"/>
      <protection/>
    </xf>
    <xf numFmtId="49" fontId="16" fillId="0" borderId="48" xfId="45" applyNumberFormat="1" applyFont="1" applyBorder="1" applyAlignment="1">
      <alignment horizontal="left" vertical="top"/>
      <protection/>
    </xf>
    <xf numFmtId="0" fontId="16" fillId="0" borderId="48" xfId="45" applyFont="1" applyBorder="1" applyAlignment="1">
      <alignment vertical="top" wrapText="1"/>
      <protection/>
    </xf>
    <xf numFmtId="49" fontId="16" fillId="0" borderId="48" xfId="45" applyNumberFormat="1" applyFont="1" applyBorder="1" applyAlignment="1">
      <alignment horizontal="center" shrinkToFit="1"/>
      <protection/>
    </xf>
    <xf numFmtId="4" fontId="16" fillId="0" borderId="48" xfId="45" applyNumberFormat="1" applyFont="1" applyBorder="1" applyAlignment="1">
      <alignment horizontal="right"/>
      <protection/>
    </xf>
    <xf numFmtId="4" fontId="16" fillId="0" borderId="48" xfId="45" applyNumberFormat="1" applyFont="1" applyBorder="1">
      <alignment/>
      <protection/>
    </xf>
    <xf numFmtId="0" fontId="15" fillId="0" borderId="0" xfId="45" applyFont="1">
      <alignment/>
      <protection/>
    </xf>
    <xf numFmtId="0" fontId="5" fillId="0" borderId="46" xfId="45" applyFont="1" applyBorder="1" applyAlignment="1">
      <alignment horizontal="center"/>
      <protection/>
    </xf>
    <xf numFmtId="0" fontId="18" fillId="0" borderId="0" xfId="45" applyFont="1" applyAlignment="1">
      <alignment wrapText="1"/>
      <protection/>
    </xf>
    <xf numFmtId="49" fontId="5" fillId="0" borderId="46" xfId="45" applyNumberFormat="1" applyFont="1" applyBorder="1" applyAlignment="1">
      <alignment horizontal="right"/>
      <protection/>
    </xf>
    <xf numFmtId="4" fontId="19" fillId="33" borderId="49" xfId="45" applyNumberFormat="1" applyFont="1" applyFill="1" applyBorder="1" applyAlignment="1">
      <alignment horizontal="right" wrapText="1"/>
      <protection/>
    </xf>
    <xf numFmtId="0" fontId="19" fillId="33" borderId="34" xfId="45" applyFont="1" applyFill="1" applyBorder="1" applyAlignment="1">
      <alignment horizontal="left" wrapText="1"/>
      <protection/>
    </xf>
    <xf numFmtId="0" fontId="19" fillId="0" borderId="33" xfId="0" applyFont="1" applyBorder="1" applyAlignment="1">
      <alignment horizontal="right"/>
    </xf>
    <xf numFmtId="0" fontId="3" fillId="34" borderId="15" xfId="45" applyFont="1" applyFill="1" applyBorder="1" applyAlignment="1">
      <alignment horizontal="center"/>
      <protection/>
    </xf>
    <xf numFmtId="49" fontId="21" fillId="34" borderId="15" xfId="45" applyNumberFormat="1" applyFont="1" applyFill="1" applyBorder="1" applyAlignment="1">
      <alignment horizontal="left"/>
      <protection/>
    </xf>
    <xf numFmtId="0" fontId="21" fillId="34" borderId="47" xfId="45" applyFont="1" applyFill="1" applyBorder="1">
      <alignment/>
      <protection/>
    </xf>
    <xf numFmtId="0" fontId="3" fillId="34" borderId="14" xfId="45" applyFont="1" applyFill="1" applyBorder="1" applyAlignment="1">
      <alignment horizontal="center"/>
      <protection/>
    </xf>
    <xf numFmtId="4" fontId="3" fillId="34" borderId="14" xfId="45" applyNumberFormat="1" applyFont="1" applyFill="1" applyBorder="1" applyAlignment="1">
      <alignment horizontal="right"/>
      <protection/>
    </xf>
    <xf numFmtId="4" fontId="3" fillId="34" borderId="13" xfId="45" applyNumberFormat="1" applyFont="1" applyFill="1" applyBorder="1" applyAlignment="1">
      <alignment horizontal="right"/>
      <protection/>
    </xf>
    <xf numFmtId="4" fontId="4" fillId="34" borderId="15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22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23" fillId="0" borderId="0" xfId="45" applyFont="1" applyBorder="1">
      <alignment/>
      <protection/>
    </xf>
    <xf numFmtId="3" fontId="23" fillId="0" borderId="0" xfId="45" applyNumberFormat="1" applyFont="1" applyBorder="1" applyAlignment="1">
      <alignment horizontal="right"/>
      <protection/>
    </xf>
    <xf numFmtId="4" fontId="23" fillId="0" borderId="0" xfId="45" applyNumberFormat="1" applyFont="1" applyBorder="1">
      <alignment/>
      <protection/>
    </xf>
    <xf numFmtId="0" fontId="22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" fontId="17" fillId="33" borderId="49" xfId="45" applyNumberFormat="1" applyFont="1" applyFill="1" applyBorder="1" applyAlignment="1">
      <alignment horizontal="right" wrapText="1"/>
      <protection/>
    </xf>
    <xf numFmtId="0" fontId="0" fillId="0" borderId="33" xfId="0" applyBorder="1" applyAlignment="1">
      <alignment/>
    </xf>
    <xf numFmtId="49" fontId="3" fillId="0" borderId="33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 vertical="justify"/>
    </xf>
    <xf numFmtId="0" fontId="5" fillId="0" borderId="50" xfId="0" applyFont="1" applyBorder="1" applyAlignment="1">
      <alignment horizontal="left" vertical="justify"/>
    </xf>
    <xf numFmtId="49" fontId="5" fillId="0" borderId="50" xfId="0" applyNumberFormat="1" applyFont="1" applyBorder="1" applyAlignment="1">
      <alignment horizontal="left" vertical="justify"/>
    </xf>
    <xf numFmtId="3" fontId="5" fillId="0" borderId="50" xfId="0" applyNumberFormat="1" applyFont="1" applyBorder="1" applyAlignment="1">
      <alignment horizontal="right" vertical="justify"/>
    </xf>
    <xf numFmtId="0" fontId="5" fillId="0" borderId="51" xfId="0" applyNumberFormat="1" applyFont="1" applyBorder="1" applyAlignment="1">
      <alignment horizontal="left" vertical="justify"/>
    </xf>
    <xf numFmtId="0" fontId="5" fillId="0" borderId="51" xfId="0" applyFont="1" applyBorder="1" applyAlignment="1">
      <alignment horizontal="left" vertical="justify"/>
    </xf>
    <xf numFmtId="0" fontId="5" fillId="0" borderId="51" xfId="0" applyFont="1" applyFill="1" applyBorder="1" applyAlignment="1">
      <alignment horizontal="left" vertical="justify"/>
    </xf>
    <xf numFmtId="0" fontId="5" fillId="0" borderId="51" xfId="0" applyNumberFormat="1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49" fontId="5" fillId="0" borderId="52" xfId="0" applyNumberFormat="1" applyFont="1" applyBorder="1" applyAlignment="1">
      <alignment/>
    </xf>
    <xf numFmtId="0" fontId="5" fillId="0" borderId="53" xfId="0" applyFont="1" applyBorder="1" applyAlignment="1">
      <alignment/>
    </xf>
    <xf numFmtId="0" fontId="3" fillId="0" borderId="53" xfId="0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49" fontId="5" fillId="0" borderId="58" xfId="0" applyNumberFormat="1" applyFont="1" applyBorder="1" applyAlignment="1">
      <alignment/>
    </xf>
    <xf numFmtId="0" fontId="5" fillId="0" borderId="59" xfId="0" applyFont="1" applyBorder="1" applyAlignment="1">
      <alignment/>
    </xf>
    <xf numFmtId="0" fontId="3" fillId="0" borderId="59" xfId="0" applyFont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49" fontId="5" fillId="0" borderId="64" xfId="0" applyNumberFormat="1" applyFont="1" applyBorder="1" applyAlignment="1">
      <alignment/>
    </xf>
    <xf numFmtId="0" fontId="5" fillId="0" borderId="65" xfId="0" applyFont="1" applyBorder="1" applyAlignment="1">
      <alignment/>
    </xf>
    <xf numFmtId="0" fontId="3" fillId="0" borderId="65" xfId="0" applyFont="1" applyBorder="1" applyAlignment="1">
      <alignment/>
    </xf>
    <xf numFmtId="3" fontId="3" fillId="0" borderId="66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0" fontId="16" fillId="0" borderId="70" xfId="45" applyFont="1" applyBorder="1" applyAlignment="1">
      <alignment vertical="top" wrapText="1"/>
      <protection/>
    </xf>
    <xf numFmtId="4" fontId="16" fillId="0" borderId="48" xfId="45" applyNumberFormat="1" applyFont="1" applyFill="1" applyBorder="1" applyAlignment="1">
      <alignment horizontal="right"/>
      <protection/>
    </xf>
    <xf numFmtId="0" fontId="16" fillId="33" borderId="34" xfId="45" applyFont="1" applyFill="1" applyBorder="1" applyAlignment="1">
      <alignment horizontal="left" wrapText="1"/>
      <protection/>
    </xf>
    <xf numFmtId="49" fontId="5" fillId="35" borderId="15" xfId="45" applyNumberFormat="1" applyFont="1" applyFill="1" applyBorder="1">
      <alignment/>
      <protection/>
    </xf>
    <xf numFmtId="0" fontId="5" fillId="35" borderId="13" xfId="45" applyFont="1" applyFill="1" applyBorder="1" applyAlignment="1">
      <alignment horizontal="center"/>
      <protection/>
    </xf>
    <xf numFmtId="0" fontId="5" fillId="35" borderId="13" xfId="45" applyNumberFormat="1" applyFont="1" applyFill="1" applyBorder="1" applyAlignment="1">
      <alignment horizontal="center"/>
      <protection/>
    </xf>
    <xf numFmtId="0" fontId="5" fillId="35" borderId="15" xfId="45" applyFont="1" applyFill="1" applyBorder="1" applyAlignment="1">
      <alignment horizontal="center"/>
      <protection/>
    </xf>
    <xf numFmtId="49" fontId="4" fillId="35" borderId="71" xfId="0" applyNumberFormat="1" applyFont="1" applyFill="1" applyBorder="1" applyAlignment="1">
      <alignment horizontal="center"/>
    </xf>
    <xf numFmtId="0" fontId="4" fillId="35" borderId="72" xfId="0" applyFont="1" applyFill="1" applyBorder="1" applyAlignment="1">
      <alignment horizontal="center"/>
    </xf>
    <xf numFmtId="0" fontId="4" fillId="35" borderId="73" xfId="0" applyFont="1" applyFill="1" applyBorder="1" applyAlignment="1">
      <alignment horizontal="center"/>
    </xf>
    <xf numFmtId="0" fontId="4" fillId="35" borderId="74" xfId="0" applyFont="1" applyFill="1" applyBorder="1" applyAlignment="1">
      <alignment horizontal="center"/>
    </xf>
    <xf numFmtId="0" fontId="4" fillId="35" borderId="75" xfId="0" applyFont="1" applyFill="1" applyBorder="1" applyAlignment="1">
      <alignment horizontal="center"/>
    </xf>
    <xf numFmtId="0" fontId="4" fillId="35" borderId="76" xfId="0" applyFont="1" applyFill="1" applyBorder="1" applyAlignment="1">
      <alignment horizontal="center"/>
    </xf>
    <xf numFmtId="0" fontId="4" fillId="0" borderId="71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3" fontId="4" fillId="0" borderId="73" xfId="0" applyNumberFormat="1" applyFont="1" applyFill="1" applyBorder="1" applyAlignment="1">
      <alignment/>
    </xf>
    <xf numFmtId="3" fontId="4" fillId="0" borderId="74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3" fontId="4" fillId="0" borderId="76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77" xfId="0" applyFont="1" applyFill="1" applyBorder="1" applyAlignment="1">
      <alignment/>
    </xf>
    <xf numFmtId="0" fontId="4" fillId="0" borderId="78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right"/>
    </xf>
    <xf numFmtId="4" fontId="6" fillId="0" borderId="77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4" fontId="3" fillId="0" borderId="79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Continuous"/>
    </xf>
    <xf numFmtId="0" fontId="6" fillId="0" borderId="24" xfId="0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/>
    </xf>
    <xf numFmtId="49" fontId="3" fillId="0" borderId="33" xfId="0" applyNumberFormat="1" applyFont="1" applyFill="1" applyBorder="1" applyAlignment="1">
      <alignment/>
    </xf>
    <xf numFmtId="49" fontId="3" fillId="35" borderId="13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35" borderId="71" xfId="0" applyFont="1" applyFill="1" applyBorder="1" applyAlignment="1">
      <alignment horizontal="left"/>
    </xf>
    <xf numFmtId="0" fontId="3" fillId="35" borderId="72" xfId="0" applyFont="1" applyFill="1" applyBorder="1" applyAlignment="1">
      <alignment horizontal="left"/>
    </xf>
    <xf numFmtId="0" fontId="3" fillId="35" borderId="73" xfId="0" applyFont="1" applyFill="1" applyBorder="1" applyAlignment="1">
      <alignment horizontal="centerContinuous"/>
    </xf>
    <xf numFmtId="0" fontId="4" fillId="35" borderId="72" xfId="0" applyFont="1" applyFill="1" applyBorder="1" applyAlignment="1">
      <alignment horizontal="centerContinuous"/>
    </xf>
    <xf numFmtId="0" fontId="3" fillId="35" borderId="72" xfId="0" applyFont="1" applyFill="1" applyBorder="1" applyAlignment="1">
      <alignment horizontal="centerContinuous"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80" xfId="0" applyFont="1" applyFill="1" applyBorder="1" applyAlignment="1">
      <alignment/>
    </xf>
    <xf numFmtId="0" fontId="4" fillId="35" borderId="77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3" fontId="0" fillId="0" borderId="0" xfId="45" applyNumberFormat="1" applyFill="1">
      <alignment/>
      <protection/>
    </xf>
    <xf numFmtId="0" fontId="0" fillId="0" borderId="0" xfId="0" applyAlignment="1">
      <alignment horizontal="left" wrapText="1"/>
    </xf>
    <xf numFmtId="168" fontId="3" fillId="0" borderId="47" xfId="0" applyNumberFormat="1" applyFont="1" applyBorder="1" applyAlignment="1">
      <alignment horizontal="right" indent="2"/>
    </xf>
    <xf numFmtId="168" fontId="3" fillId="0" borderId="51" xfId="0" applyNumberFormat="1" applyFont="1" applyBorder="1" applyAlignment="1">
      <alignment horizontal="right" indent="2"/>
    </xf>
    <xf numFmtId="168" fontId="7" fillId="35" borderId="81" xfId="0" applyNumberFormat="1" applyFont="1" applyFill="1" applyBorder="1" applyAlignment="1">
      <alignment horizontal="right" indent="2"/>
    </xf>
    <xf numFmtId="168" fontId="7" fillId="35" borderId="79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11" fillId="0" borderId="15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30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0" fontId="3" fillId="0" borderId="82" xfId="45" applyFont="1" applyBorder="1" applyAlignment="1">
      <alignment horizontal="center"/>
      <protection/>
    </xf>
    <xf numFmtId="0" fontId="3" fillId="0" borderId="83" xfId="45" applyFont="1" applyBorder="1" applyAlignment="1">
      <alignment horizontal="center"/>
      <protection/>
    </xf>
    <xf numFmtId="0" fontId="3" fillId="0" borderId="84" xfId="45" applyFont="1" applyBorder="1" applyAlignment="1">
      <alignment horizontal="center"/>
      <protection/>
    </xf>
    <xf numFmtId="0" fontId="3" fillId="0" borderId="85" xfId="45" applyFont="1" applyBorder="1" applyAlignment="1">
      <alignment horizontal="center"/>
      <protection/>
    </xf>
    <xf numFmtId="0" fontId="3" fillId="0" borderId="86" xfId="45" applyFont="1" applyBorder="1" applyAlignment="1">
      <alignment horizontal="left"/>
      <protection/>
    </xf>
    <xf numFmtId="0" fontId="3" fillId="0" borderId="44" xfId="45" applyFont="1" applyBorder="1" applyAlignment="1">
      <alignment horizontal="left"/>
      <protection/>
    </xf>
    <xf numFmtId="0" fontId="3" fillId="0" borderId="87" xfId="45" applyFont="1" applyBorder="1" applyAlignment="1">
      <alignment horizontal="left"/>
      <protection/>
    </xf>
    <xf numFmtId="3" fontId="4" fillId="0" borderId="31" xfId="0" applyNumberFormat="1" applyFont="1" applyFill="1" applyBorder="1" applyAlignment="1">
      <alignment horizontal="right"/>
    </xf>
    <xf numFmtId="3" fontId="4" fillId="0" borderId="79" xfId="0" applyNumberFormat="1" applyFont="1" applyFill="1" applyBorder="1" applyAlignment="1">
      <alignment horizontal="right"/>
    </xf>
    <xf numFmtId="49" fontId="19" fillId="33" borderId="88" xfId="45" applyNumberFormat="1" applyFont="1" applyFill="1" applyBorder="1" applyAlignment="1">
      <alignment horizontal="left" wrapText="1"/>
      <protection/>
    </xf>
    <xf numFmtId="49" fontId="20" fillId="0" borderId="89" xfId="0" applyNumberFormat="1" applyFont="1" applyBorder="1" applyAlignment="1">
      <alignment horizontal="left" wrapText="1"/>
    </xf>
    <xf numFmtId="0" fontId="5" fillId="0" borderId="42" xfId="45" applyFont="1" applyBorder="1" applyAlignment="1">
      <alignment horizontal="left"/>
      <protection/>
    </xf>
    <xf numFmtId="0" fontId="5" fillId="0" borderId="41" xfId="45" applyFont="1" applyBorder="1" applyAlignment="1">
      <alignment horizontal="left"/>
      <protection/>
    </xf>
    <xf numFmtId="49" fontId="17" fillId="33" borderId="88" xfId="45" applyNumberFormat="1" applyFont="1" applyFill="1" applyBorder="1" applyAlignment="1">
      <alignment horizontal="left" wrapText="1"/>
      <protection/>
    </xf>
    <xf numFmtId="0" fontId="12" fillId="0" borderId="0" xfId="45" applyFont="1" applyAlignment="1">
      <alignment horizontal="center"/>
      <protection/>
    </xf>
    <xf numFmtId="49" fontId="3" fillId="0" borderId="84" xfId="45" applyNumberFormat="1" applyFont="1" applyBorder="1" applyAlignment="1">
      <alignment horizontal="center"/>
      <protection/>
    </xf>
    <xf numFmtId="0" fontId="3" fillId="0" borderId="86" xfId="45" applyFont="1" applyBorder="1" applyAlignment="1">
      <alignment horizontal="center" shrinkToFit="1"/>
      <protection/>
    </xf>
    <xf numFmtId="0" fontId="3" fillId="0" borderId="44" xfId="45" applyFont="1" applyBorder="1" applyAlignment="1">
      <alignment horizontal="center" shrinkToFit="1"/>
      <protection/>
    </xf>
    <xf numFmtId="0" fontId="3" fillId="0" borderId="87" xfId="45" applyFont="1" applyBorder="1" applyAlignment="1">
      <alignment horizontal="center" shrinkToFit="1"/>
      <protection/>
    </xf>
    <xf numFmtId="0" fontId="4" fillId="35" borderId="0" xfId="0" applyFont="1" applyFill="1" applyBorder="1" applyAlignment="1">
      <alignment vertical="center"/>
    </xf>
    <xf numFmtId="49" fontId="4" fillId="35" borderId="12" xfId="0" applyNumberFormat="1" applyFont="1" applyFill="1" applyBorder="1" applyAlignment="1">
      <alignment/>
    </xf>
    <xf numFmtId="0" fontId="4" fillId="35" borderId="14" xfId="0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2.00390625" style="0" customWidth="1"/>
    <col min="3" max="3" width="15.00390625" style="0" customWidth="1"/>
    <col min="4" max="4" width="15.875" style="0" customWidth="1"/>
    <col min="5" max="5" width="14.625" style="0" customWidth="1"/>
    <col min="6" max="6" width="13.625" style="0" customWidth="1"/>
    <col min="7" max="7" width="16.625" style="0" customWidth="1"/>
    <col min="8" max="8" width="15.25390625" style="0" customWidth="1"/>
    <col min="10" max="10" width="12.00390625" style="0" customWidth="1"/>
  </cols>
  <sheetData>
    <row r="1" spans="2:8" ht="24.75" customHeight="1" thickBot="1">
      <c r="B1" s="1" t="s">
        <v>0</v>
      </c>
      <c r="C1" s="2"/>
      <c r="D1" s="2"/>
      <c r="E1" s="2"/>
      <c r="F1" s="2"/>
      <c r="G1" s="2"/>
      <c r="H1" s="2"/>
    </row>
    <row r="2" spans="2:8" ht="12.75" customHeight="1">
      <c r="B2" s="197" t="s">
        <v>1</v>
      </c>
      <c r="C2" s="198"/>
      <c r="D2" s="199">
        <f>Rekapitulace!H1</f>
        <v>0</v>
      </c>
      <c r="E2" s="199">
        <f>Rekapitulace!G2</f>
        <v>0</v>
      </c>
      <c r="F2" s="198"/>
      <c r="G2" s="3" t="s">
        <v>2</v>
      </c>
      <c r="H2" s="134"/>
    </row>
    <row r="3" spans="2:8" ht="3" customHeight="1" hidden="1">
      <c r="B3" s="4"/>
      <c r="C3" s="5"/>
      <c r="D3" s="6"/>
      <c r="E3" s="6"/>
      <c r="F3" s="5"/>
      <c r="G3" s="7"/>
      <c r="H3" s="135"/>
    </row>
    <row r="4" spans="2:8" ht="12" customHeight="1">
      <c r="B4" s="8" t="s">
        <v>3</v>
      </c>
      <c r="C4" s="5"/>
      <c r="D4" s="6" t="s">
        <v>4</v>
      </c>
      <c r="E4" s="6"/>
      <c r="F4" s="5"/>
      <c r="G4" s="7" t="s">
        <v>5</v>
      </c>
      <c r="H4" s="136"/>
    </row>
    <row r="5" spans="2:8" ht="12.75">
      <c r="B5" s="251" t="s">
        <v>328</v>
      </c>
      <c r="C5" s="202"/>
      <c r="D5" s="252" t="s">
        <v>348</v>
      </c>
      <c r="E5" s="203"/>
      <c r="F5" s="204"/>
      <c r="G5" s="7" t="s">
        <v>7</v>
      </c>
      <c r="H5" s="135"/>
    </row>
    <row r="6" spans="2:16" ht="12.75" customHeight="1">
      <c r="B6" s="8" t="s">
        <v>8</v>
      </c>
      <c r="C6" s="5"/>
      <c r="D6" s="6" t="s">
        <v>9</v>
      </c>
      <c r="E6" s="6"/>
      <c r="F6" s="5"/>
      <c r="G6" s="9" t="s">
        <v>10</v>
      </c>
      <c r="H6" s="137">
        <v>0</v>
      </c>
      <c r="P6" s="10"/>
    </row>
    <row r="7" spans="2:8" ht="12.75">
      <c r="B7" s="200"/>
      <c r="C7" s="201"/>
      <c r="D7" s="250" t="s">
        <v>330</v>
      </c>
      <c r="E7" s="205"/>
      <c r="F7" s="205"/>
      <c r="G7" s="11" t="s">
        <v>11</v>
      </c>
      <c r="H7" s="137">
        <f>IF(PocetMJ=0,,ROUND((G30+G32)/PocetMJ,1))</f>
        <v>0</v>
      </c>
    </row>
    <row r="8" spans="2:10" ht="12.75">
      <c r="B8" s="12" t="s">
        <v>12</v>
      </c>
      <c r="C8" s="7"/>
      <c r="D8" s="226" t="s">
        <v>343</v>
      </c>
      <c r="E8" s="226"/>
      <c r="F8" s="227"/>
      <c r="G8" s="13" t="s">
        <v>13</v>
      </c>
      <c r="H8" s="138"/>
      <c r="I8" s="14"/>
      <c r="J8" s="15"/>
    </row>
    <row r="9" spans="2:9" ht="12.75">
      <c r="B9" s="12" t="s">
        <v>14</v>
      </c>
      <c r="C9" s="7"/>
      <c r="D9" s="226" t="str">
        <f>Projektant</f>
        <v>Jiří Sváček - Videall Projekt, Č.Krumlov</v>
      </c>
      <c r="E9" s="226"/>
      <c r="F9" s="227"/>
      <c r="G9" s="7"/>
      <c r="H9" s="139"/>
      <c r="I9" s="16"/>
    </row>
    <row r="10" spans="2:9" ht="12.75">
      <c r="B10" s="12" t="s">
        <v>15</v>
      </c>
      <c r="C10" s="7"/>
      <c r="D10" s="228" t="s">
        <v>344</v>
      </c>
      <c r="E10" s="228"/>
      <c r="F10" s="228"/>
      <c r="G10" s="17"/>
      <c r="H10" s="140"/>
      <c r="I10" s="18"/>
    </row>
    <row r="11" spans="2:58" ht="13.5" customHeight="1">
      <c r="B11" s="12" t="s">
        <v>16</v>
      </c>
      <c r="C11" s="7"/>
      <c r="D11" s="226"/>
      <c r="E11" s="226"/>
      <c r="F11" s="226"/>
      <c r="G11" s="19" t="s">
        <v>17</v>
      </c>
      <c r="H11" s="141"/>
      <c r="I11" s="16"/>
      <c r="BB11" s="20"/>
      <c r="BC11" s="20"/>
      <c r="BD11" s="20"/>
      <c r="BE11" s="20"/>
      <c r="BF11" s="20"/>
    </row>
    <row r="12" spans="2:9" ht="12.75" customHeight="1">
      <c r="B12" s="21" t="s">
        <v>18</v>
      </c>
      <c r="C12" s="5"/>
      <c r="D12" s="226"/>
      <c r="E12" s="226"/>
      <c r="F12" s="226"/>
      <c r="G12" s="22" t="s">
        <v>19</v>
      </c>
      <c r="H12" s="142" t="s">
        <v>329</v>
      </c>
      <c r="I12" s="16"/>
    </row>
    <row r="13" spans="2:9" ht="28.5" customHeight="1" thickBot="1">
      <c r="B13" s="23" t="s">
        <v>20</v>
      </c>
      <c r="C13" s="24"/>
      <c r="D13" s="24"/>
      <c r="E13" s="24"/>
      <c r="F13" s="25"/>
      <c r="G13" s="25"/>
      <c r="H13" s="26"/>
      <c r="I13" s="16"/>
    </row>
    <row r="14" spans="2:8" ht="17.25" customHeight="1" thickBot="1">
      <c r="B14" s="206" t="s">
        <v>21</v>
      </c>
      <c r="C14" s="207"/>
      <c r="D14" s="208"/>
      <c r="E14" s="209" t="s">
        <v>22</v>
      </c>
      <c r="F14" s="210"/>
      <c r="G14" s="210"/>
      <c r="H14" s="208"/>
    </row>
    <row r="15" spans="2:8" ht="15.75" customHeight="1">
      <c r="B15" s="27"/>
      <c r="C15" s="28" t="s">
        <v>23</v>
      </c>
      <c r="D15" s="29">
        <f>HSV</f>
        <v>0</v>
      </c>
      <c r="E15" s="30" t="str">
        <f>Rekapitulace!A22</f>
        <v>Ztížené výrobní podmínky</v>
      </c>
      <c r="F15" s="31"/>
      <c r="G15" s="32"/>
      <c r="H15" s="29">
        <f>Rekapitulace!I22</f>
        <v>0</v>
      </c>
    </row>
    <row r="16" spans="2:8" ht="15.75" customHeight="1">
      <c r="B16" s="27" t="s">
        <v>24</v>
      </c>
      <c r="C16" s="28" t="s">
        <v>25</v>
      </c>
      <c r="D16" s="29">
        <f>PSV</f>
        <v>0</v>
      </c>
      <c r="E16" s="4" t="str">
        <f>Rekapitulace!A23</f>
        <v>Oborová přirážka</v>
      </c>
      <c r="F16" s="33"/>
      <c r="G16" s="34"/>
      <c r="H16" s="29">
        <f>Rekapitulace!I23</f>
        <v>0</v>
      </c>
    </row>
    <row r="17" spans="2:8" ht="15.75" customHeight="1">
      <c r="B17" s="27" t="s">
        <v>26</v>
      </c>
      <c r="C17" s="28" t="s">
        <v>27</v>
      </c>
      <c r="D17" s="29">
        <f>Mont</f>
        <v>0</v>
      </c>
      <c r="E17" s="4" t="str">
        <f>Rekapitulace!A24</f>
        <v>Přesun stavebních kapacit</v>
      </c>
      <c r="F17" s="33"/>
      <c r="G17" s="34"/>
      <c r="H17" s="29">
        <f>Rekapitulace!I24</f>
        <v>0</v>
      </c>
    </row>
    <row r="18" spans="2:8" ht="15.75" customHeight="1">
      <c r="B18" s="35" t="s">
        <v>28</v>
      </c>
      <c r="C18" s="36" t="s">
        <v>29</v>
      </c>
      <c r="D18" s="29">
        <f>Dodavka</f>
        <v>0</v>
      </c>
      <c r="E18" s="4" t="str">
        <f>Rekapitulace!A25</f>
        <v>Mimostaveništní doprava</v>
      </c>
      <c r="F18" s="33"/>
      <c r="G18" s="34"/>
      <c r="H18" s="29">
        <f>Rekapitulace!I25</f>
        <v>0</v>
      </c>
    </row>
    <row r="19" spans="2:8" ht="15.75" customHeight="1">
      <c r="B19" s="37" t="s">
        <v>30</v>
      </c>
      <c r="C19" s="28"/>
      <c r="D19" s="29">
        <f>SUM(D15:D18)</f>
        <v>0</v>
      </c>
      <c r="E19" s="4" t="str">
        <f>Rekapitulace!A26</f>
        <v>Zařízení staveniště</v>
      </c>
      <c r="F19" s="33"/>
      <c r="G19" s="34"/>
      <c r="H19" s="29">
        <f>Rekapitulace!I26</f>
        <v>0</v>
      </c>
    </row>
    <row r="20" spans="2:8" ht="15.75" customHeight="1">
      <c r="B20" s="37"/>
      <c r="C20" s="28"/>
      <c r="D20" s="29"/>
      <c r="E20" s="4" t="str">
        <f>Rekapitulace!A27</f>
        <v>Provoz investora</v>
      </c>
      <c r="F20" s="33"/>
      <c r="G20" s="34"/>
      <c r="H20" s="29">
        <f>Rekapitulace!I27</f>
        <v>0</v>
      </c>
    </row>
    <row r="21" spans="2:8" ht="15.75" customHeight="1">
      <c r="B21" s="37" t="s">
        <v>31</v>
      </c>
      <c r="C21" s="28"/>
      <c r="D21" s="29">
        <f>HZS</f>
        <v>0</v>
      </c>
      <c r="E21" s="4" t="str">
        <f>Rekapitulace!A28</f>
        <v>Kompletační činnost (IČD)</v>
      </c>
      <c r="F21" s="33"/>
      <c r="G21" s="34"/>
      <c r="H21" s="29">
        <f>Rekapitulace!I28</f>
        <v>0</v>
      </c>
    </row>
    <row r="22" spans="2:8" ht="15.75" customHeight="1">
      <c r="B22" s="38" t="s">
        <v>32</v>
      </c>
      <c r="C22" s="39"/>
      <c r="D22" s="29">
        <f>D19+D21</f>
        <v>0</v>
      </c>
      <c r="E22" s="4" t="s">
        <v>33</v>
      </c>
      <c r="F22" s="33"/>
      <c r="G22" s="34"/>
      <c r="H22" s="29">
        <f>H23-SUM(H15:H21)</f>
        <v>0</v>
      </c>
    </row>
    <row r="23" spans="2:8" ht="15.75" customHeight="1" thickBot="1">
      <c r="B23" s="229" t="s">
        <v>34</v>
      </c>
      <c r="C23" s="230"/>
      <c r="D23" s="40">
        <f>D22+H23</f>
        <v>0</v>
      </c>
      <c r="E23" s="41" t="s">
        <v>35</v>
      </c>
      <c r="F23" s="42"/>
      <c r="G23" s="43"/>
      <c r="H23" s="29">
        <f>VRN</f>
        <v>0</v>
      </c>
    </row>
    <row r="24" spans="2:8" ht="12.75">
      <c r="B24" s="211" t="s">
        <v>36</v>
      </c>
      <c r="C24" s="212"/>
      <c r="D24" s="213"/>
      <c r="E24" s="212" t="s">
        <v>37</v>
      </c>
      <c r="F24" s="212"/>
      <c r="G24" s="214" t="s">
        <v>38</v>
      </c>
      <c r="H24" s="215"/>
    </row>
    <row r="25" spans="2:8" ht="12.75">
      <c r="B25" s="38" t="s">
        <v>39</v>
      </c>
      <c r="C25" s="39"/>
      <c r="D25" s="132"/>
      <c r="E25" s="39" t="s">
        <v>39</v>
      </c>
      <c r="F25" s="45"/>
      <c r="G25" s="46" t="s">
        <v>39</v>
      </c>
      <c r="H25" s="47"/>
    </row>
    <row r="26" spans="2:8" ht="37.5" customHeight="1">
      <c r="B26" s="38" t="s">
        <v>40</v>
      </c>
      <c r="C26" s="48"/>
      <c r="D26" s="133" t="s">
        <v>342</v>
      </c>
      <c r="E26" s="39" t="s">
        <v>40</v>
      </c>
      <c r="F26" s="45"/>
      <c r="G26" s="46" t="s">
        <v>40</v>
      </c>
      <c r="H26" s="47"/>
    </row>
    <row r="27" spans="2:8" ht="12.75">
      <c r="B27" s="38"/>
      <c r="C27" s="49"/>
      <c r="D27" s="44"/>
      <c r="E27" s="39"/>
      <c r="F27" s="45"/>
      <c r="G27" s="46"/>
      <c r="H27" s="47"/>
    </row>
    <row r="28" spans="2:8" ht="12.75">
      <c r="B28" s="38" t="s">
        <v>41</v>
      </c>
      <c r="C28" s="39"/>
      <c r="D28" s="44"/>
      <c r="E28" s="46" t="s">
        <v>42</v>
      </c>
      <c r="F28" s="44"/>
      <c r="G28" s="50" t="s">
        <v>42</v>
      </c>
      <c r="H28" s="47"/>
    </row>
    <row r="29" spans="2:8" ht="69" customHeight="1">
      <c r="B29" s="38"/>
      <c r="C29" s="39"/>
      <c r="D29" s="51"/>
      <c r="E29" s="52"/>
      <c r="F29" s="51"/>
      <c r="G29" s="39"/>
      <c r="H29" s="47"/>
    </row>
    <row r="30" spans="2:8" ht="12.75">
      <c r="B30" s="53" t="s">
        <v>43</v>
      </c>
      <c r="C30" s="54"/>
      <c r="D30" s="55">
        <v>20</v>
      </c>
      <c r="E30" s="54" t="s">
        <v>44</v>
      </c>
      <c r="F30" s="56"/>
      <c r="G30" s="221">
        <f>D23-G32</f>
        <v>0</v>
      </c>
      <c r="H30" s="222"/>
    </row>
    <row r="31" spans="2:8" ht="12.75">
      <c r="B31" s="53" t="s">
        <v>45</v>
      </c>
      <c r="C31" s="54"/>
      <c r="D31" s="55">
        <f>SazbaDPH1</f>
        <v>20</v>
      </c>
      <c r="E31" s="54" t="s">
        <v>46</v>
      </c>
      <c r="F31" s="56"/>
      <c r="G31" s="221">
        <f>ROUND(PRODUCT(G30,D31/100),0)</f>
        <v>0</v>
      </c>
      <c r="H31" s="222"/>
    </row>
    <row r="32" spans="2:8" ht="12.75">
      <c r="B32" s="53" t="s">
        <v>43</v>
      </c>
      <c r="C32" s="54"/>
      <c r="D32" s="55">
        <v>0</v>
      </c>
      <c r="E32" s="54" t="s">
        <v>46</v>
      </c>
      <c r="F32" s="56"/>
      <c r="G32" s="221">
        <v>0</v>
      </c>
      <c r="H32" s="222"/>
    </row>
    <row r="33" spans="2:8" ht="12.75">
      <c r="B33" s="53" t="s">
        <v>45</v>
      </c>
      <c r="C33" s="57"/>
      <c r="D33" s="58">
        <f>SazbaDPH2</f>
        <v>0</v>
      </c>
      <c r="E33" s="54" t="s">
        <v>46</v>
      </c>
      <c r="F33" s="34"/>
      <c r="G33" s="221">
        <f>ROUND(PRODUCT(G32,D33/100),0)</f>
        <v>0</v>
      </c>
      <c r="H33" s="222"/>
    </row>
    <row r="34" spans="2:8" s="59" customFormat="1" ht="19.5" customHeight="1" thickBot="1">
      <c r="B34" s="216" t="s">
        <v>47</v>
      </c>
      <c r="C34" s="217"/>
      <c r="D34" s="217"/>
      <c r="E34" s="217"/>
      <c r="F34" s="218"/>
      <c r="G34" s="223">
        <f>ROUND(SUM(G30:G33),0)</f>
        <v>0</v>
      </c>
      <c r="H34" s="224"/>
    </row>
    <row r="36" spans="2:9" ht="12.75">
      <c r="B36" s="60" t="s">
        <v>48</v>
      </c>
      <c r="C36" s="60"/>
      <c r="D36" s="60"/>
      <c r="E36" s="60"/>
      <c r="F36" s="60"/>
      <c r="G36" s="60"/>
      <c r="H36" s="60"/>
      <c r="I36" t="s">
        <v>6</v>
      </c>
    </row>
    <row r="37" spans="2:9" ht="14.25" customHeight="1">
      <c r="B37" s="60"/>
      <c r="C37" s="225"/>
      <c r="D37" s="225"/>
      <c r="E37" s="225"/>
      <c r="F37" s="225"/>
      <c r="G37" s="225"/>
      <c r="H37" s="225"/>
      <c r="I37" t="s">
        <v>6</v>
      </c>
    </row>
    <row r="38" spans="2:9" ht="12.75" customHeight="1">
      <c r="B38" s="61"/>
      <c r="C38" s="225"/>
      <c r="D38" s="225"/>
      <c r="E38" s="225"/>
      <c r="F38" s="225"/>
      <c r="G38" s="225"/>
      <c r="H38" s="225"/>
      <c r="I38" t="s">
        <v>6</v>
      </c>
    </row>
    <row r="39" spans="2:9" ht="12.75">
      <c r="B39" s="61"/>
      <c r="C39" s="225"/>
      <c r="D39" s="225"/>
      <c r="E39" s="225"/>
      <c r="F39" s="225"/>
      <c r="G39" s="225"/>
      <c r="H39" s="225"/>
      <c r="I39" t="s">
        <v>6</v>
      </c>
    </row>
    <row r="40" spans="2:9" ht="12.75">
      <c r="B40" s="61"/>
      <c r="C40" s="225"/>
      <c r="D40" s="225"/>
      <c r="E40" s="225"/>
      <c r="F40" s="225"/>
      <c r="G40" s="225"/>
      <c r="H40" s="225"/>
      <c r="I40" t="s">
        <v>6</v>
      </c>
    </row>
    <row r="41" spans="2:9" ht="12.75">
      <c r="B41" s="61"/>
      <c r="C41" s="225"/>
      <c r="D41" s="225"/>
      <c r="E41" s="225"/>
      <c r="F41" s="225"/>
      <c r="G41" s="225"/>
      <c r="H41" s="225"/>
      <c r="I41" t="s">
        <v>6</v>
      </c>
    </row>
    <row r="42" spans="2:9" ht="12.75">
      <c r="B42" s="61"/>
      <c r="C42" s="225"/>
      <c r="D42" s="225"/>
      <c r="E42" s="225"/>
      <c r="F42" s="225"/>
      <c r="G42" s="225"/>
      <c r="H42" s="225"/>
      <c r="I42" t="s">
        <v>6</v>
      </c>
    </row>
    <row r="43" spans="2:9" ht="12.75">
      <c r="B43" s="61"/>
      <c r="C43" s="225"/>
      <c r="D43" s="225"/>
      <c r="E43" s="225"/>
      <c r="F43" s="225"/>
      <c r="G43" s="225"/>
      <c r="H43" s="225"/>
      <c r="I43" t="s">
        <v>6</v>
      </c>
    </row>
    <row r="44" spans="2:9" ht="12.75">
      <c r="B44" s="61"/>
      <c r="C44" s="225"/>
      <c r="D44" s="225"/>
      <c r="E44" s="225"/>
      <c r="F44" s="225"/>
      <c r="G44" s="225"/>
      <c r="H44" s="225"/>
      <c r="I44" t="s">
        <v>6</v>
      </c>
    </row>
    <row r="45" spans="2:9" ht="0.75" customHeight="1">
      <c r="B45" s="61"/>
      <c r="C45" s="225"/>
      <c r="D45" s="225"/>
      <c r="E45" s="225"/>
      <c r="F45" s="225"/>
      <c r="G45" s="225"/>
      <c r="H45" s="225"/>
      <c r="I45" t="s">
        <v>6</v>
      </c>
    </row>
    <row r="46" spans="3:8" ht="12.75">
      <c r="C46" s="220"/>
      <c r="D46" s="220"/>
      <c r="E46" s="220"/>
      <c r="F46" s="220"/>
      <c r="G46" s="220"/>
      <c r="H46" s="220"/>
    </row>
    <row r="47" spans="3:8" ht="12.75">
      <c r="C47" s="220"/>
      <c r="D47" s="220"/>
      <c r="E47" s="220"/>
      <c r="F47" s="220"/>
      <c r="G47" s="220"/>
      <c r="H47" s="220"/>
    </row>
    <row r="48" spans="3:8" ht="12.75">
      <c r="C48" s="220"/>
      <c r="D48" s="220"/>
      <c r="E48" s="220"/>
      <c r="F48" s="220"/>
      <c r="G48" s="220"/>
      <c r="H48" s="220"/>
    </row>
    <row r="49" spans="3:8" ht="12.75">
      <c r="C49" s="220"/>
      <c r="D49" s="220"/>
      <c r="E49" s="220"/>
      <c r="F49" s="220"/>
      <c r="G49" s="220"/>
      <c r="H49" s="220"/>
    </row>
    <row r="50" spans="3:8" ht="12.75">
      <c r="C50" s="220"/>
      <c r="D50" s="220"/>
      <c r="E50" s="220"/>
      <c r="F50" s="220"/>
      <c r="G50" s="220"/>
      <c r="H50" s="220"/>
    </row>
    <row r="51" spans="3:8" ht="12.75">
      <c r="C51" s="220"/>
      <c r="D51" s="220"/>
      <c r="E51" s="220"/>
      <c r="F51" s="220"/>
      <c r="G51" s="220"/>
      <c r="H51" s="220"/>
    </row>
    <row r="52" spans="3:8" ht="12.75">
      <c r="C52" s="220"/>
      <c r="D52" s="220"/>
      <c r="E52" s="220"/>
      <c r="F52" s="220"/>
      <c r="G52" s="220"/>
      <c r="H52" s="220"/>
    </row>
    <row r="53" spans="3:8" ht="12.75">
      <c r="C53" s="220"/>
      <c r="D53" s="220"/>
      <c r="E53" s="220"/>
      <c r="F53" s="220"/>
      <c r="G53" s="220"/>
      <c r="H53" s="220"/>
    </row>
    <row r="54" spans="3:8" ht="12.75">
      <c r="C54" s="220"/>
      <c r="D54" s="220"/>
      <c r="E54" s="220"/>
      <c r="F54" s="220"/>
      <c r="G54" s="220"/>
      <c r="H54" s="220"/>
    </row>
    <row r="55" spans="3:8" ht="12.75">
      <c r="C55" s="220"/>
      <c r="D55" s="220"/>
      <c r="E55" s="220"/>
      <c r="F55" s="220"/>
      <c r="G55" s="220"/>
      <c r="H55" s="220"/>
    </row>
  </sheetData>
  <sheetProtection/>
  <mergeCells count="22">
    <mergeCell ref="D8:F8"/>
    <mergeCell ref="D9:F9"/>
    <mergeCell ref="D10:F10"/>
    <mergeCell ref="D11:F11"/>
    <mergeCell ref="D12:F12"/>
    <mergeCell ref="B23:C23"/>
    <mergeCell ref="G30:H30"/>
    <mergeCell ref="G31:H31"/>
    <mergeCell ref="G32:H32"/>
    <mergeCell ref="G33:H33"/>
    <mergeCell ref="G34:H34"/>
    <mergeCell ref="C37:H45"/>
    <mergeCell ref="C52:H52"/>
    <mergeCell ref="C53:H53"/>
    <mergeCell ref="C54:H54"/>
    <mergeCell ref="C55:H55"/>
    <mergeCell ref="C46:H46"/>
    <mergeCell ref="C47:H47"/>
    <mergeCell ref="C48:H48"/>
    <mergeCell ref="C49:H49"/>
    <mergeCell ref="C50:H50"/>
    <mergeCell ref="C51:H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1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1" t="s">
        <v>49</v>
      </c>
      <c r="B1" s="232"/>
      <c r="C1" s="62" t="str">
        <f>CONCATENATE(cislostavby," ",nazevstavby)</f>
        <v> Č.K.-Výměna vodovodu (kolektor-Objížd.silnice)</v>
      </c>
      <c r="D1" s="63"/>
      <c r="E1" s="64"/>
      <c r="F1" s="63"/>
      <c r="G1" s="65" t="s">
        <v>347</v>
      </c>
      <c r="H1" s="66"/>
      <c r="I1" s="67"/>
    </row>
    <row r="2" spans="1:9" ht="13.5" thickBot="1">
      <c r="A2" s="233" t="s">
        <v>50</v>
      </c>
      <c r="B2" s="234"/>
      <c r="C2" s="68" t="str">
        <f>CONCATENATE(cisloobjektu," ",nazevobjektu)</f>
        <v>SO 01 - SANACE VODOVODU (2. etapa)</v>
      </c>
      <c r="D2" s="69"/>
      <c r="E2" s="70"/>
      <c r="F2" s="69"/>
      <c r="G2" s="235"/>
      <c r="H2" s="236"/>
      <c r="I2" s="237"/>
    </row>
    <row r="3" spans="1:9" ht="13.5" thickTop="1">
      <c r="A3" s="45"/>
      <c r="B3" s="45"/>
      <c r="C3" s="45"/>
      <c r="D3" s="45"/>
      <c r="E3" s="45"/>
      <c r="F3" s="39"/>
      <c r="G3" s="45"/>
      <c r="H3" s="45"/>
      <c r="I3" s="45"/>
    </row>
    <row r="4" spans="1:9" ht="19.5" customHeight="1">
      <c r="A4" s="71" t="s">
        <v>331</v>
      </c>
      <c r="B4" s="72"/>
      <c r="C4" s="72"/>
      <c r="D4" s="72"/>
      <c r="E4" s="73"/>
      <c r="F4" s="72"/>
      <c r="G4" s="72"/>
      <c r="H4" s="72"/>
      <c r="I4" s="72"/>
    </row>
    <row r="5" spans="1:9" ht="13.5" thickBot="1">
      <c r="A5" s="45"/>
      <c r="B5" s="45"/>
      <c r="C5" s="45"/>
      <c r="D5" s="45"/>
      <c r="E5" s="45"/>
      <c r="F5" s="45"/>
      <c r="G5" s="45"/>
      <c r="H5" s="45"/>
      <c r="I5" s="45"/>
    </row>
    <row r="6" spans="1:9" s="16" customFormat="1" ht="13.5" thickBot="1">
      <c r="A6" s="171"/>
      <c r="B6" s="172" t="s">
        <v>51</v>
      </c>
      <c r="C6" s="172"/>
      <c r="D6" s="173"/>
      <c r="E6" s="174" t="s">
        <v>52</v>
      </c>
      <c r="F6" s="175" t="s">
        <v>53</v>
      </c>
      <c r="G6" s="175" t="s">
        <v>54</v>
      </c>
      <c r="H6" s="175" t="s">
        <v>55</v>
      </c>
      <c r="I6" s="176" t="s">
        <v>31</v>
      </c>
    </row>
    <row r="7" spans="1:9" s="16" customFormat="1" ht="19.5" customHeight="1">
      <c r="A7" s="143" t="str">
        <f>Položky!B7</f>
        <v>1</v>
      </c>
      <c r="B7" s="144" t="str">
        <f>Položky!C7</f>
        <v>Zemní práce</v>
      </c>
      <c r="C7" s="145"/>
      <c r="D7" s="146"/>
      <c r="E7" s="147">
        <f>Položky!BA71</f>
        <v>0</v>
      </c>
      <c r="F7" s="148">
        <f>Položky!BB71</f>
        <v>0</v>
      </c>
      <c r="G7" s="148">
        <f>Položky!BC71</f>
        <v>0</v>
      </c>
      <c r="H7" s="148">
        <f>Položky!BD71</f>
        <v>0</v>
      </c>
      <c r="I7" s="149">
        <f>Položky!BE71</f>
        <v>0</v>
      </c>
    </row>
    <row r="8" spans="1:9" s="16" customFormat="1" ht="19.5" customHeight="1">
      <c r="A8" s="150" t="str">
        <f>Položky!B72</f>
        <v>11</v>
      </c>
      <c r="B8" s="151" t="str">
        <f>Položky!C72</f>
        <v>Přípravné a přidružené práce</v>
      </c>
      <c r="C8" s="152"/>
      <c r="D8" s="153"/>
      <c r="E8" s="154">
        <f>Položky!BA78</f>
        <v>0</v>
      </c>
      <c r="F8" s="155">
        <f>Položky!BB78</f>
        <v>0</v>
      </c>
      <c r="G8" s="155">
        <f>Položky!BC78</f>
        <v>0</v>
      </c>
      <c r="H8" s="155">
        <f>Položky!BD78</f>
        <v>0</v>
      </c>
      <c r="I8" s="156">
        <f>Položky!BE78</f>
        <v>0</v>
      </c>
    </row>
    <row r="9" spans="1:9" s="16" customFormat="1" ht="19.5" customHeight="1">
      <c r="A9" s="150" t="str">
        <f>Položky!B79</f>
        <v>3</v>
      </c>
      <c r="B9" s="151" t="str">
        <f>Položky!C79</f>
        <v>Svislé a kompletní konstrukce</v>
      </c>
      <c r="C9" s="152"/>
      <c r="D9" s="153"/>
      <c r="E9" s="154">
        <f>Položky!BA87</f>
        <v>0</v>
      </c>
      <c r="F9" s="155">
        <f>Položky!BB87</f>
        <v>0</v>
      </c>
      <c r="G9" s="155">
        <f>Položky!BC87</f>
        <v>0</v>
      </c>
      <c r="H9" s="155">
        <f>Položky!BD87</f>
        <v>0</v>
      </c>
      <c r="I9" s="156">
        <f>Položky!BE87</f>
        <v>0</v>
      </c>
    </row>
    <row r="10" spans="1:9" s="16" customFormat="1" ht="19.5" customHeight="1">
      <c r="A10" s="150" t="str">
        <f>Položky!B88</f>
        <v>4</v>
      </c>
      <c r="B10" s="151" t="str">
        <f>Položky!C88</f>
        <v>Vodorovné konstrukce</v>
      </c>
      <c r="C10" s="152"/>
      <c r="D10" s="153"/>
      <c r="E10" s="154">
        <f>Položky!BA95</f>
        <v>0</v>
      </c>
      <c r="F10" s="155">
        <f>Položky!BB95</f>
        <v>0</v>
      </c>
      <c r="G10" s="155">
        <f>Položky!BC95</f>
        <v>0</v>
      </c>
      <c r="H10" s="155">
        <f>Položky!BD95</f>
        <v>0</v>
      </c>
      <c r="I10" s="156">
        <f>Položky!BE95</f>
        <v>0</v>
      </c>
    </row>
    <row r="11" spans="1:9" s="16" customFormat="1" ht="19.5" customHeight="1">
      <c r="A11" s="150" t="str">
        <f>Položky!B96</f>
        <v>5</v>
      </c>
      <c r="B11" s="151" t="str">
        <f>Položky!C96</f>
        <v>Komunikace</v>
      </c>
      <c r="C11" s="152"/>
      <c r="D11" s="153"/>
      <c r="E11" s="154">
        <f>Položky!BA115</f>
        <v>0</v>
      </c>
      <c r="F11" s="155">
        <f>Položky!BB115</f>
        <v>0</v>
      </c>
      <c r="G11" s="155">
        <f>Položky!BC115</f>
        <v>0</v>
      </c>
      <c r="H11" s="155">
        <f>Položky!BD115</f>
        <v>0</v>
      </c>
      <c r="I11" s="156">
        <f>Položky!BE115</f>
        <v>0</v>
      </c>
    </row>
    <row r="12" spans="1:9" s="16" customFormat="1" ht="19.5" customHeight="1">
      <c r="A12" s="150" t="str">
        <f>Položky!B116</f>
        <v>8</v>
      </c>
      <c r="B12" s="151" t="str">
        <f>Položky!C116</f>
        <v>Trubní vedení</v>
      </c>
      <c r="C12" s="152"/>
      <c r="D12" s="153"/>
      <c r="E12" s="154">
        <f>Položky!BA137</f>
        <v>0</v>
      </c>
      <c r="F12" s="155">
        <f>Položky!BB137</f>
        <v>0</v>
      </c>
      <c r="G12" s="155">
        <f>Položky!BC137</f>
        <v>0</v>
      </c>
      <c r="H12" s="155">
        <f>Položky!BD137</f>
        <v>0</v>
      </c>
      <c r="I12" s="156">
        <f>Položky!BE137</f>
        <v>0</v>
      </c>
    </row>
    <row r="13" spans="1:9" s="16" customFormat="1" ht="19.5" customHeight="1">
      <c r="A13" s="150" t="str">
        <f>Položky!B138</f>
        <v>96</v>
      </c>
      <c r="B13" s="151" t="str">
        <f>Položky!C138</f>
        <v>Bourání konstrukcí</v>
      </c>
      <c r="C13" s="152"/>
      <c r="D13" s="153"/>
      <c r="E13" s="154">
        <f>Položky!BA167</f>
        <v>0</v>
      </c>
      <c r="F13" s="155">
        <f>Položky!BB167</f>
        <v>0</v>
      </c>
      <c r="G13" s="155">
        <f>Položky!BC167</f>
        <v>0</v>
      </c>
      <c r="H13" s="155">
        <f>Položky!BD167</f>
        <v>0</v>
      </c>
      <c r="I13" s="156">
        <f>Položky!BE167</f>
        <v>0</v>
      </c>
    </row>
    <row r="14" spans="1:9" s="16" customFormat="1" ht="19.5" customHeight="1">
      <c r="A14" s="150" t="str">
        <f>Položky!B168</f>
        <v>99</v>
      </c>
      <c r="B14" s="151" t="str">
        <f>Položky!C168</f>
        <v>Staveništní přesun hmot</v>
      </c>
      <c r="C14" s="152"/>
      <c r="D14" s="153"/>
      <c r="E14" s="154">
        <f>Položky!BA170</f>
        <v>0</v>
      </c>
      <c r="F14" s="155">
        <f>Položky!BB170</f>
        <v>0</v>
      </c>
      <c r="G14" s="155">
        <f>Položky!BC170</f>
        <v>0</v>
      </c>
      <c r="H14" s="155">
        <f>Položky!BD170</f>
        <v>0</v>
      </c>
      <c r="I14" s="156">
        <f>Položky!BE170</f>
        <v>0</v>
      </c>
    </row>
    <row r="15" spans="1:9" s="16" customFormat="1" ht="19.5" customHeight="1">
      <c r="A15" s="150" t="str">
        <f>Položky!B171</f>
        <v>711</v>
      </c>
      <c r="B15" s="151" t="str">
        <f>Položky!C171</f>
        <v>Izolace proti vodě</v>
      </c>
      <c r="C15" s="152"/>
      <c r="D15" s="153"/>
      <c r="E15" s="154">
        <f>Položky!BA179</f>
        <v>0</v>
      </c>
      <c r="F15" s="155">
        <f>Položky!BB179</f>
        <v>0</v>
      </c>
      <c r="G15" s="155">
        <f>Položky!BC179</f>
        <v>0</v>
      </c>
      <c r="H15" s="155">
        <f>Položky!BD179</f>
        <v>0</v>
      </c>
      <c r="I15" s="156">
        <f>Položky!BE179</f>
        <v>0</v>
      </c>
    </row>
    <row r="16" spans="1:9" s="16" customFormat="1" ht="19.5" customHeight="1" thickBot="1">
      <c r="A16" s="157" t="str">
        <f>Položky!B180</f>
        <v>D96</v>
      </c>
      <c r="B16" s="158" t="str">
        <f>Položky!C180</f>
        <v>Přesuny suti a vybouraných hmot</v>
      </c>
      <c r="C16" s="159"/>
      <c r="D16" s="160"/>
      <c r="E16" s="161">
        <f>Položky!BA185</f>
        <v>0</v>
      </c>
      <c r="F16" s="162">
        <f>Položky!BB185</f>
        <v>0</v>
      </c>
      <c r="G16" s="162">
        <f>Položky!BC185</f>
        <v>0</v>
      </c>
      <c r="H16" s="162">
        <f>Položky!BD185</f>
        <v>0</v>
      </c>
      <c r="I16" s="163">
        <f>Položky!BE185</f>
        <v>0</v>
      </c>
    </row>
    <row r="17" spans="1:9" s="74" customFormat="1" ht="19.5" customHeight="1" thickBot="1">
      <c r="A17" s="177"/>
      <c r="B17" s="178" t="s">
        <v>56</v>
      </c>
      <c r="C17" s="178"/>
      <c r="D17" s="179"/>
      <c r="E17" s="180">
        <f>SUM(E7:E16)</f>
        <v>0</v>
      </c>
      <c r="F17" s="181">
        <f>SUM(F7:F16)</f>
        <v>0</v>
      </c>
      <c r="G17" s="181">
        <f>SUM(G7:G16)</f>
        <v>0</v>
      </c>
      <c r="H17" s="181">
        <f>SUM(H7:H16)</f>
        <v>0</v>
      </c>
      <c r="I17" s="182">
        <f>SUM(I7:I16)</f>
        <v>0</v>
      </c>
    </row>
    <row r="18" spans="1:9" ht="12.75">
      <c r="A18" s="39"/>
      <c r="B18" s="39"/>
      <c r="C18" s="39"/>
      <c r="D18" s="39"/>
      <c r="E18" s="39"/>
      <c r="F18" s="39"/>
      <c r="G18" s="39"/>
      <c r="H18" s="39"/>
      <c r="I18" s="39"/>
    </row>
    <row r="19" spans="1:57" ht="19.5" customHeight="1">
      <c r="A19" s="72" t="s">
        <v>57</v>
      </c>
      <c r="B19" s="72"/>
      <c r="C19" s="72"/>
      <c r="D19" s="72"/>
      <c r="E19" s="72"/>
      <c r="F19" s="72"/>
      <c r="G19" s="75"/>
      <c r="H19" s="72"/>
      <c r="I19" s="72"/>
      <c r="BA19" s="20"/>
      <c r="BB19" s="20"/>
      <c r="BC19" s="20"/>
      <c r="BD19" s="20"/>
      <c r="BE19" s="20"/>
    </row>
    <row r="20" spans="1:9" ht="13.5" thickBot="1">
      <c r="A20" s="45"/>
      <c r="B20" s="45"/>
      <c r="C20" s="45"/>
      <c r="D20" s="45"/>
      <c r="E20" s="45"/>
      <c r="F20" s="45"/>
      <c r="G20" s="45"/>
      <c r="H20" s="45"/>
      <c r="I20" s="45"/>
    </row>
    <row r="21" spans="1:9" ht="12.75">
      <c r="A21" s="183" t="s">
        <v>58</v>
      </c>
      <c r="B21" s="184"/>
      <c r="C21" s="184"/>
      <c r="D21" s="185"/>
      <c r="E21" s="186" t="s">
        <v>59</v>
      </c>
      <c r="F21" s="187" t="s">
        <v>60</v>
      </c>
      <c r="G21" s="188" t="s">
        <v>61</v>
      </c>
      <c r="H21" s="189"/>
      <c r="I21" s="190" t="s">
        <v>59</v>
      </c>
    </row>
    <row r="22" spans="1:53" ht="12.75">
      <c r="A22" s="37" t="s">
        <v>318</v>
      </c>
      <c r="B22" s="28"/>
      <c r="C22" s="28"/>
      <c r="D22" s="76"/>
      <c r="E22" s="77">
        <v>0</v>
      </c>
      <c r="F22" s="78">
        <v>0</v>
      </c>
      <c r="G22" s="79">
        <f aca="true" t="shared" si="0" ref="G22:G29">CHOOSE(BA22+1,HSV+PSV,HSV+PSV+Mont,HSV+PSV+Dodavka+Mont,HSV,PSV,Mont,Dodavka,Mont+Dodavka,0)</f>
        <v>0</v>
      </c>
      <c r="H22" s="80"/>
      <c r="I22" s="81">
        <f aca="true" t="shared" si="1" ref="I22:I29">E22+F22*G22/100</f>
        <v>0</v>
      </c>
      <c r="BA22">
        <v>0</v>
      </c>
    </row>
    <row r="23" spans="1:53" ht="12.75">
      <c r="A23" s="37" t="s">
        <v>319</v>
      </c>
      <c r="B23" s="28"/>
      <c r="C23" s="28"/>
      <c r="D23" s="76"/>
      <c r="E23" s="77">
        <v>0</v>
      </c>
      <c r="F23" s="78">
        <v>0</v>
      </c>
      <c r="G23" s="79">
        <f t="shared" si="0"/>
        <v>0</v>
      </c>
      <c r="H23" s="80"/>
      <c r="I23" s="81">
        <f t="shared" si="1"/>
        <v>0</v>
      </c>
      <c r="BA23">
        <v>0</v>
      </c>
    </row>
    <row r="24" spans="1:53" ht="12.75">
      <c r="A24" s="37" t="s">
        <v>320</v>
      </c>
      <c r="B24" s="28"/>
      <c r="C24" s="28"/>
      <c r="D24" s="76"/>
      <c r="E24" s="77">
        <v>0</v>
      </c>
      <c r="F24" s="78">
        <v>0</v>
      </c>
      <c r="G24" s="79">
        <f t="shared" si="0"/>
        <v>0</v>
      </c>
      <c r="H24" s="80"/>
      <c r="I24" s="81">
        <f t="shared" si="1"/>
        <v>0</v>
      </c>
      <c r="BA24">
        <v>0</v>
      </c>
    </row>
    <row r="25" spans="1:53" ht="12.75">
      <c r="A25" s="37" t="s">
        <v>321</v>
      </c>
      <c r="B25" s="28"/>
      <c r="C25" s="28"/>
      <c r="D25" s="76"/>
      <c r="E25" s="77">
        <v>0</v>
      </c>
      <c r="F25" s="78">
        <v>0</v>
      </c>
      <c r="G25" s="79">
        <f t="shared" si="0"/>
        <v>0</v>
      </c>
      <c r="H25" s="80"/>
      <c r="I25" s="81">
        <f t="shared" si="1"/>
        <v>0</v>
      </c>
      <c r="BA25">
        <v>0</v>
      </c>
    </row>
    <row r="26" spans="1:53" ht="12.75">
      <c r="A26" s="37" t="s">
        <v>322</v>
      </c>
      <c r="B26" s="28"/>
      <c r="C26" s="28"/>
      <c r="D26" s="76"/>
      <c r="E26" s="77">
        <v>0</v>
      </c>
      <c r="F26" s="78">
        <v>0</v>
      </c>
      <c r="G26" s="79">
        <f t="shared" si="0"/>
        <v>0</v>
      </c>
      <c r="H26" s="80"/>
      <c r="I26" s="81">
        <f t="shared" si="1"/>
        <v>0</v>
      </c>
      <c r="BA26">
        <v>1</v>
      </c>
    </row>
    <row r="27" spans="1:53" ht="12.75">
      <c r="A27" s="37" t="s">
        <v>323</v>
      </c>
      <c r="B27" s="28"/>
      <c r="C27" s="28"/>
      <c r="D27" s="76"/>
      <c r="E27" s="77">
        <v>0</v>
      </c>
      <c r="F27" s="78">
        <v>0</v>
      </c>
      <c r="G27" s="79">
        <f t="shared" si="0"/>
        <v>0</v>
      </c>
      <c r="H27" s="80"/>
      <c r="I27" s="81">
        <f t="shared" si="1"/>
        <v>0</v>
      </c>
      <c r="BA27">
        <v>1</v>
      </c>
    </row>
    <row r="28" spans="1:53" ht="12.75">
      <c r="A28" s="37" t="s">
        <v>324</v>
      </c>
      <c r="B28" s="28"/>
      <c r="C28" s="28"/>
      <c r="D28" s="76"/>
      <c r="E28" s="77">
        <v>0</v>
      </c>
      <c r="F28" s="78">
        <v>0</v>
      </c>
      <c r="G28" s="79">
        <f t="shared" si="0"/>
        <v>0</v>
      </c>
      <c r="H28" s="80"/>
      <c r="I28" s="81">
        <f t="shared" si="1"/>
        <v>0</v>
      </c>
      <c r="BA28">
        <v>2</v>
      </c>
    </row>
    <row r="29" spans="1:53" ht="12.75">
      <c r="A29" s="37" t="s">
        <v>325</v>
      </c>
      <c r="B29" s="28"/>
      <c r="C29" s="28"/>
      <c r="D29" s="76"/>
      <c r="E29" s="77">
        <v>0</v>
      </c>
      <c r="F29" s="78">
        <v>0</v>
      </c>
      <c r="G29" s="79">
        <f t="shared" si="0"/>
        <v>0</v>
      </c>
      <c r="H29" s="80"/>
      <c r="I29" s="81">
        <f t="shared" si="1"/>
        <v>0</v>
      </c>
      <c r="BA29">
        <v>2</v>
      </c>
    </row>
    <row r="30" spans="1:9" ht="13.5" thickBot="1">
      <c r="A30" s="191"/>
      <c r="B30" s="192" t="s">
        <v>62</v>
      </c>
      <c r="C30" s="193"/>
      <c r="D30" s="194"/>
      <c r="E30" s="195"/>
      <c r="F30" s="196"/>
      <c r="G30" s="196"/>
      <c r="H30" s="238">
        <f>SUM(I22:I29)</f>
        <v>0</v>
      </c>
      <c r="I30" s="239"/>
    </row>
    <row r="32" spans="2:9" ht="12.75">
      <c r="B32" s="74"/>
      <c r="F32" s="82"/>
      <c r="G32" s="83"/>
      <c r="H32" s="83"/>
      <c r="I32" s="84"/>
    </row>
    <row r="33" spans="6:9" ht="12.75">
      <c r="F33" s="82"/>
      <c r="G33" s="83"/>
      <c r="H33" s="83"/>
      <c r="I33" s="84"/>
    </row>
    <row r="34" spans="6:9" ht="12.75">
      <c r="F34" s="82"/>
      <c r="G34" s="83"/>
      <c r="H34" s="83"/>
      <c r="I34" s="84"/>
    </row>
    <row r="35" spans="6:9" ht="12.75">
      <c r="F35" s="82"/>
      <c r="G35" s="83"/>
      <c r="H35" s="83"/>
      <c r="I35" s="84"/>
    </row>
    <row r="36" spans="6:9" ht="12.75">
      <c r="F36" s="82"/>
      <c r="G36" s="83"/>
      <c r="H36" s="83"/>
      <c r="I36" s="84"/>
    </row>
    <row r="37" spans="6:9" ht="12.75">
      <c r="F37" s="82"/>
      <c r="G37" s="83"/>
      <c r="H37" s="83"/>
      <c r="I37" s="84"/>
    </row>
    <row r="38" spans="6:9" ht="12.75">
      <c r="F38" s="82"/>
      <c r="G38" s="83"/>
      <c r="H38" s="83"/>
      <c r="I38" s="84"/>
    </row>
    <row r="39" spans="6:9" ht="12.75">
      <c r="F39" s="82"/>
      <c r="G39" s="83"/>
      <c r="H39" s="83"/>
      <c r="I39" s="84"/>
    </row>
    <row r="40" spans="6:9" ht="12.75">
      <c r="F40" s="82"/>
      <c r="G40" s="83"/>
      <c r="H40" s="83"/>
      <c r="I40" s="84"/>
    </row>
    <row r="41" spans="6:9" ht="12.75">
      <c r="F41" s="82"/>
      <c r="G41" s="83"/>
      <c r="H41" s="83"/>
      <c r="I41" s="84"/>
    </row>
    <row r="42" spans="6:9" ht="12.75">
      <c r="F42" s="82"/>
      <c r="G42" s="83"/>
      <c r="H42" s="83"/>
      <c r="I42" s="84"/>
    </row>
    <row r="43" spans="6:9" ht="12.75">
      <c r="F43" s="82"/>
      <c r="G43" s="83"/>
      <c r="H43" s="83"/>
      <c r="I43" s="84"/>
    </row>
    <row r="44" spans="6:9" ht="12.75">
      <c r="F44" s="82"/>
      <c r="G44" s="83"/>
      <c r="H44" s="83"/>
      <c r="I44" s="84"/>
    </row>
    <row r="45" spans="6:9" ht="12.75">
      <c r="F45" s="82"/>
      <c r="G45" s="83"/>
      <c r="H45" s="83"/>
      <c r="I45" s="84"/>
    </row>
    <row r="46" spans="6:9" ht="12.75">
      <c r="F46" s="82"/>
      <c r="G46" s="83"/>
      <c r="H46" s="83"/>
      <c r="I46" s="84"/>
    </row>
    <row r="47" spans="6:9" ht="12.75">
      <c r="F47" s="82"/>
      <c r="G47" s="83"/>
      <c r="H47" s="83"/>
      <c r="I47" s="84"/>
    </row>
    <row r="48" spans="6:9" ht="12.75">
      <c r="F48" s="82"/>
      <c r="G48" s="83"/>
      <c r="H48" s="83"/>
      <c r="I48" s="84"/>
    </row>
    <row r="49" spans="6:9" ht="12.75">
      <c r="F49" s="82"/>
      <c r="G49" s="83"/>
      <c r="H49" s="83"/>
      <c r="I49" s="84"/>
    </row>
    <row r="50" spans="6:9" ht="12.75">
      <c r="F50" s="82"/>
      <c r="G50" s="83"/>
      <c r="H50" s="83"/>
      <c r="I50" s="84"/>
    </row>
    <row r="51" spans="6:9" ht="12.75">
      <c r="F51" s="82"/>
      <c r="G51" s="83"/>
      <c r="H51" s="83"/>
      <c r="I51" s="84"/>
    </row>
    <row r="52" spans="6:9" ht="12.75">
      <c r="F52" s="82"/>
      <c r="G52" s="83"/>
      <c r="H52" s="83"/>
      <c r="I52" s="84"/>
    </row>
    <row r="53" spans="6:9" ht="12.75">
      <c r="F53" s="82"/>
      <c r="G53" s="83"/>
      <c r="H53" s="83"/>
      <c r="I53" s="84"/>
    </row>
    <row r="54" spans="6:9" ht="12.75">
      <c r="F54" s="82"/>
      <c r="G54" s="83"/>
      <c r="H54" s="83"/>
      <c r="I54" s="84"/>
    </row>
    <row r="55" spans="6:9" ht="12.75">
      <c r="F55" s="82"/>
      <c r="G55" s="83"/>
      <c r="H55" s="83"/>
      <c r="I55" s="84"/>
    </row>
    <row r="56" spans="6:9" ht="12.75">
      <c r="F56" s="82"/>
      <c r="G56" s="83"/>
      <c r="H56" s="83"/>
      <c r="I56" s="84"/>
    </row>
    <row r="57" spans="6:9" ht="12.75">
      <c r="F57" s="82"/>
      <c r="G57" s="83"/>
      <c r="H57" s="83"/>
      <c r="I57" s="84"/>
    </row>
    <row r="58" spans="6:9" ht="12.75">
      <c r="F58" s="82"/>
      <c r="G58" s="83"/>
      <c r="H58" s="83"/>
      <c r="I58" s="84"/>
    </row>
    <row r="59" spans="6:9" ht="12.75">
      <c r="F59" s="82"/>
      <c r="G59" s="83"/>
      <c r="H59" s="83"/>
      <c r="I59" s="84"/>
    </row>
    <row r="60" spans="6:9" ht="12.75">
      <c r="F60" s="82"/>
      <c r="G60" s="83"/>
      <c r="H60" s="83"/>
      <c r="I60" s="84"/>
    </row>
    <row r="61" spans="6:9" ht="12.75">
      <c r="F61" s="82"/>
      <c r="G61" s="83"/>
      <c r="H61" s="83"/>
      <c r="I61" s="84"/>
    </row>
    <row r="62" spans="6:9" ht="12.75">
      <c r="F62" s="82"/>
      <c r="G62" s="83"/>
      <c r="H62" s="83"/>
      <c r="I62" s="84"/>
    </row>
    <row r="63" spans="6:9" ht="12.75">
      <c r="F63" s="82"/>
      <c r="G63" s="83"/>
      <c r="H63" s="83"/>
      <c r="I63" s="84"/>
    </row>
    <row r="64" spans="6:9" ht="12.75">
      <c r="F64" s="82"/>
      <c r="G64" s="83"/>
      <c r="H64" s="83"/>
      <c r="I64" s="84"/>
    </row>
    <row r="65" spans="6:9" ht="12.75">
      <c r="F65" s="82"/>
      <c r="G65" s="83"/>
      <c r="H65" s="83"/>
      <c r="I65" s="84"/>
    </row>
    <row r="66" spans="6:9" ht="12.75">
      <c r="F66" s="82"/>
      <c r="G66" s="83"/>
      <c r="H66" s="83"/>
      <c r="I66" s="84"/>
    </row>
    <row r="67" spans="6:9" ht="12.75">
      <c r="F67" s="82"/>
      <c r="G67" s="83"/>
      <c r="H67" s="83"/>
      <c r="I67" s="84"/>
    </row>
    <row r="68" spans="6:9" ht="12.75">
      <c r="F68" s="82"/>
      <c r="G68" s="83"/>
      <c r="H68" s="83"/>
      <c r="I68" s="84"/>
    </row>
    <row r="69" spans="6:9" ht="12.75">
      <c r="F69" s="82"/>
      <c r="G69" s="83"/>
      <c r="H69" s="83"/>
      <c r="I69" s="84"/>
    </row>
    <row r="70" spans="6:9" ht="12.75">
      <c r="F70" s="82"/>
      <c r="G70" s="83"/>
      <c r="H70" s="83"/>
      <c r="I70" s="84"/>
    </row>
    <row r="71" spans="6:9" ht="12.75">
      <c r="F71" s="82"/>
      <c r="G71" s="83"/>
      <c r="H71" s="83"/>
      <c r="I71" s="84"/>
    </row>
    <row r="72" spans="6:9" ht="12.75">
      <c r="F72" s="82"/>
      <c r="G72" s="83"/>
      <c r="H72" s="83"/>
      <c r="I72" s="84"/>
    </row>
    <row r="73" spans="6:9" ht="12.75">
      <c r="F73" s="82"/>
      <c r="G73" s="83"/>
      <c r="H73" s="83"/>
      <c r="I73" s="84"/>
    </row>
    <row r="74" spans="6:9" ht="12.75">
      <c r="F74" s="82"/>
      <c r="G74" s="83"/>
      <c r="H74" s="83"/>
      <c r="I74" s="84"/>
    </row>
    <row r="75" spans="6:9" ht="12.75">
      <c r="F75" s="82"/>
      <c r="G75" s="83"/>
      <c r="H75" s="83"/>
      <c r="I75" s="84"/>
    </row>
    <row r="76" spans="6:9" ht="12.75">
      <c r="F76" s="82"/>
      <c r="G76" s="83"/>
      <c r="H76" s="83"/>
      <c r="I76" s="84"/>
    </row>
    <row r="77" spans="6:9" ht="12.75">
      <c r="F77" s="82"/>
      <c r="G77" s="83"/>
      <c r="H77" s="83"/>
      <c r="I77" s="84"/>
    </row>
    <row r="78" spans="6:9" ht="12.75">
      <c r="F78" s="82"/>
      <c r="G78" s="83"/>
      <c r="H78" s="83"/>
      <c r="I78" s="84"/>
    </row>
    <row r="79" spans="6:9" ht="12.75">
      <c r="F79" s="82"/>
      <c r="G79" s="83"/>
      <c r="H79" s="83"/>
      <c r="I79" s="84"/>
    </row>
    <row r="80" spans="6:9" ht="12.75">
      <c r="F80" s="82"/>
      <c r="G80" s="83"/>
      <c r="H80" s="83"/>
      <c r="I80" s="84"/>
    </row>
    <row r="81" spans="6:9" ht="12.75">
      <c r="F81" s="82"/>
      <c r="G81" s="83"/>
      <c r="H81" s="83"/>
      <c r="I81" s="84"/>
    </row>
  </sheetData>
  <sheetProtection/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58"/>
  <sheetViews>
    <sheetView showGridLines="0" showZeros="0" zoomScalePageLayoutView="0" workbookViewId="0" topLeftCell="A1">
      <selection activeCell="I1" sqref="I1"/>
    </sheetView>
  </sheetViews>
  <sheetFormatPr defaultColWidth="9.00390625" defaultRowHeight="12.75"/>
  <cols>
    <col min="1" max="1" width="4.375" style="85" customWidth="1"/>
    <col min="2" max="2" width="11.625" style="85" customWidth="1"/>
    <col min="3" max="3" width="43.875" style="85" customWidth="1"/>
    <col min="4" max="4" width="5.00390625" style="85" customWidth="1"/>
    <col min="5" max="5" width="7.25390625" style="125" customWidth="1"/>
    <col min="6" max="6" width="8.875" style="85" customWidth="1"/>
    <col min="7" max="7" width="12.25390625" style="85" customWidth="1"/>
    <col min="8" max="11" width="9.125" style="85" customWidth="1"/>
    <col min="12" max="12" width="75.375" style="85" customWidth="1"/>
    <col min="13" max="13" width="45.25390625" style="85" customWidth="1"/>
    <col min="14" max="31" width="9.125" style="85" customWidth="1"/>
    <col min="32" max="16384" width="9.125" style="85" customWidth="1"/>
  </cols>
  <sheetData>
    <row r="1" spans="1:7" ht="15.75">
      <c r="A1" s="245" t="s">
        <v>346</v>
      </c>
      <c r="B1" s="245"/>
      <c r="C1" s="245"/>
      <c r="D1" s="245"/>
      <c r="E1" s="245"/>
      <c r="F1" s="245"/>
      <c r="G1" s="245"/>
    </row>
    <row r="2" spans="1:7" ht="9" customHeight="1" thickBot="1">
      <c r="A2" s="86"/>
      <c r="B2" s="87"/>
      <c r="C2" s="88"/>
      <c r="D2" s="88"/>
      <c r="E2" s="89"/>
      <c r="F2" s="88"/>
      <c r="G2" s="88"/>
    </row>
    <row r="3" spans="1:7" ht="13.5" thickTop="1">
      <c r="A3" s="231" t="s">
        <v>49</v>
      </c>
      <c r="B3" s="232"/>
      <c r="C3" s="62" t="str">
        <f>CONCATENATE(cislostavby," ",nazevstavby)</f>
        <v> Č.K.-Výměna vodovodu (kolektor-Objížd.silnice)</v>
      </c>
      <c r="D3" s="63"/>
      <c r="E3" s="242" t="s">
        <v>347</v>
      </c>
      <c r="F3" s="243"/>
      <c r="G3" s="90"/>
    </row>
    <row r="4" spans="1:7" ht="13.5" thickBot="1">
      <c r="A4" s="246" t="s">
        <v>50</v>
      </c>
      <c r="B4" s="234"/>
      <c r="C4" s="68" t="str">
        <f>CONCATENATE(cisloobjektu," ",nazevobjektu)</f>
        <v>SO 01 - SANACE VODOVODU (2. etapa)</v>
      </c>
      <c r="D4" s="69"/>
      <c r="E4" s="247">
        <f>Rekapitulace!G2</f>
        <v>0</v>
      </c>
      <c r="F4" s="248"/>
      <c r="G4" s="249"/>
    </row>
    <row r="5" spans="1:7" ht="13.5" thickTop="1">
      <c r="A5" s="91"/>
      <c r="B5" s="86"/>
      <c r="C5" s="86"/>
      <c r="D5" s="86"/>
      <c r="E5" s="92"/>
      <c r="F5" s="86"/>
      <c r="G5" s="93"/>
    </row>
    <row r="6" spans="1:7" ht="12.75">
      <c r="A6" s="167" t="s">
        <v>63</v>
      </c>
      <c r="B6" s="168" t="s">
        <v>64</v>
      </c>
      <c r="C6" s="168" t="s">
        <v>65</v>
      </c>
      <c r="D6" s="168" t="s">
        <v>66</v>
      </c>
      <c r="E6" s="169" t="s">
        <v>67</v>
      </c>
      <c r="F6" s="168" t="s">
        <v>68</v>
      </c>
      <c r="G6" s="170" t="s">
        <v>69</v>
      </c>
    </row>
    <row r="7" spans="1:15" ht="19.5" customHeight="1">
      <c r="A7" s="94" t="s">
        <v>70</v>
      </c>
      <c r="B7" s="95" t="s">
        <v>71</v>
      </c>
      <c r="C7" s="96" t="s">
        <v>72</v>
      </c>
      <c r="D7" s="97"/>
      <c r="E7" s="98"/>
      <c r="F7" s="98"/>
      <c r="G7" s="99"/>
      <c r="H7" s="100"/>
      <c r="I7" s="100"/>
      <c r="O7" s="101">
        <v>1</v>
      </c>
    </row>
    <row r="8" spans="1:104" ht="12.75">
      <c r="A8" s="102">
        <v>1</v>
      </c>
      <c r="B8" s="103" t="s">
        <v>74</v>
      </c>
      <c r="C8" s="104" t="s">
        <v>75</v>
      </c>
      <c r="D8" s="105" t="s">
        <v>76</v>
      </c>
      <c r="E8" s="106">
        <v>20</v>
      </c>
      <c r="F8" s="106"/>
      <c r="G8" s="107">
        <f>E8*F8</f>
        <v>0</v>
      </c>
      <c r="O8" s="101">
        <v>2</v>
      </c>
      <c r="AA8" s="85">
        <v>1</v>
      </c>
      <c r="AB8" s="85">
        <v>1</v>
      </c>
      <c r="AC8" s="85">
        <v>1</v>
      </c>
      <c r="AZ8" s="85">
        <v>1</v>
      </c>
      <c r="BA8" s="85">
        <f>IF(AZ8=1,G8,0)</f>
        <v>0</v>
      </c>
      <c r="BB8" s="85">
        <f>IF(AZ8=2,G8,0)</f>
        <v>0</v>
      </c>
      <c r="BC8" s="85">
        <f>IF(AZ8=3,G8,0)</f>
        <v>0</v>
      </c>
      <c r="BD8" s="85">
        <f>IF(AZ8=4,G8,0)</f>
        <v>0</v>
      </c>
      <c r="BE8" s="85">
        <f>IF(AZ8=5,G8,0)</f>
        <v>0</v>
      </c>
      <c r="CA8" s="108">
        <v>1</v>
      </c>
      <c r="CB8" s="108">
        <v>1</v>
      </c>
      <c r="CZ8" s="85">
        <v>0</v>
      </c>
    </row>
    <row r="9" spans="1:104" ht="12.75">
      <c r="A9" s="102">
        <v>2</v>
      </c>
      <c r="B9" s="103" t="s">
        <v>77</v>
      </c>
      <c r="C9" s="104" t="s">
        <v>78</v>
      </c>
      <c r="D9" s="105" t="s">
        <v>79</v>
      </c>
      <c r="E9" s="106">
        <v>10</v>
      </c>
      <c r="F9" s="106"/>
      <c r="G9" s="107">
        <f>E9*F9</f>
        <v>0</v>
      </c>
      <c r="O9" s="101">
        <v>2</v>
      </c>
      <c r="AA9" s="85">
        <v>1</v>
      </c>
      <c r="AB9" s="85">
        <v>1</v>
      </c>
      <c r="AC9" s="85">
        <v>1</v>
      </c>
      <c r="AZ9" s="85">
        <v>1</v>
      </c>
      <c r="BA9" s="85">
        <f>IF(AZ9=1,G9,0)</f>
        <v>0</v>
      </c>
      <c r="BB9" s="85">
        <f>IF(AZ9=2,G9,0)</f>
        <v>0</v>
      </c>
      <c r="BC9" s="85">
        <f>IF(AZ9=3,G9,0)</f>
        <v>0</v>
      </c>
      <c r="BD9" s="85">
        <f>IF(AZ9=4,G9,0)</f>
        <v>0</v>
      </c>
      <c r="BE9" s="85">
        <f>IF(AZ9=5,G9,0)</f>
        <v>0</v>
      </c>
      <c r="CA9" s="108">
        <v>1</v>
      </c>
      <c r="CB9" s="108">
        <v>1</v>
      </c>
      <c r="CZ9" s="85">
        <v>0.01271</v>
      </c>
    </row>
    <row r="10" spans="1:15" ht="12.75">
      <c r="A10" s="109"/>
      <c r="B10" s="111"/>
      <c r="C10" s="240" t="s">
        <v>80</v>
      </c>
      <c r="D10" s="241"/>
      <c r="E10" s="112">
        <v>10</v>
      </c>
      <c r="F10" s="113"/>
      <c r="G10" s="114"/>
      <c r="M10" s="110" t="s">
        <v>80</v>
      </c>
      <c r="O10" s="101"/>
    </row>
    <row r="11" spans="1:104" ht="12.75">
      <c r="A11" s="102">
        <v>3</v>
      </c>
      <c r="B11" s="103" t="s">
        <v>81</v>
      </c>
      <c r="C11" s="104" t="s">
        <v>82</v>
      </c>
      <c r="D11" s="105" t="s">
        <v>83</v>
      </c>
      <c r="E11" s="106">
        <v>13.4</v>
      </c>
      <c r="F11" s="106"/>
      <c r="G11" s="107">
        <f>E11*F11</f>
        <v>0</v>
      </c>
      <c r="O11" s="101">
        <v>2</v>
      </c>
      <c r="AA11" s="85">
        <v>1</v>
      </c>
      <c r="AB11" s="85">
        <v>1</v>
      </c>
      <c r="AC11" s="85">
        <v>1</v>
      </c>
      <c r="AZ11" s="85">
        <v>1</v>
      </c>
      <c r="BA11" s="85">
        <f>IF(AZ11=1,G11,0)</f>
        <v>0</v>
      </c>
      <c r="BB11" s="85">
        <f>IF(AZ11=2,G11,0)</f>
        <v>0</v>
      </c>
      <c r="BC11" s="85">
        <f>IF(AZ11=3,G11,0)</f>
        <v>0</v>
      </c>
      <c r="BD11" s="85">
        <f>IF(AZ11=4,G11,0)</f>
        <v>0</v>
      </c>
      <c r="BE11" s="85">
        <f>IF(AZ11=5,G11,0)</f>
        <v>0</v>
      </c>
      <c r="CA11" s="108">
        <v>1</v>
      </c>
      <c r="CB11" s="108">
        <v>1</v>
      </c>
      <c r="CZ11" s="85">
        <v>0</v>
      </c>
    </row>
    <row r="12" spans="1:15" ht="12.75">
      <c r="A12" s="109"/>
      <c r="B12" s="111"/>
      <c r="C12" s="240" t="s">
        <v>84</v>
      </c>
      <c r="D12" s="241"/>
      <c r="E12" s="112">
        <v>13.4</v>
      </c>
      <c r="F12" s="113"/>
      <c r="G12" s="114"/>
      <c r="M12" s="110" t="s">
        <v>84</v>
      </c>
      <c r="O12" s="101"/>
    </row>
    <row r="13" spans="1:104" ht="12.75">
      <c r="A13" s="102">
        <v>4</v>
      </c>
      <c r="B13" s="103" t="s">
        <v>85</v>
      </c>
      <c r="C13" s="104" t="s">
        <v>86</v>
      </c>
      <c r="D13" s="105" t="s">
        <v>83</v>
      </c>
      <c r="E13" s="106">
        <v>27.5</v>
      </c>
      <c r="F13" s="106"/>
      <c r="G13" s="107">
        <f>E13*F13</f>
        <v>0</v>
      </c>
      <c r="O13" s="101">
        <v>2</v>
      </c>
      <c r="AA13" s="85">
        <v>1</v>
      </c>
      <c r="AB13" s="85">
        <v>1</v>
      </c>
      <c r="AC13" s="85">
        <v>1</v>
      </c>
      <c r="AZ13" s="85">
        <v>1</v>
      </c>
      <c r="BA13" s="85">
        <f>IF(AZ13=1,G13,0)</f>
        <v>0</v>
      </c>
      <c r="BB13" s="85">
        <f>IF(AZ13=2,G13,0)</f>
        <v>0</v>
      </c>
      <c r="BC13" s="85">
        <f>IF(AZ13=3,G13,0)</f>
        <v>0</v>
      </c>
      <c r="BD13" s="85">
        <f>IF(AZ13=4,G13,0)</f>
        <v>0</v>
      </c>
      <c r="BE13" s="85">
        <f>IF(AZ13=5,G13,0)</f>
        <v>0</v>
      </c>
      <c r="CA13" s="108">
        <v>1</v>
      </c>
      <c r="CB13" s="108">
        <v>1</v>
      </c>
      <c r="CZ13" s="85">
        <v>0</v>
      </c>
    </row>
    <row r="14" spans="1:15" ht="12.75">
      <c r="A14" s="109"/>
      <c r="B14" s="111"/>
      <c r="C14" s="244" t="s">
        <v>87</v>
      </c>
      <c r="D14" s="241"/>
      <c r="E14" s="131">
        <v>0</v>
      </c>
      <c r="F14" s="113"/>
      <c r="G14" s="114"/>
      <c r="M14" s="110" t="s">
        <v>87</v>
      </c>
      <c r="O14" s="101"/>
    </row>
    <row r="15" spans="1:15" ht="12.75">
      <c r="A15" s="109"/>
      <c r="B15" s="111"/>
      <c r="C15" s="244" t="s">
        <v>88</v>
      </c>
      <c r="D15" s="241"/>
      <c r="E15" s="131">
        <v>15</v>
      </c>
      <c r="F15" s="113"/>
      <c r="G15" s="114"/>
      <c r="M15" s="110" t="s">
        <v>88</v>
      </c>
      <c r="O15" s="101"/>
    </row>
    <row r="16" spans="1:15" ht="12.75">
      <c r="A16" s="109"/>
      <c r="B16" s="111"/>
      <c r="C16" s="244" t="s">
        <v>89</v>
      </c>
      <c r="D16" s="241"/>
      <c r="E16" s="131">
        <v>40</v>
      </c>
      <c r="F16" s="113"/>
      <c r="G16" s="114"/>
      <c r="M16" s="110" t="s">
        <v>89</v>
      </c>
      <c r="O16" s="101"/>
    </row>
    <row r="17" spans="1:15" ht="12.75">
      <c r="A17" s="109"/>
      <c r="B17" s="111"/>
      <c r="C17" s="244" t="s">
        <v>90</v>
      </c>
      <c r="D17" s="241"/>
      <c r="E17" s="131">
        <v>55</v>
      </c>
      <c r="F17" s="113"/>
      <c r="G17" s="114"/>
      <c r="M17" s="110" t="s">
        <v>90</v>
      </c>
      <c r="O17" s="101"/>
    </row>
    <row r="18" spans="1:15" ht="12.75">
      <c r="A18" s="109"/>
      <c r="B18" s="111"/>
      <c r="C18" s="240" t="s">
        <v>91</v>
      </c>
      <c r="D18" s="241"/>
      <c r="E18" s="112">
        <v>27.5</v>
      </c>
      <c r="F18" s="113"/>
      <c r="G18" s="114"/>
      <c r="M18" s="110" t="s">
        <v>91</v>
      </c>
      <c r="O18" s="101"/>
    </row>
    <row r="19" spans="1:104" ht="12.75">
      <c r="A19" s="102">
        <v>5</v>
      </c>
      <c r="B19" s="103" t="s">
        <v>92</v>
      </c>
      <c r="C19" s="104" t="s">
        <v>93</v>
      </c>
      <c r="D19" s="105" t="s">
        <v>83</v>
      </c>
      <c r="E19" s="106">
        <v>27.5</v>
      </c>
      <c r="F19" s="106"/>
      <c r="G19" s="107">
        <f>E19*F19</f>
        <v>0</v>
      </c>
      <c r="O19" s="101">
        <v>2</v>
      </c>
      <c r="AA19" s="85">
        <v>1</v>
      </c>
      <c r="AB19" s="85">
        <v>1</v>
      </c>
      <c r="AC19" s="85">
        <v>1</v>
      </c>
      <c r="AZ19" s="85">
        <v>1</v>
      </c>
      <c r="BA19" s="85">
        <f>IF(AZ19=1,G19,0)</f>
        <v>0</v>
      </c>
      <c r="BB19" s="85">
        <f>IF(AZ19=2,G19,0)</f>
        <v>0</v>
      </c>
      <c r="BC19" s="85">
        <f>IF(AZ19=3,G19,0)</f>
        <v>0</v>
      </c>
      <c r="BD19" s="85">
        <f>IF(AZ19=4,G19,0)</f>
        <v>0</v>
      </c>
      <c r="BE19" s="85">
        <f>IF(AZ19=5,G19,0)</f>
        <v>0</v>
      </c>
      <c r="CA19" s="108">
        <v>1</v>
      </c>
      <c r="CB19" s="108">
        <v>1</v>
      </c>
      <c r="CZ19" s="85">
        <v>0</v>
      </c>
    </row>
    <row r="20" spans="1:104" ht="12.75">
      <c r="A20" s="102">
        <v>6</v>
      </c>
      <c r="B20" s="103" t="s">
        <v>94</v>
      </c>
      <c r="C20" s="104" t="s">
        <v>95</v>
      </c>
      <c r="D20" s="105" t="s">
        <v>83</v>
      </c>
      <c r="E20" s="106">
        <v>27.5</v>
      </c>
      <c r="F20" s="106"/>
      <c r="G20" s="107">
        <f>E20*F20</f>
        <v>0</v>
      </c>
      <c r="O20" s="101">
        <v>2</v>
      </c>
      <c r="AA20" s="85">
        <v>1</v>
      </c>
      <c r="AB20" s="85">
        <v>1</v>
      </c>
      <c r="AC20" s="85">
        <v>1</v>
      </c>
      <c r="AZ20" s="85">
        <v>1</v>
      </c>
      <c r="BA20" s="85">
        <f>IF(AZ20=1,G20,0)</f>
        <v>0</v>
      </c>
      <c r="BB20" s="85">
        <f>IF(AZ20=2,G20,0)</f>
        <v>0</v>
      </c>
      <c r="BC20" s="85">
        <f>IF(AZ20=3,G20,0)</f>
        <v>0</v>
      </c>
      <c r="BD20" s="85">
        <f>IF(AZ20=4,G20,0)</f>
        <v>0</v>
      </c>
      <c r="BE20" s="85">
        <f>IF(AZ20=5,G20,0)</f>
        <v>0</v>
      </c>
      <c r="CA20" s="108">
        <v>1</v>
      </c>
      <c r="CB20" s="108">
        <v>1</v>
      </c>
      <c r="CZ20" s="85">
        <v>0</v>
      </c>
    </row>
    <row r="21" spans="1:15" ht="12.75">
      <c r="A21" s="109"/>
      <c r="B21" s="111"/>
      <c r="C21" s="240" t="s">
        <v>96</v>
      </c>
      <c r="D21" s="241"/>
      <c r="E21" s="112">
        <v>27.5</v>
      </c>
      <c r="F21" s="113"/>
      <c r="G21" s="114"/>
      <c r="M21" s="110" t="s">
        <v>96</v>
      </c>
      <c r="O21" s="101"/>
    </row>
    <row r="22" spans="1:104" ht="12.75">
      <c r="A22" s="102">
        <v>7</v>
      </c>
      <c r="B22" s="103" t="s">
        <v>97</v>
      </c>
      <c r="C22" s="104" t="s">
        <v>98</v>
      </c>
      <c r="D22" s="105" t="s">
        <v>83</v>
      </c>
      <c r="E22" s="106">
        <v>27.5</v>
      </c>
      <c r="F22" s="106"/>
      <c r="G22" s="107">
        <f>E22*F22</f>
        <v>0</v>
      </c>
      <c r="O22" s="101">
        <v>2</v>
      </c>
      <c r="AA22" s="85">
        <v>1</v>
      </c>
      <c r="AB22" s="85">
        <v>1</v>
      </c>
      <c r="AC22" s="85">
        <v>1</v>
      </c>
      <c r="AZ22" s="85">
        <v>1</v>
      </c>
      <c r="BA22" s="85">
        <f>IF(AZ22=1,G22,0)</f>
        <v>0</v>
      </c>
      <c r="BB22" s="85">
        <f>IF(AZ22=2,G22,0)</f>
        <v>0</v>
      </c>
      <c r="BC22" s="85">
        <f>IF(AZ22=3,G22,0)</f>
        <v>0</v>
      </c>
      <c r="BD22" s="85">
        <f>IF(AZ22=4,G22,0)</f>
        <v>0</v>
      </c>
      <c r="BE22" s="85">
        <f>IF(AZ22=5,G22,0)</f>
        <v>0</v>
      </c>
      <c r="CA22" s="108">
        <v>1</v>
      </c>
      <c r="CB22" s="108">
        <v>1</v>
      </c>
      <c r="CZ22" s="85">
        <v>0</v>
      </c>
    </row>
    <row r="23" spans="1:104" ht="12.75">
      <c r="A23" s="102">
        <v>8</v>
      </c>
      <c r="B23" s="103" t="s">
        <v>99</v>
      </c>
      <c r="C23" s="104" t="s">
        <v>100</v>
      </c>
      <c r="D23" s="105" t="s">
        <v>83</v>
      </c>
      <c r="E23" s="106">
        <v>12</v>
      </c>
      <c r="F23" s="106"/>
      <c r="G23" s="107">
        <f>E23*F23</f>
        <v>0</v>
      </c>
      <c r="O23" s="101">
        <v>2</v>
      </c>
      <c r="AA23" s="85">
        <v>1</v>
      </c>
      <c r="AB23" s="85">
        <v>1</v>
      </c>
      <c r="AC23" s="85">
        <v>1</v>
      </c>
      <c r="AZ23" s="85">
        <v>1</v>
      </c>
      <c r="BA23" s="85">
        <f>IF(AZ23=1,G23,0)</f>
        <v>0</v>
      </c>
      <c r="BB23" s="85">
        <f>IF(AZ23=2,G23,0)</f>
        <v>0</v>
      </c>
      <c r="BC23" s="85">
        <f>IF(AZ23=3,G23,0)</f>
        <v>0</v>
      </c>
      <c r="BD23" s="85">
        <f>IF(AZ23=4,G23,0)</f>
        <v>0</v>
      </c>
      <c r="BE23" s="85">
        <f>IF(AZ23=5,G23,0)</f>
        <v>0</v>
      </c>
      <c r="CA23" s="108">
        <v>1</v>
      </c>
      <c r="CB23" s="108">
        <v>1</v>
      </c>
      <c r="CZ23" s="85">
        <v>0</v>
      </c>
    </row>
    <row r="24" spans="1:15" ht="12.75">
      <c r="A24" s="109"/>
      <c r="B24" s="111"/>
      <c r="C24" s="240" t="s">
        <v>101</v>
      </c>
      <c r="D24" s="241"/>
      <c r="E24" s="112">
        <v>12</v>
      </c>
      <c r="F24" s="113"/>
      <c r="G24" s="114"/>
      <c r="M24" s="110" t="s">
        <v>101</v>
      </c>
      <c r="O24" s="101"/>
    </row>
    <row r="25" spans="1:104" ht="12.75">
      <c r="A25" s="102">
        <v>9</v>
      </c>
      <c r="B25" s="103" t="s">
        <v>102</v>
      </c>
      <c r="C25" s="104" t="s">
        <v>103</v>
      </c>
      <c r="D25" s="105" t="s">
        <v>104</v>
      </c>
      <c r="E25" s="106">
        <v>20</v>
      </c>
      <c r="F25" s="106"/>
      <c r="G25" s="107">
        <f>E25*F25</f>
        <v>0</v>
      </c>
      <c r="O25" s="101">
        <v>2</v>
      </c>
      <c r="AA25" s="85">
        <v>1</v>
      </c>
      <c r="AB25" s="85">
        <v>1</v>
      </c>
      <c r="AC25" s="85">
        <v>1</v>
      </c>
      <c r="AZ25" s="85">
        <v>1</v>
      </c>
      <c r="BA25" s="85">
        <f>IF(AZ25=1,G25,0)</f>
        <v>0</v>
      </c>
      <c r="BB25" s="85">
        <f>IF(AZ25=2,G25,0)</f>
        <v>0</v>
      </c>
      <c r="BC25" s="85">
        <f>IF(AZ25=3,G25,0)</f>
        <v>0</v>
      </c>
      <c r="BD25" s="85">
        <f>IF(AZ25=4,G25,0)</f>
        <v>0</v>
      </c>
      <c r="BE25" s="85">
        <f>IF(AZ25=5,G25,0)</f>
        <v>0</v>
      </c>
      <c r="CA25" s="108">
        <v>1</v>
      </c>
      <c r="CB25" s="108">
        <v>1</v>
      </c>
      <c r="CZ25" s="85">
        <v>0.00099</v>
      </c>
    </row>
    <row r="26" spans="1:15" ht="12.75">
      <c r="A26" s="109"/>
      <c r="B26" s="111"/>
      <c r="C26" s="240" t="s">
        <v>105</v>
      </c>
      <c r="D26" s="241"/>
      <c r="E26" s="112">
        <v>20</v>
      </c>
      <c r="F26" s="113"/>
      <c r="G26" s="114"/>
      <c r="M26" s="110" t="s">
        <v>105</v>
      </c>
      <c r="O26" s="101"/>
    </row>
    <row r="27" spans="1:104" ht="12.75">
      <c r="A27" s="102">
        <v>10</v>
      </c>
      <c r="B27" s="103" t="s">
        <v>106</v>
      </c>
      <c r="C27" s="104" t="s">
        <v>107</v>
      </c>
      <c r="D27" s="105" t="s">
        <v>104</v>
      </c>
      <c r="E27" s="106">
        <v>52.5</v>
      </c>
      <c r="F27" s="106"/>
      <c r="G27" s="107">
        <f>E27*F27</f>
        <v>0</v>
      </c>
      <c r="O27" s="101">
        <v>2</v>
      </c>
      <c r="AA27" s="85">
        <v>1</v>
      </c>
      <c r="AB27" s="85">
        <v>1</v>
      </c>
      <c r="AC27" s="85">
        <v>1</v>
      </c>
      <c r="AZ27" s="85">
        <v>1</v>
      </c>
      <c r="BA27" s="85">
        <f>IF(AZ27=1,G27,0)</f>
        <v>0</v>
      </c>
      <c r="BB27" s="85">
        <f>IF(AZ27=2,G27,0)</f>
        <v>0</v>
      </c>
      <c r="BC27" s="85">
        <f>IF(AZ27=3,G27,0)</f>
        <v>0</v>
      </c>
      <c r="BD27" s="85">
        <f>IF(AZ27=4,G27,0)</f>
        <v>0</v>
      </c>
      <c r="BE27" s="85">
        <f>IF(AZ27=5,G27,0)</f>
        <v>0</v>
      </c>
      <c r="CA27" s="108">
        <v>1</v>
      </c>
      <c r="CB27" s="108">
        <v>1</v>
      </c>
      <c r="CZ27" s="85">
        <v>0.00086</v>
      </c>
    </row>
    <row r="28" spans="1:15" ht="12.75">
      <c r="A28" s="109"/>
      <c r="B28" s="111"/>
      <c r="C28" s="240" t="s">
        <v>108</v>
      </c>
      <c r="D28" s="241"/>
      <c r="E28" s="112">
        <v>12.5</v>
      </c>
      <c r="F28" s="113"/>
      <c r="G28" s="114"/>
      <c r="M28" s="110" t="s">
        <v>108</v>
      </c>
      <c r="O28" s="101"/>
    </row>
    <row r="29" spans="1:15" ht="12.75">
      <c r="A29" s="109"/>
      <c r="B29" s="111"/>
      <c r="C29" s="240" t="s">
        <v>109</v>
      </c>
      <c r="D29" s="241"/>
      <c r="E29" s="112">
        <v>40</v>
      </c>
      <c r="F29" s="113"/>
      <c r="G29" s="114"/>
      <c r="M29" s="110" t="s">
        <v>109</v>
      </c>
      <c r="O29" s="101"/>
    </row>
    <row r="30" spans="1:104" ht="12.75">
      <c r="A30" s="102">
        <v>11</v>
      </c>
      <c r="B30" s="103" t="s">
        <v>110</v>
      </c>
      <c r="C30" s="104" t="s">
        <v>111</v>
      </c>
      <c r="D30" s="105" t="s">
        <v>104</v>
      </c>
      <c r="E30" s="106">
        <v>20</v>
      </c>
      <c r="F30" s="106"/>
      <c r="G30" s="107">
        <f>E30*F30</f>
        <v>0</v>
      </c>
      <c r="O30" s="101">
        <v>2</v>
      </c>
      <c r="AA30" s="85">
        <v>1</v>
      </c>
      <c r="AB30" s="85">
        <v>1</v>
      </c>
      <c r="AC30" s="85">
        <v>1</v>
      </c>
      <c r="AZ30" s="85">
        <v>1</v>
      </c>
      <c r="BA30" s="85">
        <f>IF(AZ30=1,G30,0)</f>
        <v>0</v>
      </c>
      <c r="BB30" s="85">
        <f>IF(AZ30=2,G30,0)</f>
        <v>0</v>
      </c>
      <c r="BC30" s="85">
        <f>IF(AZ30=3,G30,0)</f>
        <v>0</v>
      </c>
      <c r="BD30" s="85">
        <f>IF(AZ30=4,G30,0)</f>
        <v>0</v>
      </c>
      <c r="BE30" s="85">
        <f>IF(AZ30=5,G30,0)</f>
        <v>0</v>
      </c>
      <c r="CA30" s="108">
        <v>1</v>
      </c>
      <c r="CB30" s="108">
        <v>1</v>
      </c>
      <c r="CZ30" s="85">
        <v>0</v>
      </c>
    </row>
    <row r="31" spans="1:104" ht="12.75">
      <c r="A31" s="102">
        <v>12</v>
      </c>
      <c r="B31" s="103" t="s">
        <v>112</v>
      </c>
      <c r="C31" s="104" t="s">
        <v>113</v>
      </c>
      <c r="D31" s="105" t="s">
        <v>104</v>
      </c>
      <c r="E31" s="106">
        <v>52.5</v>
      </c>
      <c r="F31" s="106"/>
      <c r="G31" s="107">
        <f>E31*F31</f>
        <v>0</v>
      </c>
      <c r="O31" s="101">
        <v>2</v>
      </c>
      <c r="AA31" s="85">
        <v>1</v>
      </c>
      <c r="AB31" s="85">
        <v>1</v>
      </c>
      <c r="AC31" s="85">
        <v>1</v>
      </c>
      <c r="AZ31" s="85">
        <v>1</v>
      </c>
      <c r="BA31" s="85">
        <f>IF(AZ31=1,G31,0)</f>
        <v>0</v>
      </c>
      <c r="BB31" s="85">
        <f>IF(AZ31=2,G31,0)</f>
        <v>0</v>
      </c>
      <c r="BC31" s="85">
        <f>IF(AZ31=3,G31,0)</f>
        <v>0</v>
      </c>
      <c r="BD31" s="85">
        <f>IF(AZ31=4,G31,0)</f>
        <v>0</v>
      </c>
      <c r="BE31" s="85">
        <f>IF(AZ31=5,G31,0)</f>
        <v>0</v>
      </c>
      <c r="CA31" s="108">
        <v>1</v>
      </c>
      <c r="CB31" s="108">
        <v>1</v>
      </c>
      <c r="CZ31" s="85">
        <v>0</v>
      </c>
    </row>
    <row r="32" spans="1:104" ht="12.75">
      <c r="A32" s="102">
        <v>13</v>
      </c>
      <c r="B32" s="103" t="s">
        <v>114</v>
      </c>
      <c r="C32" s="104" t="s">
        <v>115</v>
      </c>
      <c r="D32" s="105" t="s">
        <v>83</v>
      </c>
      <c r="E32" s="106">
        <v>55</v>
      </c>
      <c r="F32" s="106"/>
      <c r="G32" s="107">
        <f>E32*F32</f>
        <v>0</v>
      </c>
      <c r="O32" s="101">
        <v>2</v>
      </c>
      <c r="AA32" s="85">
        <v>1</v>
      </c>
      <c r="AB32" s="85">
        <v>1</v>
      </c>
      <c r="AC32" s="85">
        <v>1</v>
      </c>
      <c r="AZ32" s="85">
        <v>1</v>
      </c>
      <c r="BA32" s="85">
        <f>IF(AZ32=1,G32,0)</f>
        <v>0</v>
      </c>
      <c r="BB32" s="85">
        <f>IF(AZ32=2,G32,0)</f>
        <v>0</v>
      </c>
      <c r="BC32" s="85">
        <f>IF(AZ32=3,G32,0)</f>
        <v>0</v>
      </c>
      <c r="BD32" s="85">
        <f>IF(AZ32=4,G32,0)</f>
        <v>0</v>
      </c>
      <c r="BE32" s="85">
        <f>IF(AZ32=5,G32,0)</f>
        <v>0</v>
      </c>
      <c r="CA32" s="108">
        <v>1</v>
      </c>
      <c r="CB32" s="108">
        <v>1</v>
      </c>
      <c r="CZ32" s="85">
        <v>0</v>
      </c>
    </row>
    <row r="33" spans="1:15" ht="12.75">
      <c r="A33" s="109"/>
      <c r="B33" s="111"/>
      <c r="C33" s="240" t="s">
        <v>116</v>
      </c>
      <c r="D33" s="241"/>
      <c r="E33" s="112">
        <v>55</v>
      </c>
      <c r="F33" s="113"/>
      <c r="G33" s="114"/>
      <c r="M33" s="110" t="s">
        <v>116</v>
      </c>
      <c r="O33" s="101"/>
    </row>
    <row r="34" spans="1:104" ht="12.75">
      <c r="A34" s="102">
        <v>14</v>
      </c>
      <c r="B34" s="103" t="s">
        <v>117</v>
      </c>
      <c r="C34" s="104" t="s">
        <v>118</v>
      </c>
      <c r="D34" s="105" t="s">
        <v>83</v>
      </c>
      <c r="E34" s="106">
        <v>12</v>
      </c>
      <c r="F34" s="106"/>
      <c r="G34" s="107">
        <f>E34*F34</f>
        <v>0</v>
      </c>
      <c r="O34" s="101">
        <v>2</v>
      </c>
      <c r="AA34" s="85">
        <v>1</v>
      </c>
      <c r="AB34" s="85">
        <v>1</v>
      </c>
      <c r="AC34" s="85">
        <v>1</v>
      </c>
      <c r="AZ34" s="85">
        <v>1</v>
      </c>
      <c r="BA34" s="85">
        <f>IF(AZ34=1,G34,0)</f>
        <v>0</v>
      </c>
      <c r="BB34" s="85">
        <f>IF(AZ34=2,G34,0)</f>
        <v>0</v>
      </c>
      <c r="BC34" s="85">
        <f>IF(AZ34=3,G34,0)</f>
        <v>0</v>
      </c>
      <c r="BD34" s="85">
        <f>IF(AZ34=4,G34,0)</f>
        <v>0</v>
      </c>
      <c r="BE34" s="85">
        <f>IF(AZ34=5,G34,0)</f>
        <v>0</v>
      </c>
      <c r="CA34" s="108">
        <v>1</v>
      </c>
      <c r="CB34" s="108">
        <v>1</v>
      </c>
      <c r="CZ34" s="85">
        <v>0</v>
      </c>
    </row>
    <row r="35" spans="1:15" ht="12.75">
      <c r="A35" s="109"/>
      <c r="B35" s="111"/>
      <c r="C35" s="240" t="s">
        <v>119</v>
      </c>
      <c r="D35" s="241"/>
      <c r="E35" s="112">
        <v>12</v>
      </c>
      <c r="F35" s="113"/>
      <c r="G35" s="114"/>
      <c r="M35" s="110" t="s">
        <v>119</v>
      </c>
      <c r="O35" s="101"/>
    </row>
    <row r="36" spans="1:104" ht="12.75">
      <c r="A36" s="102">
        <v>15</v>
      </c>
      <c r="B36" s="103" t="s">
        <v>120</v>
      </c>
      <c r="C36" s="104" t="s">
        <v>121</v>
      </c>
      <c r="D36" s="105" t="s">
        <v>83</v>
      </c>
      <c r="E36" s="106">
        <v>98.85</v>
      </c>
      <c r="F36" s="106"/>
      <c r="G36" s="107">
        <f>E36*F36</f>
        <v>0</v>
      </c>
      <c r="O36" s="101">
        <v>2</v>
      </c>
      <c r="AA36" s="85">
        <v>1</v>
      </c>
      <c r="AB36" s="85">
        <v>1</v>
      </c>
      <c r="AC36" s="85">
        <v>1</v>
      </c>
      <c r="AZ36" s="85">
        <v>1</v>
      </c>
      <c r="BA36" s="85">
        <f>IF(AZ36=1,G36,0)</f>
        <v>0</v>
      </c>
      <c r="BB36" s="85">
        <f>IF(AZ36=2,G36,0)</f>
        <v>0</v>
      </c>
      <c r="BC36" s="85">
        <f>IF(AZ36=3,G36,0)</f>
        <v>0</v>
      </c>
      <c r="BD36" s="85">
        <f>IF(AZ36=4,G36,0)</f>
        <v>0</v>
      </c>
      <c r="BE36" s="85">
        <f>IF(AZ36=5,G36,0)</f>
        <v>0</v>
      </c>
      <c r="CA36" s="108">
        <v>1</v>
      </c>
      <c r="CB36" s="108">
        <v>1</v>
      </c>
      <c r="CZ36" s="85">
        <v>0</v>
      </c>
    </row>
    <row r="37" spans="1:15" ht="12.75">
      <c r="A37" s="109"/>
      <c r="B37" s="111"/>
      <c r="C37" s="240" t="s">
        <v>122</v>
      </c>
      <c r="D37" s="241"/>
      <c r="E37" s="112">
        <v>55</v>
      </c>
      <c r="F37" s="113"/>
      <c r="G37" s="114"/>
      <c r="M37" s="110" t="s">
        <v>122</v>
      </c>
      <c r="O37" s="101"/>
    </row>
    <row r="38" spans="1:15" ht="12.75">
      <c r="A38" s="109"/>
      <c r="B38" s="111"/>
      <c r="C38" s="240" t="s">
        <v>123</v>
      </c>
      <c r="D38" s="241"/>
      <c r="E38" s="112">
        <v>43.85</v>
      </c>
      <c r="F38" s="113"/>
      <c r="G38" s="114"/>
      <c r="M38" s="110" t="s">
        <v>123</v>
      </c>
      <c r="O38" s="101"/>
    </row>
    <row r="39" spans="1:104" ht="12.75">
      <c r="A39" s="102">
        <v>16</v>
      </c>
      <c r="B39" s="103" t="s">
        <v>124</v>
      </c>
      <c r="C39" s="104" t="s">
        <v>125</v>
      </c>
      <c r="D39" s="105" t="s">
        <v>83</v>
      </c>
      <c r="E39" s="106">
        <v>20.85</v>
      </c>
      <c r="F39" s="106"/>
      <c r="G39" s="107">
        <f>E39*F39</f>
        <v>0</v>
      </c>
      <c r="O39" s="101">
        <v>2</v>
      </c>
      <c r="AA39" s="85">
        <v>1</v>
      </c>
      <c r="AB39" s="85">
        <v>0</v>
      </c>
      <c r="AC39" s="85">
        <v>0</v>
      </c>
      <c r="AZ39" s="85">
        <v>1</v>
      </c>
      <c r="BA39" s="85">
        <f>IF(AZ39=1,G39,0)</f>
        <v>0</v>
      </c>
      <c r="BB39" s="85">
        <f>IF(AZ39=2,G39,0)</f>
        <v>0</v>
      </c>
      <c r="BC39" s="85">
        <f>IF(AZ39=3,G39,0)</f>
        <v>0</v>
      </c>
      <c r="BD39" s="85">
        <f>IF(AZ39=4,G39,0)</f>
        <v>0</v>
      </c>
      <c r="BE39" s="85">
        <f>IF(AZ39=5,G39,0)</f>
        <v>0</v>
      </c>
      <c r="CA39" s="108">
        <v>1</v>
      </c>
      <c r="CB39" s="108">
        <v>0</v>
      </c>
      <c r="CZ39" s="85">
        <v>0</v>
      </c>
    </row>
    <row r="40" spans="1:15" ht="12.75">
      <c r="A40" s="109"/>
      <c r="B40" s="111"/>
      <c r="C40" s="240" t="s">
        <v>126</v>
      </c>
      <c r="D40" s="241"/>
      <c r="E40" s="112">
        <v>12</v>
      </c>
      <c r="F40" s="113"/>
      <c r="G40" s="114"/>
      <c r="M40" s="110" t="s">
        <v>126</v>
      </c>
      <c r="O40" s="101"/>
    </row>
    <row r="41" spans="1:15" ht="12.75">
      <c r="A41" s="109"/>
      <c r="B41" s="111"/>
      <c r="C41" s="240" t="s">
        <v>127</v>
      </c>
      <c r="D41" s="241"/>
      <c r="E41" s="112">
        <v>8.85</v>
      </c>
      <c r="F41" s="113"/>
      <c r="G41" s="114"/>
      <c r="M41" s="110" t="s">
        <v>127</v>
      </c>
      <c r="O41" s="101"/>
    </row>
    <row r="42" spans="1:104" ht="12.75">
      <c r="A42" s="102">
        <v>17</v>
      </c>
      <c r="B42" s="103" t="s">
        <v>128</v>
      </c>
      <c r="C42" s="104" t="s">
        <v>129</v>
      </c>
      <c r="D42" s="105" t="s">
        <v>83</v>
      </c>
      <c r="E42" s="106">
        <v>14.3</v>
      </c>
      <c r="F42" s="106"/>
      <c r="G42" s="107">
        <f>E42*F42</f>
        <v>0</v>
      </c>
      <c r="O42" s="101">
        <v>2</v>
      </c>
      <c r="AA42" s="85">
        <v>1</v>
      </c>
      <c r="AB42" s="85">
        <v>1</v>
      </c>
      <c r="AC42" s="85">
        <v>1</v>
      </c>
      <c r="AZ42" s="85">
        <v>1</v>
      </c>
      <c r="BA42" s="85">
        <f>IF(AZ42=1,G42,0)</f>
        <v>0</v>
      </c>
      <c r="BB42" s="85">
        <f>IF(AZ42=2,G42,0)</f>
        <v>0</v>
      </c>
      <c r="BC42" s="85">
        <f>IF(AZ42=3,G42,0)</f>
        <v>0</v>
      </c>
      <c r="BD42" s="85">
        <f>IF(AZ42=4,G42,0)</f>
        <v>0</v>
      </c>
      <c r="BE42" s="85">
        <f>IF(AZ42=5,G42,0)</f>
        <v>0</v>
      </c>
      <c r="CA42" s="108">
        <v>1</v>
      </c>
      <c r="CB42" s="108">
        <v>1</v>
      </c>
      <c r="CZ42" s="85">
        <v>0</v>
      </c>
    </row>
    <row r="43" spans="1:15" ht="12.75">
      <c r="A43" s="109"/>
      <c r="B43" s="111"/>
      <c r="C43" s="240" t="s">
        <v>130</v>
      </c>
      <c r="D43" s="241"/>
      <c r="E43" s="112">
        <v>14.3</v>
      </c>
      <c r="F43" s="113"/>
      <c r="G43" s="114"/>
      <c r="M43" s="110" t="s">
        <v>130</v>
      </c>
      <c r="O43" s="101"/>
    </row>
    <row r="44" spans="1:104" ht="11.25" customHeight="1">
      <c r="A44" s="102">
        <v>18</v>
      </c>
      <c r="B44" s="103" t="s">
        <v>131</v>
      </c>
      <c r="C44" s="104" t="s">
        <v>132</v>
      </c>
      <c r="D44" s="105" t="s">
        <v>83</v>
      </c>
      <c r="E44" s="106">
        <v>57.2</v>
      </c>
      <c r="F44" s="106"/>
      <c r="G44" s="107">
        <f>E44*F44</f>
        <v>0</v>
      </c>
      <c r="O44" s="101">
        <v>2</v>
      </c>
      <c r="AA44" s="85">
        <v>1</v>
      </c>
      <c r="AB44" s="85">
        <v>1</v>
      </c>
      <c r="AC44" s="85">
        <v>1</v>
      </c>
      <c r="AZ44" s="85">
        <v>1</v>
      </c>
      <c r="BA44" s="85">
        <f>IF(AZ44=1,G44,0)</f>
        <v>0</v>
      </c>
      <c r="BB44" s="85">
        <f>IF(AZ44=2,G44,0)</f>
        <v>0</v>
      </c>
      <c r="BC44" s="85">
        <f>IF(AZ44=3,G44,0)</f>
        <v>0</v>
      </c>
      <c r="BD44" s="85">
        <f>IF(AZ44=4,G44,0)</f>
        <v>0</v>
      </c>
      <c r="BE44" s="85">
        <f>IF(AZ44=5,G44,0)</f>
        <v>0</v>
      </c>
      <c r="CA44" s="108">
        <v>1</v>
      </c>
      <c r="CB44" s="108">
        <v>1</v>
      </c>
      <c r="CZ44" s="85">
        <v>0</v>
      </c>
    </row>
    <row r="45" spans="1:15" ht="12.75">
      <c r="A45" s="109"/>
      <c r="B45" s="111"/>
      <c r="C45" s="240" t="s">
        <v>133</v>
      </c>
      <c r="D45" s="241"/>
      <c r="E45" s="112">
        <v>57.2</v>
      </c>
      <c r="F45" s="113"/>
      <c r="G45" s="114"/>
      <c r="M45" s="110" t="s">
        <v>133</v>
      </c>
      <c r="O45" s="101"/>
    </row>
    <row r="46" spans="1:104" ht="12.75">
      <c r="A46" s="102">
        <v>19</v>
      </c>
      <c r="B46" s="103" t="s">
        <v>134</v>
      </c>
      <c r="C46" s="104" t="s">
        <v>135</v>
      </c>
      <c r="D46" s="105" t="s">
        <v>83</v>
      </c>
      <c r="E46" s="106">
        <v>58.15</v>
      </c>
      <c r="F46" s="106"/>
      <c r="G46" s="107">
        <f>E46*F46</f>
        <v>0</v>
      </c>
      <c r="O46" s="101">
        <v>2</v>
      </c>
      <c r="AA46" s="85">
        <v>1</v>
      </c>
      <c r="AB46" s="85">
        <v>1</v>
      </c>
      <c r="AC46" s="85">
        <v>1</v>
      </c>
      <c r="AZ46" s="85">
        <v>1</v>
      </c>
      <c r="BA46" s="85">
        <f>IF(AZ46=1,G46,0)</f>
        <v>0</v>
      </c>
      <c r="BB46" s="85">
        <f>IF(AZ46=2,G46,0)</f>
        <v>0</v>
      </c>
      <c r="BC46" s="85">
        <f>IF(AZ46=3,G46,0)</f>
        <v>0</v>
      </c>
      <c r="BD46" s="85">
        <f>IF(AZ46=4,G46,0)</f>
        <v>0</v>
      </c>
      <c r="BE46" s="85">
        <f>IF(AZ46=5,G46,0)</f>
        <v>0</v>
      </c>
      <c r="CA46" s="108">
        <v>1</v>
      </c>
      <c r="CB46" s="108">
        <v>1</v>
      </c>
      <c r="CZ46" s="85">
        <v>0</v>
      </c>
    </row>
    <row r="47" spans="1:15" ht="12.75">
      <c r="A47" s="109"/>
      <c r="B47" s="111"/>
      <c r="C47" s="240" t="s">
        <v>136</v>
      </c>
      <c r="D47" s="241"/>
      <c r="E47" s="112">
        <v>3.15</v>
      </c>
      <c r="F47" s="113"/>
      <c r="G47" s="114"/>
      <c r="M47" s="110" t="s">
        <v>136</v>
      </c>
      <c r="O47" s="101"/>
    </row>
    <row r="48" spans="1:15" ht="12.75">
      <c r="A48" s="109"/>
      <c r="B48" s="111"/>
      <c r="C48" s="240" t="s">
        <v>137</v>
      </c>
      <c r="D48" s="241"/>
      <c r="E48" s="112">
        <v>55</v>
      </c>
      <c r="F48" s="113"/>
      <c r="G48" s="114"/>
      <c r="M48" s="110" t="s">
        <v>137</v>
      </c>
      <c r="O48" s="101"/>
    </row>
    <row r="49" spans="1:104" ht="12.75">
      <c r="A49" s="102">
        <v>20</v>
      </c>
      <c r="B49" s="103" t="s">
        <v>138</v>
      </c>
      <c r="C49" s="104" t="s">
        <v>139</v>
      </c>
      <c r="D49" s="105" t="s">
        <v>83</v>
      </c>
      <c r="E49" s="106">
        <v>8.85</v>
      </c>
      <c r="F49" s="106"/>
      <c r="G49" s="107">
        <f>E49*F49</f>
        <v>0</v>
      </c>
      <c r="O49" s="101">
        <v>2</v>
      </c>
      <c r="AA49" s="85">
        <v>1</v>
      </c>
      <c r="AB49" s="85">
        <v>1</v>
      </c>
      <c r="AC49" s="85">
        <v>1</v>
      </c>
      <c r="AZ49" s="85">
        <v>1</v>
      </c>
      <c r="BA49" s="85">
        <f>IF(AZ49=1,G49,0)</f>
        <v>0</v>
      </c>
      <c r="BB49" s="85">
        <f>IF(AZ49=2,G49,0)</f>
        <v>0</v>
      </c>
      <c r="BC49" s="85">
        <f>IF(AZ49=3,G49,0)</f>
        <v>0</v>
      </c>
      <c r="BD49" s="85">
        <f>IF(AZ49=4,G49,0)</f>
        <v>0</v>
      </c>
      <c r="BE49" s="85">
        <f>IF(AZ49=5,G49,0)</f>
        <v>0</v>
      </c>
      <c r="CA49" s="108">
        <v>1</v>
      </c>
      <c r="CB49" s="108">
        <v>1</v>
      </c>
      <c r="CZ49" s="85">
        <v>0</v>
      </c>
    </row>
    <row r="50" spans="1:15" ht="12.75">
      <c r="A50" s="109"/>
      <c r="B50" s="111"/>
      <c r="C50" s="240" t="s">
        <v>140</v>
      </c>
      <c r="D50" s="241"/>
      <c r="E50" s="112">
        <v>8.85</v>
      </c>
      <c r="F50" s="113"/>
      <c r="G50" s="114"/>
      <c r="M50" s="110" t="s">
        <v>140</v>
      </c>
      <c r="O50" s="101"/>
    </row>
    <row r="51" spans="1:104" ht="12.75">
      <c r="A51" s="102">
        <v>21</v>
      </c>
      <c r="B51" s="103" t="s">
        <v>141</v>
      </c>
      <c r="C51" s="104" t="s">
        <v>142</v>
      </c>
      <c r="D51" s="105" t="s">
        <v>83</v>
      </c>
      <c r="E51" s="106">
        <v>14.3</v>
      </c>
      <c r="F51" s="106"/>
      <c r="G51" s="107">
        <f>E51*F51</f>
        <v>0</v>
      </c>
      <c r="O51" s="101">
        <v>2</v>
      </c>
      <c r="AA51" s="85">
        <v>1</v>
      </c>
      <c r="AB51" s="85">
        <v>1</v>
      </c>
      <c r="AC51" s="85">
        <v>1</v>
      </c>
      <c r="AZ51" s="85">
        <v>1</v>
      </c>
      <c r="BA51" s="85">
        <f>IF(AZ51=1,G51,0)</f>
        <v>0</v>
      </c>
      <c r="BB51" s="85">
        <f>IF(AZ51=2,G51,0)</f>
        <v>0</v>
      </c>
      <c r="BC51" s="85">
        <f>IF(AZ51=3,G51,0)</f>
        <v>0</v>
      </c>
      <c r="BD51" s="85">
        <f>IF(AZ51=4,G51,0)</f>
        <v>0</v>
      </c>
      <c r="BE51" s="85">
        <f>IF(AZ51=5,G51,0)</f>
        <v>0</v>
      </c>
      <c r="CA51" s="108">
        <v>1</v>
      </c>
      <c r="CB51" s="108">
        <v>1</v>
      </c>
      <c r="CZ51" s="85">
        <v>0</v>
      </c>
    </row>
    <row r="52" spans="1:15" ht="12.75">
      <c r="A52" s="109"/>
      <c r="B52" s="111"/>
      <c r="C52" s="240" t="s">
        <v>143</v>
      </c>
      <c r="D52" s="241"/>
      <c r="E52" s="112">
        <v>14.3</v>
      </c>
      <c r="F52" s="113"/>
      <c r="G52" s="114"/>
      <c r="M52" s="110" t="s">
        <v>143</v>
      </c>
      <c r="O52" s="101"/>
    </row>
    <row r="53" spans="1:104" ht="12.75">
      <c r="A53" s="102">
        <v>22</v>
      </c>
      <c r="B53" s="103" t="s">
        <v>144</v>
      </c>
      <c r="C53" s="104" t="s">
        <v>145</v>
      </c>
      <c r="D53" s="105" t="s">
        <v>146</v>
      </c>
      <c r="E53" s="106">
        <v>23.881</v>
      </c>
      <c r="F53" s="106"/>
      <c r="G53" s="107">
        <f>E53*F53</f>
        <v>0</v>
      </c>
      <c r="O53" s="101">
        <v>2</v>
      </c>
      <c r="AA53" s="85">
        <v>1</v>
      </c>
      <c r="AB53" s="85">
        <v>1</v>
      </c>
      <c r="AC53" s="85">
        <v>1</v>
      </c>
      <c r="AZ53" s="85">
        <v>1</v>
      </c>
      <c r="BA53" s="85">
        <f>IF(AZ53=1,G53,0)</f>
        <v>0</v>
      </c>
      <c r="BB53" s="85">
        <f>IF(AZ53=2,G53,0)</f>
        <v>0</v>
      </c>
      <c r="BC53" s="85">
        <f>IF(AZ53=3,G53,0)</f>
        <v>0</v>
      </c>
      <c r="BD53" s="85">
        <f>IF(AZ53=4,G53,0)</f>
        <v>0</v>
      </c>
      <c r="BE53" s="85">
        <f>IF(AZ53=5,G53,0)</f>
        <v>0</v>
      </c>
      <c r="CA53" s="108">
        <v>1</v>
      </c>
      <c r="CB53" s="108">
        <v>1</v>
      </c>
      <c r="CZ53" s="85">
        <v>0</v>
      </c>
    </row>
    <row r="54" spans="1:15" ht="12.75">
      <c r="A54" s="109"/>
      <c r="B54" s="111"/>
      <c r="C54" s="240" t="s">
        <v>147</v>
      </c>
      <c r="D54" s="241"/>
      <c r="E54" s="112">
        <v>23.881</v>
      </c>
      <c r="F54" s="113"/>
      <c r="G54" s="114"/>
      <c r="M54" s="110" t="s">
        <v>147</v>
      </c>
      <c r="O54" s="101"/>
    </row>
    <row r="55" spans="1:104" ht="12.75">
      <c r="A55" s="102">
        <v>23</v>
      </c>
      <c r="B55" s="103" t="s">
        <v>148</v>
      </c>
      <c r="C55" s="104" t="s">
        <v>149</v>
      </c>
      <c r="D55" s="105" t="s">
        <v>83</v>
      </c>
      <c r="E55" s="106">
        <v>43.85</v>
      </c>
      <c r="F55" s="106"/>
      <c r="G55" s="107">
        <f>E55*F55</f>
        <v>0</v>
      </c>
      <c r="O55" s="101">
        <v>2</v>
      </c>
      <c r="AA55" s="85">
        <v>1</v>
      </c>
      <c r="AB55" s="85">
        <v>1</v>
      </c>
      <c r="AC55" s="85">
        <v>1</v>
      </c>
      <c r="AZ55" s="85">
        <v>1</v>
      </c>
      <c r="BA55" s="85">
        <f>IF(AZ55=1,G55,0)</f>
        <v>0</v>
      </c>
      <c r="BB55" s="85">
        <f>IF(AZ55=2,G55,0)</f>
        <v>0</v>
      </c>
      <c r="BC55" s="85">
        <f>IF(AZ55=3,G55,0)</f>
        <v>0</v>
      </c>
      <c r="BD55" s="85">
        <f>IF(AZ55=4,G55,0)</f>
        <v>0</v>
      </c>
      <c r="BE55" s="85">
        <f>IF(AZ55=5,G55,0)</f>
        <v>0</v>
      </c>
      <c r="CA55" s="108">
        <v>1</v>
      </c>
      <c r="CB55" s="108">
        <v>1</v>
      </c>
      <c r="CZ55" s="85">
        <v>0</v>
      </c>
    </row>
    <row r="56" spans="1:15" ht="12.75">
      <c r="A56" s="109"/>
      <c r="B56" s="111"/>
      <c r="C56" s="240" t="s">
        <v>150</v>
      </c>
      <c r="D56" s="241"/>
      <c r="E56" s="112">
        <v>13.05</v>
      </c>
      <c r="F56" s="113"/>
      <c r="G56" s="114"/>
      <c r="M56" s="110" t="s">
        <v>150</v>
      </c>
      <c r="O56" s="101"/>
    </row>
    <row r="57" spans="1:15" ht="12.75">
      <c r="A57" s="109"/>
      <c r="B57" s="111"/>
      <c r="C57" s="240" t="s">
        <v>151</v>
      </c>
      <c r="D57" s="241"/>
      <c r="E57" s="112">
        <v>30.8</v>
      </c>
      <c r="F57" s="113"/>
      <c r="G57" s="114"/>
      <c r="M57" s="110" t="s">
        <v>151</v>
      </c>
      <c r="O57" s="101"/>
    </row>
    <row r="58" spans="1:104" ht="12.75">
      <c r="A58" s="102">
        <v>24</v>
      </c>
      <c r="B58" s="103" t="s">
        <v>152</v>
      </c>
      <c r="C58" s="104" t="s">
        <v>153</v>
      </c>
      <c r="D58" s="105" t="s">
        <v>83</v>
      </c>
      <c r="E58" s="106">
        <v>8.85</v>
      </c>
      <c r="F58" s="106"/>
      <c r="G58" s="107">
        <f>E58*F58</f>
        <v>0</v>
      </c>
      <c r="O58" s="101">
        <v>2</v>
      </c>
      <c r="AA58" s="85">
        <v>1</v>
      </c>
      <c r="AB58" s="85">
        <v>1</v>
      </c>
      <c r="AC58" s="85">
        <v>1</v>
      </c>
      <c r="AZ58" s="85">
        <v>1</v>
      </c>
      <c r="BA58" s="85">
        <f>IF(AZ58=1,G58,0)</f>
        <v>0</v>
      </c>
      <c r="BB58" s="85">
        <f>IF(AZ58=2,G58,0)</f>
        <v>0</v>
      </c>
      <c r="BC58" s="85">
        <f>IF(AZ58=3,G58,0)</f>
        <v>0</v>
      </c>
      <c r="BD58" s="85">
        <f>IF(AZ58=4,G58,0)</f>
        <v>0</v>
      </c>
      <c r="BE58" s="85">
        <f>IF(AZ58=5,G58,0)</f>
        <v>0</v>
      </c>
      <c r="CA58" s="108">
        <v>1</v>
      </c>
      <c r="CB58" s="108">
        <v>1</v>
      </c>
      <c r="CZ58" s="85">
        <v>0</v>
      </c>
    </row>
    <row r="59" spans="1:15" ht="11.25" customHeight="1">
      <c r="A59" s="109"/>
      <c r="B59" s="111"/>
      <c r="C59" s="240" t="s">
        <v>154</v>
      </c>
      <c r="D59" s="241"/>
      <c r="E59" s="112">
        <v>8.85</v>
      </c>
      <c r="F59" s="113"/>
      <c r="G59" s="114"/>
      <c r="M59" s="110" t="s">
        <v>154</v>
      </c>
      <c r="O59" s="101"/>
    </row>
    <row r="60" spans="1:104" ht="12.75">
      <c r="A60" s="102">
        <v>25</v>
      </c>
      <c r="B60" s="103" t="s">
        <v>155</v>
      </c>
      <c r="C60" s="104" t="s">
        <v>156</v>
      </c>
      <c r="D60" s="105" t="s">
        <v>83</v>
      </c>
      <c r="E60" s="106">
        <v>5.5</v>
      </c>
      <c r="F60" s="106"/>
      <c r="G60" s="107">
        <f>E60*F60</f>
        <v>0</v>
      </c>
      <c r="O60" s="101">
        <v>2</v>
      </c>
      <c r="AA60" s="85">
        <v>1</v>
      </c>
      <c r="AB60" s="85">
        <v>1</v>
      </c>
      <c r="AC60" s="85">
        <v>1</v>
      </c>
      <c r="AZ60" s="85">
        <v>1</v>
      </c>
      <c r="BA60" s="85">
        <f>IF(AZ60=1,G60,0)</f>
        <v>0</v>
      </c>
      <c r="BB60" s="85">
        <f>IF(AZ60=2,G60,0)</f>
        <v>0</v>
      </c>
      <c r="BC60" s="85">
        <f>IF(AZ60=3,G60,0)</f>
        <v>0</v>
      </c>
      <c r="BD60" s="85">
        <f>IF(AZ60=4,G60,0)</f>
        <v>0</v>
      </c>
      <c r="BE60" s="85">
        <f>IF(AZ60=5,G60,0)</f>
        <v>0</v>
      </c>
      <c r="CA60" s="108">
        <v>1</v>
      </c>
      <c r="CB60" s="108">
        <v>1</v>
      </c>
      <c r="CZ60" s="85">
        <v>0</v>
      </c>
    </row>
    <row r="61" spans="1:15" ht="12.75">
      <c r="A61" s="109"/>
      <c r="B61" s="111"/>
      <c r="C61" s="240" t="s">
        <v>157</v>
      </c>
      <c r="D61" s="241"/>
      <c r="E61" s="112">
        <v>1.65</v>
      </c>
      <c r="F61" s="113"/>
      <c r="G61" s="114"/>
      <c r="M61" s="110" t="s">
        <v>157</v>
      </c>
      <c r="O61" s="101"/>
    </row>
    <row r="62" spans="1:15" ht="12.75">
      <c r="A62" s="109"/>
      <c r="B62" s="111"/>
      <c r="C62" s="240" t="s">
        <v>158</v>
      </c>
      <c r="D62" s="241"/>
      <c r="E62" s="112">
        <v>1.65</v>
      </c>
      <c r="F62" s="113"/>
      <c r="G62" s="114"/>
      <c r="M62" s="110" t="s">
        <v>158</v>
      </c>
      <c r="O62" s="101"/>
    </row>
    <row r="63" spans="1:15" ht="12.75">
      <c r="A63" s="109"/>
      <c r="B63" s="111"/>
      <c r="C63" s="240" t="s">
        <v>159</v>
      </c>
      <c r="D63" s="241"/>
      <c r="E63" s="112">
        <v>2.2</v>
      </c>
      <c r="F63" s="113"/>
      <c r="G63" s="114"/>
      <c r="M63" s="110" t="s">
        <v>159</v>
      </c>
      <c r="O63" s="101"/>
    </row>
    <row r="64" spans="1:104" ht="12.75">
      <c r="A64" s="102">
        <v>26</v>
      </c>
      <c r="B64" s="103" t="s">
        <v>160</v>
      </c>
      <c r="C64" s="104" t="s">
        <v>161</v>
      </c>
      <c r="D64" s="105" t="s">
        <v>104</v>
      </c>
      <c r="E64" s="106">
        <v>28</v>
      </c>
      <c r="F64" s="106"/>
      <c r="G64" s="107">
        <f>E64*F64</f>
        <v>0</v>
      </c>
      <c r="O64" s="101">
        <v>2</v>
      </c>
      <c r="AA64" s="85">
        <v>1</v>
      </c>
      <c r="AB64" s="85">
        <v>1</v>
      </c>
      <c r="AC64" s="85">
        <v>1</v>
      </c>
      <c r="AZ64" s="85">
        <v>1</v>
      </c>
      <c r="BA64" s="85">
        <f>IF(AZ64=1,G64,0)</f>
        <v>0</v>
      </c>
      <c r="BB64" s="85">
        <f>IF(AZ64=2,G64,0)</f>
        <v>0</v>
      </c>
      <c r="BC64" s="85">
        <f>IF(AZ64=3,G64,0)</f>
        <v>0</v>
      </c>
      <c r="BD64" s="85">
        <f>IF(AZ64=4,G64,0)</f>
        <v>0</v>
      </c>
      <c r="BE64" s="85">
        <f>IF(AZ64=5,G64,0)</f>
        <v>0</v>
      </c>
      <c r="CA64" s="108">
        <v>1</v>
      </c>
      <c r="CB64" s="108">
        <v>1</v>
      </c>
      <c r="CZ64" s="85">
        <v>0</v>
      </c>
    </row>
    <row r="65" spans="1:104" ht="12.75">
      <c r="A65" s="102">
        <v>27</v>
      </c>
      <c r="B65" s="103" t="s">
        <v>162</v>
      </c>
      <c r="C65" s="104" t="s">
        <v>163</v>
      </c>
      <c r="D65" s="105" t="s">
        <v>104</v>
      </c>
      <c r="E65" s="106">
        <v>28</v>
      </c>
      <c r="F65" s="106"/>
      <c r="G65" s="107">
        <f>E65*F65</f>
        <v>0</v>
      </c>
      <c r="O65" s="101">
        <v>2</v>
      </c>
      <c r="AA65" s="85">
        <v>1</v>
      </c>
      <c r="AB65" s="85">
        <v>1</v>
      </c>
      <c r="AC65" s="85">
        <v>1</v>
      </c>
      <c r="AZ65" s="85">
        <v>1</v>
      </c>
      <c r="BA65" s="85">
        <f>IF(AZ65=1,G65,0)</f>
        <v>0</v>
      </c>
      <c r="BB65" s="85">
        <f>IF(AZ65=2,G65,0)</f>
        <v>0</v>
      </c>
      <c r="BC65" s="85">
        <f>IF(AZ65=3,G65,0)</f>
        <v>0</v>
      </c>
      <c r="BD65" s="85">
        <f>IF(AZ65=4,G65,0)</f>
        <v>0</v>
      </c>
      <c r="BE65" s="85">
        <f>IF(AZ65=5,G65,0)</f>
        <v>0</v>
      </c>
      <c r="CA65" s="108">
        <v>1</v>
      </c>
      <c r="CB65" s="108">
        <v>1</v>
      </c>
      <c r="CZ65" s="85">
        <v>0</v>
      </c>
    </row>
    <row r="66" spans="1:15" ht="12.75">
      <c r="A66" s="109"/>
      <c r="B66" s="111"/>
      <c r="C66" s="240" t="s">
        <v>164</v>
      </c>
      <c r="D66" s="241"/>
      <c r="E66" s="112">
        <v>6</v>
      </c>
      <c r="F66" s="113"/>
      <c r="G66" s="114"/>
      <c r="M66" s="110" t="s">
        <v>164</v>
      </c>
      <c r="O66" s="101"/>
    </row>
    <row r="67" spans="1:15" ht="12.75">
      <c r="A67" s="109"/>
      <c r="B67" s="111"/>
      <c r="C67" s="240" t="s">
        <v>165</v>
      </c>
      <c r="D67" s="241"/>
      <c r="E67" s="112">
        <v>6</v>
      </c>
      <c r="F67" s="113"/>
      <c r="G67" s="114"/>
      <c r="M67" s="110" t="s">
        <v>165</v>
      </c>
      <c r="O67" s="101"/>
    </row>
    <row r="68" spans="1:15" ht="12.75">
      <c r="A68" s="109"/>
      <c r="B68" s="111"/>
      <c r="C68" s="240" t="s">
        <v>166</v>
      </c>
      <c r="D68" s="241"/>
      <c r="E68" s="112">
        <v>16</v>
      </c>
      <c r="F68" s="113"/>
      <c r="G68" s="114"/>
      <c r="M68" s="110" t="s">
        <v>166</v>
      </c>
      <c r="O68" s="101"/>
    </row>
    <row r="69" spans="1:104" ht="12.75">
      <c r="A69" s="102">
        <v>28</v>
      </c>
      <c r="B69" s="103" t="s">
        <v>167</v>
      </c>
      <c r="C69" s="104" t="s">
        <v>168</v>
      </c>
      <c r="D69" s="105" t="s">
        <v>169</v>
      </c>
      <c r="E69" s="106">
        <v>10.285</v>
      </c>
      <c r="F69" s="106"/>
      <c r="G69" s="107">
        <f>E69*F69</f>
        <v>0</v>
      </c>
      <c r="O69" s="101">
        <v>2</v>
      </c>
      <c r="AA69" s="85">
        <v>3</v>
      </c>
      <c r="AB69" s="85">
        <v>1</v>
      </c>
      <c r="AC69" s="85">
        <v>58337320</v>
      </c>
      <c r="AZ69" s="85">
        <v>1</v>
      </c>
      <c r="BA69" s="85">
        <f>IF(AZ69=1,G69,0)</f>
        <v>0</v>
      </c>
      <c r="BB69" s="85">
        <f>IF(AZ69=2,G69,0)</f>
        <v>0</v>
      </c>
      <c r="BC69" s="85">
        <f>IF(AZ69=3,G69,0)</f>
        <v>0</v>
      </c>
      <c r="BD69" s="85">
        <f>IF(AZ69=4,G69,0)</f>
        <v>0</v>
      </c>
      <c r="BE69" s="85">
        <f>IF(AZ69=5,G69,0)</f>
        <v>0</v>
      </c>
      <c r="CA69" s="108">
        <v>3</v>
      </c>
      <c r="CB69" s="108">
        <v>1</v>
      </c>
      <c r="CZ69" s="85">
        <v>1</v>
      </c>
    </row>
    <row r="70" spans="1:15" ht="12.75">
      <c r="A70" s="109"/>
      <c r="B70" s="111"/>
      <c r="C70" s="240" t="s">
        <v>170</v>
      </c>
      <c r="D70" s="241"/>
      <c r="E70" s="112">
        <v>10.285</v>
      </c>
      <c r="F70" s="113"/>
      <c r="G70" s="114"/>
      <c r="M70" s="110" t="s">
        <v>170</v>
      </c>
      <c r="O70" s="101"/>
    </row>
    <row r="71" spans="1:57" ht="12.75">
      <c r="A71" s="115"/>
      <c r="B71" s="116" t="s">
        <v>73</v>
      </c>
      <c r="C71" s="117" t="str">
        <f>CONCATENATE(B7," ",C7)</f>
        <v>1 Zemní práce</v>
      </c>
      <c r="D71" s="118"/>
      <c r="E71" s="119"/>
      <c r="F71" s="120"/>
      <c r="G71" s="121">
        <f>SUM(G7:G70)</f>
        <v>0</v>
      </c>
      <c r="O71" s="101">
        <v>4</v>
      </c>
      <c r="BA71" s="122">
        <f>SUM(BA7:BA70)</f>
        <v>0</v>
      </c>
      <c r="BB71" s="122">
        <f>SUM(BB7:BB70)</f>
        <v>0</v>
      </c>
      <c r="BC71" s="122">
        <f>SUM(BC7:BC70)</f>
        <v>0</v>
      </c>
      <c r="BD71" s="122">
        <f>SUM(BD7:BD70)</f>
        <v>0</v>
      </c>
      <c r="BE71" s="122">
        <f>SUM(BE7:BE70)</f>
        <v>0</v>
      </c>
    </row>
    <row r="72" spans="1:15" ht="19.5" customHeight="1">
      <c r="A72" s="94" t="s">
        <v>70</v>
      </c>
      <c r="B72" s="95" t="s">
        <v>171</v>
      </c>
      <c r="C72" s="96" t="s">
        <v>172</v>
      </c>
      <c r="D72" s="97"/>
      <c r="E72" s="98"/>
      <c r="F72" s="98"/>
      <c r="G72" s="99"/>
      <c r="H72" s="100"/>
      <c r="I72" s="100"/>
      <c r="O72" s="101">
        <v>1</v>
      </c>
    </row>
    <row r="73" spans="1:104" ht="11.25" customHeight="1">
      <c r="A73" s="102">
        <v>29</v>
      </c>
      <c r="B73" s="103" t="s">
        <v>173</v>
      </c>
      <c r="C73" s="104" t="s">
        <v>174</v>
      </c>
      <c r="D73" s="105" t="s">
        <v>175</v>
      </c>
      <c r="E73" s="106">
        <v>1</v>
      </c>
      <c r="F73" s="106"/>
      <c r="G73" s="107">
        <f>E73*F73</f>
        <v>0</v>
      </c>
      <c r="O73" s="101">
        <v>2</v>
      </c>
      <c r="AA73" s="85">
        <v>1</v>
      </c>
      <c r="AB73" s="85">
        <v>0</v>
      </c>
      <c r="AC73" s="85">
        <v>0</v>
      </c>
      <c r="AZ73" s="85">
        <v>1</v>
      </c>
      <c r="BA73" s="85">
        <f>IF(AZ73=1,G73,0)</f>
        <v>0</v>
      </c>
      <c r="BB73" s="85">
        <f>IF(AZ73=2,G73,0)</f>
        <v>0</v>
      </c>
      <c r="BC73" s="85">
        <f>IF(AZ73=3,G73,0)</f>
        <v>0</v>
      </c>
      <c r="BD73" s="85">
        <f>IF(AZ73=4,G73,0)</f>
        <v>0</v>
      </c>
      <c r="BE73" s="85">
        <f>IF(AZ73=5,G73,0)</f>
        <v>0</v>
      </c>
      <c r="CA73" s="108">
        <v>1</v>
      </c>
      <c r="CB73" s="108">
        <v>0</v>
      </c>
      <c r="CZ73" s="85">
        <v>0</v>
      </c>
    </row>
    <row r="74" spans="1:104" ht="12.75">
      <c r="A74" s="102">
        <v>30</v>
      </c>
      <c r="B74" s="103" t="s">
        <v>176</v>
      </c>
      <c r="C74" s="104" t="s">
        <v>177</v>
      </c>
      <c r="D74" s="105" t="s">
        <v>175</v>
      </c>
      <c r="E74" s="106">
        <v>1</v>
      </c>
      <c r="F74" s="106"/>
      <c r="G74" s="107">
        <f>E74*F74</f>
        <v>0</v>
      </c>
      <c r="O74" s="101">
        <v>2</v>
      </c>
      <c r="AA74" s="85">
        <v>1</v>
      </c>
      <c r="AB74" s="85">
        <v>1</v>
      </c>
      <c r="AC74" s="85">
        <v>1</v>
      </c>
      <c r="AZ74" s="85">
        <v>1</v>
      </c>
      <c r="BA74" s="85">
        <f>IF(AZ74=1,G74,0)</f>
        <v>0</v>
      </c>
      <c r="BB74" s="85">
        <f>IF(AZ74=2,G74,0)</f>
        <v>0</v>
      </c>
      <c r="BC74" s="85">
        <f>IF(AZ74=3,G74,0)</f>
        <v>0</v>
      </c>
      <c r="BD74" s="85">
        <f>IF(AZ74=4,G74,0)</f>
        <v>0</v>
      </c>
      <c r="BE74" s="85">
        <f>IF(AZ74=5,G74,0)</f>
        <v>0</v>
      </c>
      <c r="CA74" s="108">
        <v>1</v>
      </c>
      <c r="CB74" s="108">
        <v>1</v>
      </c>
      <c r="CZ74" s="85">
        <v>0</v>
      </c>
    </row>
    <row r="75" spans="1:104" ht="22.5">
      <c r="A75" s="102">
        <v>31</v>
      </c>
      <c r="B75" s="103" t="s">
        <v>178</v>
      </c>
      <c r="C75" s="104" t="s">
        <v>345</v>
      </c>
      <c r="D75" s="105" t="s">
        <v>175</v>
      </c>
      <c r="E75" s="106">
        <v>1</v>
      </c>
      <c r="F75" s="106"/>
      <c r="G75" s="107">
        <f>E75*F75</f>
        <v>0</v>
      </c>
      <c r="O75" s="101">
        <v>2</v>
      </c>
      <c r="AA75" s="85">
        <v>1</v>
      </c>
      <c r="AB75" s="85">
        <v>1</v>
      </c>
      <c r="AC75" s="85">
        <v>1</v>
      </c>
      <c r="AZ75" s="85">
        <v>1</v>
      </c>
      <c r="BA75" s="85">
        <f>IF(AZ75=1,G75,0)</f>
        <v>0</v>
      </c>
      <c r="BB75" s="85">
        <f>IF(AZ75=2,G75,0)</f>
        <v>0</v>
      </c>
      <c r="BC75" s="85">
        <f>IF(AZ75=3,G75,0)</f>
        <v>0</v>
      </c>
      <c r="BD75" s="85">
        <f>IF(AZ75=4,G75,0)</f>
        <v>0</v>
      </c>
      <c r="BE75" s="85">
        <f>IF(AZ75=5,G75,0)</f>
        <v>0</v>
      </c>
      <c r="CA75" s="108">
        <v>1</v>
      </c>
      <c r="CB75" s="108">
        <v>1</v>
      </c>
      <c r="CZ75" s="85">
        <v>0</v>
      </c>
    </row>
    <row r="76" spans="1:104" ht="12.75">
      <c r="A76" s="102">
        <v>32</v>
      </c>
      <c r="B76" s="103" t="s">
        <v>179</v>
      </c>
      <c r="C76" s="104" t="s">
        <v>332</v>
      </c>
      <c r="D76" s="105" t="s">
        <v>175</v>
      </c>
      <c r="E76" s="106">
        <v>1</v>
      </c>
      <c r="F76" s="106"/>
      <c r="G76" s="107">
        <f>E76*F76</f>
        <v>0</v>
      </c>
      <c r="O76" s="101">
        <v>2</v>
      </c>
      <c r="AA76" s="85">
        <v>1</v>
      </c>
      <c r="AB76" s="85">
        <v>1</v>
      </c>
      <c r="AC76" s="85">
        <v>1</v>
      </c>
      <c r="AZ76" s="85">
        <v>1</v>
      </c>
      <c r="BA76" s="85">
        <f>IF(AZ76=1,G76,0)</f>
        <v>0</v>
      </c>
      <c r="BB76" s="85">
        <f>IF(AZ76=2,G76,0)</f>
        <v>0</v>
      </c>
      <c r="BC76" s="85">
        <f>IF(AZ76=3,G76,0)</f>
        <v>0</v>
      </c>
      <c r="BD76" s="85">
        <f>IF(AZ76=4,G76,0)</f>
        <v>0</v>
      </c>
      <c r="BE76" s="85">
        <f>IF(AZ76=5,G76,0)</f>
        <v>0</v>
      </c>
      <c r="CA76" s="108">
        <v>1</v>
      </c>
      <c r="CB76" s="108">
        <v>1</v>
      </c>
      <c r="CZ76" s="85">
        <v>0</v>
      </c>
    </row>
    <row r="77" spans="1:104" ht="12.75">
      <c r="A77" s="102">
        <v>33</v>
      </c>
      <c r="B77" s="103" t="s">
        <v>180</v>
      </c>
      <c r="C77" s="104" t="s">
        <v>181</v>
      </c>
      <c r="D77" s="105" t="s">
        <v>175</v>
      </c>
      <c r="E77" s="106">
        <v>1</v>
      </c>
      <c r="F77" s="106"/>
      <c r="G77" s="107">
        <f>E77*F77</f>
        <v>0</v>
      </c>
      <c r="O77" s="101">
        <v>2</v>
      </c>
      <c r="AA77" s="85">
        <v>1</v>
      </c>
      <c r="AB77" s="85">
        <v>1</v>
      </c>
      <c r="AC77" s="85">
        <v>1</v>
      </c>
      <c r="AZ77" s="85">
        <v>1</v>
      </c>
      <c r="BA77" s="85">
        <f>IF(AZ77=1,G77,0)</f>
        <v>0</v>
      </c>
      <c r="BB77" s="85">
        <f>IF(AZ77=2,G77,0)</f>
        <v>0</v>
      </c>
      <c r="BC77" s="85">
        <f>IF(AZ77=3,G77,0)</f>
        <v>0</v>
      </c>
      <c r="BD77" s="85">
        <f>IF(AZ77=4,G77,0)</f>
        <v>0</v>
      </c>
      <c r="BE77" s="85">
        <f>IF(AZ77=5,G77,0)</f>
        <v>0</v>
      </c>
      <c r="CA77" s="108">
        <v>1</v>
      </c>
      <c r="CB77" s="108">
        <v>1</v>
      </c>
      <c r="CZ77" s="85">
        <v>0</v>
      </c>
    </row>
    <row r="78" spans="1:57" ht="12.75">
      <c r="A78" s="115"/>
      <c r="B78" s="116" t="s">
        <v>73</v>
      </c>
      <c r="C78" s="117" t="str">
        <f>CONCATENATE(B72," ",C72)</f>
        <v>11 Přípravné a přidružené práce</v>
      </c>
      <c r="D78" s="118"/>
      <c r="E78" s="119"/>
      <c r="F78" s="120"/>
      <c r="G78" s="121">
        <f>SUM(G72:G77)</f>
        <v>0</v>
      </c>
      <c r="O78" s="101">
        <v>4</v>
      </c>
      <c r="BA78" s="122">
        <f>SUM(BA72:BA77)</f>
        <v>0</v>
      </c>
      <c r="BB78" s="122">
        <f>SUM(BB72:BB77)</f>
        <v>0</v>
      </c>
      <c r="BC78" s="122">
        <f>SUM(BC72:BC77)</f>
        <v>0</v>
      </c>
      <c r="BD78" s="122">
        <f>SUM(BD72:BD77)</f>
        <v>0</v>
      </c>
      <c r="BE78" s="122">
        <f>SUM(BE72:BE77)</f>
        <v>0</v>
      </c>
    </row>
    <row r="79" spans="1:15" ht="19.5" customHeight="1">
      <c r="A79" s="94" t="s">
        <v>70</v>
      </c>
      <c r="B79" s="95" t="s">
        <v>182</v>
      </c>
      <c r="C79" s="96" t="s">
        <v>183</v>
      </c>
      <c r="D79" s="97"/>
      <c r="E79" s="98"/>
      <c r="F79" s="98"/>
      <c r="G79" s="99"/>
      <c r="H79" s="100"/>
      <c r="I79" s="100"/>
      <c r="O79" s="101">
        <v>1</v>
      </c>
    </row>
    <row r="80" spans="1:104" ht="12.75">
      <c r="A80" s="102">
        <v>34</v>
      </c>
      <c r="B80" s="103" t="s">
        <v>184</v>
      </c>
      <c r="C80" s="104" t="s">
        <v>185</v>
      </c>
      <c r="D80" s="105" t="s">
        <v>186</v>
      </c>
      <c r="E80" s="106">
        <v>1</v>
      </c>
      <c r="F80" s="106"/>
      <c r="G80" s="107">
        <f>E80*F80</f>
        <v>0</v>
      </c>
      <c r="O80" s="101">
        <v>2</v>
      </c>
      <c r="AA80" s="85">
        <v>1</v>
      </c>
      <c r="AB80" s="85">
        <v>1</v>
      </c>
      <c r="AC80" s="85">
        <v>1</v>
      </c>
      <c r="AZ80" s="85">
        <v>1</v>
      </c>
      <c r="BA80" s="85">
        <f>IF(AZ80=1,G80,0)</f>
        <v>0</v>
      </c>
      <c r="BB80" s="85">
        <f>IF(AZ80=2,G80,0)</f>
        <v>0</v>
      </c>
      <c r="BC80" s="85">
        <f>IF(AZ80=3,G80,0)</f>
        <v>0</v>
      </c>
      <c r="BD80" s="85">
        <f>IF(AZ80=4,G80,0)</f>
        <v>0</v>
      </c>
      <c r="BE80" s="85">
        <f>IF(AZ80=5,G80,0)</f>
        <v>0</v>
      </c>
      <c r="CA80" s="108">
        <v>1</v>
      </c>
      <c r="CB80" s="108">
        <v>1</v>
      </c>
      <c r="CZ80" s="85">
        <v>0.10431</v>
      </c>
    </row>
    <row r="81" spans="1:15" ht="12.75">
      <c r="A81" s="109"/>
      <c r="B81" s="111"/>
      <c r="C81" s="240" t="s">
        <v>187</v>
      </c>
      <c r="D81" s="241"/>
      <c r="E81" s="112">
        <v>1</v>
      </c>
      <c r="F81" s="113"/>
      <c r="G81" s="114"/>
      <c r="M81" s="110" t="s">
        <v>187</v>
      </c>
      <c r="O81" s="101"/>
    </row>
    <row r="82" spans="1:104" ht="12.75">
      <c r="A82" s="102">
        <v>35</v>
      </c>
      <c r="B82" s="103" t="s">
        <v>188</v>
      </c>
      <c r="C82" s="104" t="s">
        <v>338</v>
      </c>
      <c r="D82" s="105" t="s">
        <v>186</v>
      </c>
      <c r="E82" s="106">
        <v>8</v>
      </c>
      <c r="F82" s="106"/>
      <c r="G82" s="107">
        <f>E82*F82</f>
        <v>0</v>
      </c>
      <c r="O82" s="101">
        <v>2</v>
      </c>
      <c r="AA82" s="85">
        <v>1</v>
      </c>
      <c r="AB82" s="85">
        <v>1</v>
      </c>
      <c r="AC82" s="85">
        <v>1</v>
      </c>
      <c r="AZ82" s="85">
        <v>1</v>
      </c>
      <c r="BA82" s="85">
        <f>IF(AZ82=1,G82,0)</f>
        <v>0</v>
      </c>
      <c r="BB82" s="85">
        <f>IF(AZ82=2,G82,0)</f>
        <v>0</v>
      </c>
      <c r="BC82" s="85">
        <f>IF(AZ82=3,G82,0)</f>
        <v>0</v>
      </c>
      <c r="BD82" s="85">
        <f>IF(AZ82=4,G82,0)</f>
        <v>0</v>
      </c>
      <c r="BE82" s="85">
        <f>IF(AZ82=5,G82,0)</f>
        <v>0</v>
      </c>
      <c r="CA82" s="108">
        <v>1</v>
      </c>
      <c r="CB82" s="108">
        <v>1</v>
      </c>
      <c r="CZ82" s="85">
        <v>0</v>
      </c>
    </row>
    <row r="83" spans="1:15" ht="12.75">
      <c r="A83" s="109"/>
      <c r="B83" s="111"/>
      <c r="C83" s="240" t="s">
        <v>189</v>
      </c>
      <c r="D83" s="241"/>
      <c r="E83" s="112">
        <v>8</v>
      </c>
      <c r="F83" s="113"/>
      <c r="G83" s="114"/>
      <c r="M83" s="110" t="s">
        <v>189</v>
      </c>
      <c r="O83" s="101"/>
    </row>
    <row r="84" spans="1:104" ht="22.5">
      <c r="A84" s="102">
        <v>36</v>
      </c>
      <c r="B84" s="103" t="s">
        <v>190</v>
      </c>
      <c r="C84" s="104" t="s">
        <v>191</v>
      </c>
      <c r="D84" s="105" t="s">
        <v>83</v>
      </c>
      <c r="E84" s="106">
        <v>1.8</v>
      </c>
      <c r="F84" s="106"/>
      <c r="G84" s="107">
        <f>E84*F84</f>
        <v>0</v>
      </c>
      <c r="O84" s="101">
        <v>2</v>
      </c>
      <c r="AA84" s="85">
        <v>2</v>
      </c>
      <c r="AB84" s="85">
        <v>1</v>
      </c>
      <c r="AC84" s="85">
        <v>1</v>
      </c>
      <c r="AZ84" s="85">
        <v>1</v>
      </c>
      <c r="BA84" s="85">
        <f>IF(AZ84=1,G84,0)</f>
        <v>0</v>
      </c>
      <c r="BB84" s="85">
        <f>IF(AZ84=2,G84,0)</f>
        <v>0</v>
      </c>
      <c r="BC84" s="85">
        <f>IF(AZ84=3,G84,0)</f>
        <v>0</v>
      </c>
      <c r="BD84" s="85">
        <f>IF(AZ84=4,G84,0)</f>
        <v>0</v>
      </c>
      <c r="BE84" s="85">
        <f>IF(AZ84=5,G84,0)</f>
        <v>0</v>
      </c>
      <c r="CA84" s="108">
        <v>2</v>
      </c>
      <c r="CB84" s="108">
        <v>1</v>
      </c>
      <c r="CZ84" s="85">
        <v>2.81455</v>
      </c>
    </row>
    <row r="85" spans="1:15" ht="12.75">
      <c r="A85" s="109"/>
      <c r="B85" s="111"/>
      <c r="C85" s="240" t="s">
        <v>192</v>
      </c>
      <c r="D85" s="241"/>
      <c r="E85" s="112">
        <v>1.8</v>
      </c>
      <c r="F85" s="113"/>
      <c r="G85" s="114"/>
      <c r="M85" s="110" t="s">
        <v>192</v>
      </c>
      <c r="O85" s="101"/>
    </row>
    <row r="86" spans="1:104" ht="12.75">
      <c r="A86" s="102">
        <v>37</v>
      </c>
      <c r="B86" s="103" t="s">
        <v>193</v>
      </c>
      <c r="C86" s="104" t="s">
        <v>194</v>
      </c>
      <c r="D86" s="105" t="s">
        <v>186</v>
      </c>
      <c r="E86" s="106">
        <v>1</v>
      </c>
      <c r="F86" s="106"/>
      <c r="G86" s="107">
        <f>E86*F86</f>
        <v>0</v>
      </c>
      <c r="O86" s="101">
        <v>2</v>
      </c>
      <c r="AA86" s="85">
        <v>3</v>
      </c>
      <c r="AB86" s="85">
        <v>1</v>
      </c>
      <c r="AC86" s="85">
        <v>59385415</v>
      </c>
      <c r="AZ86" s="85">
        <v>1</v>
      </c>
      <c r="BA86" s="85">
        <f>IF(AZ86=1,G86,0)</f>
        <v>0</v>
      </c>
      <c r="BB86" s="85">
        <f>IF(AZ86=2,G86,0)</f>
        <v>0</v>
      </c>
      <c r="BC86" s="85">
        <f>IF(AZ86=3,G86,0)</f>
        <v>0</v>
      </c>
      <c r="BD86" s="85">
        <f>IF(AZ86=4,G86,0)</f>
        <v>0</v>
      </c>
      <c r="BE86" s="85">
        <f>IF(AZ86=5,G86,0)</f>
        <v>0</v>
      </c>
      <c r="CA86" s="108">
        <v>3</v>
      </c>
      <c r="CB86" s="108">
        <v>1</v>
      </c>
      <c r="CZ86" s="85">
        <v>1.97</v>
      </c>
    </row>
    <row r="87" spans="1:57" ht="12.75">
      <c r="A87" s="115"/>
      <c r="B87" s="116" t="s">
        <v>73</v>
      </c>
      <c r="C87" s="117" t="str">
        <f>CONCATENATE(B79," ",C79)</f>
        <v>3 Svislé a kompletní konstrukce</v>
      </c>
      <c r="D87" s="118"/>
      <c r="E87" s="119"/>
      <c r="F87" s="120"/>
      <c r="G87" s="121">
        <f>SUM(G79:G86)</f>
        <v>0</v>
      </c>
      <c r="O87" s="101">
        <v>4</v>
      </c>
      <c r="BA87" s="122">
        <f>SUM(BA79:BA86)</f>
        <v>0</v>
      </c>
      <c r="BB87" s="122">
        <f>SUM(BB79:BB86)</f>
        <v>0</v>
      </c>
      <c r="BC87" s="122">
        <f>SUM(BC79:BC86)</f>
        <v>0</v>
      </c>
      <c r="BD87" s="122">
        <f>SUM(BD79:BD86)</f>
        <v>0</v>
      </c>
      <c r="BE87" s="122">
        <f>SUM(BE79:BE86)</f>
        <v>0</v>
      </c>
    </row>
    <row r="88" spans="1:15" ht="19.5" customHeight="1">
      <c r="A88" s="94" t="s">
        <v>70</v>
      </c>
      <c r="B88" s="95" t="s">
        <v>195</v>
      </c>
      <c r="C88" s="96" t="s">
        <v>196</v>
      </c>
      <c r="D88" s="97"/>
      <c r="E88" s="98"/>
      <c r="F88" s="98"/>
      <c r="G88" s="99"/>
      <c r="H88" s="100"/>
      <c r="I88" s="100"/>
      <c r="O88" s="101">
        <v>1</v>
      </c>
    </row>
    <row r="89" spans="1:104" ht="12.75">
      <c r="A89" s="102">
        <v>38</v>
      </c>
      <c r="B89" s="103" t="s">
        <v>197</v>
      </c>
      <c r="C89" s="104" t="s">
        <v>198</v>
      </c>
      <c r="D89" s="105" t="s">
        <v>83</v>
      </c>
      <c r="E89" s="106">
        <v>1.2</v>
      </c>
      <c r="F89" s="106"/>
      <c r="G89" s="107">
        <f>E89*F89</f>
        <v>0</v>
      </c>
      <c r="O89" s="101">
        <v>2</v>
      </c>
      <c r="AA89" s="85">
        <v>1</v>
      </c>
      <c r="AB89" s="85">
        <v>1</v>
      </c>
      <c r="AC89" s="85">
        <v>1</v>
      </c>
      <c r="AZ89" s="85">
        <v>1</v>
      </c>
      <c r="BA89" s="85">
        <f>IF(AZ89=1,G89,0)</f>
        <v>0</v>
      </c>
      <c r="BB89" s="85">
        <f>IF(AZ89=2,G89,0)</f>
        <v>0</v>
      </c>
      <c r="BC89" s="85">
        <f>IF(AZ89=3,G89,0)</f>
        <v>0</v>
      </c>
      <c r="BD89" s="85">
        <f>IF(AZ89=4,G89,0)</f>
        <v>0</v>
      </c>
      <c r="BE89" s="85">
        <f>IF(AZ89=5,G89,0)</f>
        <v>0</v>
      </c>
      <c r="CA89" s="108">
        <v>1</v>
      </c>
      <c r="CB89" s="108">
        <v>1</v>
      </c>
      <c r="CZ89" s="85">
        <v>1.7875</v>
      </c>
    </row>
    <row r="90" spans="1:15" ht="12.75">
      <c r="A90" s="109"/>
      <c r="B90" s="111"/>
      <c r="C90" s="240" t="s">
        <v>199</v>
      </c>
      <c r="D90" s="241"/>
      <c r="E90" s="112">
        <v>1.2</v>
      </c>
      <c r="F90" s="113"/>
      <c r="G90" s="114"/>
      <c r="M90" s="110" t="s">
        <v>199</v>
      </c>
      <c r="O90" s="101"/>
    </row>
    <row r="91" spans="1:104" ht="12.75">
      <c r="A91" s="102">
        <v>39</v>
      </c>
      <c r="B91" s="103" t="s">
        <v>200</v>
      </c>
      <c r="C91" s="104" t="s">
        <v>201</v>
      </c>
      <c r="D91" s="105" t="s">
        <v>83</v>
      </c>
      <c r="E91" s="106">
        <v>1</v>
      </c>
      <c r="F91" s="106"/>
      <c r="G91" s="107">
        <f>E91*F91</f>
        <v>0</v>
      </c>
      <c r="O91" s="101">
        <v>2</v>
      </c>
      <c r="AA91" s="85">
        <v>1</v>
      </c>
      <c r="AB91" s="85">
        <v>1</v>
      </c>
      <c r="AC91" s="85">
        <v>1</v>
      </c>
      <c r="AZ91" s="85">
        <v>1</v>
      </c>
      <c r="BA91" s="85">
        <f>IF(AZ91=1,G91,0)</f>
        <v>0</v>
      </c>
      <c r="BB91" s="85">
        <f>IF(AZ91=2,G91,0)</f>
        <v>0</v>
      </c>
      <c r="BC91" s="85">
        <f>IF(AZ91=3,G91,0)</f>
        <v>0</v>
      </c>
      <c r="BD91" s="85">
        <f>IF(AZ91=4,G91,0)</f>
        <v>0</v>
      </c>
      <c r="BE91" s="85">
        <f>IF(AZ91=5,G91,0)</f>
        <v>0</v>
      </c>
      <c r="CA91" s="108">
        <v>1</v>
      </c>
      <c r="CB91" s="108">
        <v>1</v>
      </c>
      <c r="CZ91" s="85">
        <v>1.89077</v>
      </c>
    </row>
    <row r="92" spans="1:15" ht="12.75">
      <c r="A92" s="109"/>
      <c r="B92" s="111"/>
      <c r="C92" s="240" t="s">
        <v>202</v>
      </c>
      <c r="D92" s="241"/>
      <c r="E92" s="112">
        <v>0.3</v>
      </c>
      <c r="F92" s="113"/>
      <c r="G92" s="114"/>
      <c r="M92" s="110" t="s">
        <v>202</v>
      </c>
      <c r="O92" s="101"/>
    </row>
    <row r="93" spans="1:15" ht="12.75">
      <c r="A93" s="109"/>
      <c r="B93" s="111"/>
      <c r="C93" s="240" t="s">
        <v>203</v>
      </c>
      <c r="D93" s="241"/>
      <c r="E93" s="112">
        <v>0.3</v>
      </c>
      <c r="F93" s="113"/>
      <c r="G93" s="114"/>
      <c r="M93" s="110" t="s">
        <v>203</v>
      </c>
      <c r="O93" s="101"/>
    </row>
    <row r="94" spans="1:15" ht="12.75">
      <c r="A94" s="109"/>
      <c r="B94" s="111"/>
      <c r="C94" s="240" t="s">
        <v>204</v>
      </c>
      <c r="D94" s="241"/>
      <c r="E94" s="112">
        <v>0.4</v>
      </c>
      <c r="F94" s="113"/>
      <c r="G94" s="114"/>
      <c r="M94" s="110" t="s">
        <v>204</v>
      </c>
      <c r="O94" s="101"/>
    </row>
    <row r="95" spans="1:57" ht="12.75">
      <c r="A95" s="115"/>
      <c r="B95" s="116" t="s">
        <v>73</v>
      </c>
      <c r="C95" s="117" t="str">
        <f>CONCATENATE(B88," ",C88)</f>
        <v>4 Vodorovné konstrukce</v>
      </c>
      <c r="D95" s="118"/>
      <c r="E95" s="119"/>
      <c r="F95" s="120"/>
      <c r="G95" s="121">
        <f>SUM(G88:G94)</f>
        <v>0</v>
      </c>
      <c r="O95" s="101">
        <v>4</v>
      </c>
      <c r="BA95" s="122">
        <f>SUM(BA88:BA94)</f>
        <v>0</v>
      </c>
      <c r="BB95" s="122">
        <f>SUM(BB88:BB94)</f>
        <v>0</v>
      </c>
      <c r="BC95" s="122">
        <f>SUM(BC88:BC94)</f>
        <v>0</v>
      </c>
      <c r="BD95" s="122">
        <f>SUM(BD88:BD94)</f>
        <v>0</v>
      </c>
      <c r="BE95" s="122">
        <f>SUM(BE88:BE94)</f>
        <v>0</v>
      </c>
    </row>
    <row r="96" spans="1:15" ht="19.5" customHeight="1">
      <c r="A96" s="94" t="s">
        <v>70</v>
      </c>
      <c r="B96" s="95" t="s">
        <v>205</v>
      </c>
      <c r="C96" s="96" t="s">
        <v>206</v>
      </c>
      <c r="D96" s="97"/>
      <c r="E96" s="98"/>
      <c r="F96" s="98"/>
      <c r="G96" s="99"/>
      <c r="H96" s="100"/>
      <c r="I96" s="100"/>
      <c r="O96" s="101">
        <v>1</v>
      </c>
    </row>
    <row r="97" spans="1:104" ht="12.75">
      <c r="A97" s="102">
        <v>40</v>
      </c>
      <c r="B97" s="103" t="s">
        <v>207</v>
      </c>
      <c r="C97" s="104" t="s">
        <v>208</v>
      </c>
      <c r="D97" s="105" t="s">
        <v>83</v>
      </c>
      <c r="E97" s="106">
        <v>9.3219</v>
      </c>
      <c r="F97" s="106"/>
      <c r="G97" s="107">
        <f>E97*F97</f>
        <v>0</v>
      </c>
      <c r="O97" s="101">
        <v>2</v>
      </c>
      <c r="AA97" s="85">
        <v>1</v>
      </c>
      <c r="AB97" s="85">
        <v>1</v>
      </c>
      <c r="AC97" s="85">
        <v>1</v>
      </c>
      <c r="AZ97" s="85">
        <v>1</v>
      </c>
      <c r="BA97" s="85">
        <f>IF(AZ97=1,G97,0)</f>
        <v>0</v>
      </c>
      <c r="BB97" s="85">
        <f>IF(AZ97=2,G97,0)</f>
        <v>0</v>
      </c>
      <c r="BC97" s="85">
        <f>IF(AZ97=3,G97,0)</f>
        <v>0</v>
      </c>
      <c r="BD97" s="85">
        <f>IF(AZ97=4,G97,0)</f>
        <v>0</v>
      </c>
      <c r="BE97" s="85">
        <f>IF(AZ97=5,G97,0)</f>
        <v>0</v>
      </c>
      <c r="CA97" s="108">
        <v>1</v>
      </c>
      <c r="CB97" s="108">
        <v>1</v>
      </c>
      <c r="CZ97" s="85">
        <v>1.6867</v>
      </c>
    </row>
    <row r="98" spans="1:15" ht="12.75">
      <c r="A98" s="109"/>
      <c r="B98" s="111"/>
      <c r="C98" s="240" t="s">
        <v>209</v>
      </c>
      <c r="D98" s="241"/>
      <c r="E98" s="112">
        <v>2.4</v>
      </c>
      <c r="F98" s="113"/>
      <c r="G98" s="114"/>
      <c r="M98" s="110" t="s">
        <v>209</v>
      </c>
      <c r="O98" s="101"/>
    </row>
    <row r="99" spans="1:15" ht="12.75">
      <c r="A99" s="109"/>
      <c r="B99" s="111"/>
      <c r="C99" s="240" t="s">
        <v>210</v>
      </c>
      <c r="D99" s="241"/>
      <c r="E99" s="112">
        <v>5</v>
      </c>
      <c r="F99" s="113"/>
      <c r="G99" s="114"/>
      <c r="M99" s="110" t="s">
        <v>210</v>
      </c>
      <c r="O99" s="101"/>
    </row>
    <row r="100" spans="1:15" ht="12.75">
      <c r="A100" s="109"/>
      <c r="B100" s="111"/>
      <c r="C100" s="240" t="s">
        <v>211</v>
      </c>
      <c r="D100" s="241"/>
      <c r="E100" s="112">
        <v>1.8619</v>
      </c>
      <c r="F100" s="113"/>
      <c r="G100" s="114"/>
      <c r="M100" s="110" t="s">
        <v>211</v>
      </c>
      <c r="O100" s="101"/>
    </row>
    <row r="101" spans="1:15" ht="12.75">
      <c r="A101" s="109"/>
      <c r="B101" s="111"/>
      <c r="C101" s="240" t="s">
        <v>212</v>
      </c>
      <c r="D101" s="241"/>
      <c r="E101" s="112">
        <v>0.06</v>
      </c>
      <c r="F101" s="113"/>
      <c r="G101" s="114"/>
      <c r="M101" s="110" t="s">
        <v>212</v>
      </c>
      <c r="O101" s="101"/>
    </row>
    <row r="102" spans="1:104" ht="12.75">
      <c r="A102" s="102">
        <v>41</v>
      </c>
      <c r="B102" s="103" t="s">
        <v>213</v>
      </c>
      <c r="C102" s="104" t="s">
        <v>214</v>
      </c>
      <c r="D102" s="105" t="s">
        <v>146</v>
      </c>
      <c r="E102" s="106">
        <v>12.6074</v>
      </c>
      <c r="F102" s="106"/>
      <c r="G102" s="107">
        <f>E102*F102</f>
        <v>0</v>
      </c>
      <c r="O102" s="101">
        <v>2</v>
      </c>
      <c r="AA102" s="85">
        <v>1</v>
      </c>
      <c r="AB102" s="85">
        <v>1</v>
      </c>
      <c r="AC102" s="85">
        <v>1</v>
      </c>
      <c r="AZ102" s="85">
        <v>1</v>
      </c>
      <c r="BA102" s="85">
        <f>IF(AZ102=1,G102,0)</f>
        <v>0</v>
      </c>
      <c r="BB102" s="85">
        <f>IF(AZ102=2,G102,0)</f>
        <v>0</v>
      </c>
      <c r="BC102" s="85">
        <f>IF(AZ102=3,G102,0)</f>
        <v>0</v>
      </c>
      <c r="BD102" s="85">
        <f>IF(AZ102=4,G102,0)</f>
        <v>0</v>
      </c>
      <c r="BE102" s="85">
        <f>IF(AZ102=5,G102,0)</f>
        <v>0</v>
      </c>
      <c r="CA102" s="108">
        <v>1</v>
      </c>
      <c r="CB102" s="108">
        <v>1</v>
      </c>
      <c r="CZ102" s="85">
        <v>1.1</v>
      </c>
    </row>
    <row r="103" spans="1:15" ht="12.75">
      <c r="A103" s="109"/>
      <c r="B103" s="111"/>
      <c r="C103" s="244" t="s">
        <v>87</v>
      </c>
      <c r="D103" s="241"/>
      <c r="E103" s="131">
        <v>0</v>
      </c>
      <c r="F103" s="113"/>
      <c r="G103" s="114"/>
      <c r="M103" s="110" t="s">
        <v>87</v>
      </c>
      <c r="O103" s="101"/>
    </row>
    <row r="104" spans="1:15" ht="12.75">
      <c r="A104" s="109"/>
      <c r="B104" s="111"/>
      <c r="C104" s="244" t="s">
        <v>209</v>
      </c>
      <c r="D104" s="241"/>
      <c r="E104" s="131">
        <v>2.4</v>
      </c>
      <c r="F104" s="113"/>
      <c r="G104" s="114"/>
      <c r="M104" s="110" t="s">
        <v>209</v>
      </c>
      <c r="O104" s="101"/>
    </row>
    <row r="105" spans="1:15" ht="12.75">
      <c r="A105" s="109"/>
      <c r="B105" s="111"/>
      <c r="C105" s="244" t="s">
        <v>210</v>
      </c>
      <c r="D105" s="241"/>
      <c r="E105" s="131">
        <v>5</v>
      </c>
      <c r="F105" s="113"/>
      <c r="G105" s="114"/>
      <c r="M105" s="110" t="s">
        <v>210</v>
      </c>
      <c r="O105" s="101"/>
    </row>
    <row r="106" spans="1:15" ht="12.75">
      <c r="A106" s="109"/>
      <c r="B106" s="111"/>
      <c r="C106" s="244" t="s">
        <v>215</v>
      </c>
      <c r="D106" s="241"/>
      <c r="E106" s="131">
        <v>0.06</v>
      </c>
      <c r="F106" s="113"/>
      <c r="G106" s="114"/>
      <c r="M106" s="110" t="s">
        <v>215</v>
      </c>
      <c r="O106" s="101"/>
    </row>
    <row r="107" spans="1:15" ht="12.75">
      <c r="A107" s="109"/>
      <c r="B107" s="111"/>
      <c r="C107" s="244" t="s">
        <v>90</v>
      </c>
      <c r="D107" s="241"/>
      <c r="E107" s="131">
        <v>7.46</v>
      </c>
      <c r="F107" s="113"/>
      <c r="G107" s="114"/>
      <c r="M107" s="110" t="s">
        <v>90</v>
      </c>
      <c r="O107" s="101"/>
    </row>
    <row r="108" spans="1:15" ht="12.75">
      <c r="A108" s="109"/>
      <c r="B108" s="111"/>
      <c r="C108" s="240" t="s">
        <v>216</v>
      </c>
      <c r="D108" s="241"/>
      <c r="E108" s="112">
        <v>12.6074</v>
      </c>
      <c r="F108" s="113"/>
      <c r="G108" s="114"/>
      <c r="M108" s="110" t="s">
        <v>216</v>
      </c>
      <c r="O108" s="101"/>
    </row>
    <row r="109" spans="1:104" ht="12.75">
      <c r="A109" s="102">
        <v>42</v>
      </c>
      <c r="B109" s="103" t="s">
        <v>217</v>
      </c>
      <c r="C109" s="104" t="s">
        <v>218</v>
      </c>
      <c r="D109" s="105" t="s">
        <v>104</v>
      </c>
      <c r="E109" s="106">
        <v>102.4</v>
      </c>
      <c r="F109" s="106"/>
      <c r="G109" s="107">
        <f>E109*F109</f>
        <v>0</v>
      </c>
      <c r="O109" s="101">
        <v>2</v>
      </c>
      <c r="AA109" s="85">
        <v>1</v>
      </c>
      <c r="AB109" s="85">
        <v>1</v>
      </c>
      <c r="AC109" s="85">
        <v>1</v>
      </c>
      <c r="AZ109" s="85">
        <v>1</v>
      </c>
      <c r="BA109" s="85">
        <f>IF(AZ109=1,G109,0)</f>
        <v>0</v>
      </c>
      <c r="BB109" s="85">
        <f>IF(AZ109=2,G109,0)</f>
        <v>0</v>
      </c>
      <c r="BC109" s="85">
        <f>IF(AZ109=3,G109,0)</f>
        <v>0</v>
      </c>
      <c r="BD109" s="85">
        <f>IF(AZ109=4,G109,0)</f>
        <v>0</v>
      </c>
      <c r="BE109" s="85">
        <f>IF(AZ109=5,G109,0)</f>
        <v>0</v>
      </c>
      <c r="CA109" s="108">
        <v>1</v>
      </c>
      <c r="CB109" s="108">
        <v>1</v>
      </c>
      <c r="CZ109" s="85">
        <v>0.10255</v>
      </c>
    </row>
    <row r="110" spans="1:15" ht="12.75">
      <c r="A110" s="109"/>
      <c r="B110" s="111"/>
      <c r="C110" s="240" t="s">
        <v>219</v>
      </c>
      <c r="D110" s="241"/>
      <c r="E110" s="112">
        <v>32</v>
      </c>
      <c r="F110" s="113"/>
      <c r="G110" s="114"/>
      <c r="M110" s="110" t="s">
        <v>219</v>
      </c>
      <c r="O110" s="101"/>
    </row>
    <row r="111" spans="1:15" ht="12.75">
      <c r="A111" s="109"/>
      <c r="B111" s="111"/>
      <c r="C111" s="240" t="s">
        <v>220</v>
      </c>
      <c r="D111" s="241"/>
      <c r="E111" s="112">
        <v>61</v>
      </c>
      <c r="F111" s="113"/>
      <c r="G111" s="114"/>
      <c r="M111" s="110" t="s">
        <v>220</v>
      </c>
      <c r="O111" s="101"/>
    </row>
    <row r="112" spans="1:15" ht="12.75">
      <c r="A112" s="109"/>
      <c r="B112" s="111"/>
      <c r="C112" s="240" t="s">
        <v>221</v>
      </c>
      <c r="D112" s="241"/>
      <c r="E112" s="112">
        <v>9.4</v>
      </c>
      <c r="F112" s="113"/>
      <c r="G112" s="114"/>
      <c r="M112" s="110" t="s">
        <v>221</v>
      </c>
      <c r="O112" s="101"/>
    </row>
    <row r="113" spans="1:104" ht="22.5">
      <c r="A113" s="102">
        <v>43</v>
      </c>
      <c r="B113" s="103" t="s">
        <v>222</v>
      </c>
      <c r="C113" s="104" t="s">
        <v>223</v>
      </c>
      <c r="D113" s="105" t="s">
        <v>79</v>
      </c>
      <c r="E113" s="106">
        <v>2</v>
      </c>
      <c r="F113" s="106"/>
      <c r="G113" s="107">
        <f>E113*F113</f>
        <v>0</v>
      </c>
      <c r="O113" s="101">
        <v>2</v>
      </c>
      <c r="AA113" s="85">
        <v>1</v>
      </c>
      <c r="AB113" s="85">
        <v>1</v>
      </c>
      <c r="AC113" s="85">
        <v>1</v>
      </c>
      <c r="AZ113" s="85">
        <v>1</v>
      </c>
      <c r="BA113" s="85">
        <f>IF(AZ113=1,G113,0)</f>
        <v>0</v>
      </c>
      <c r="BB113" s="85">
        <f>IF(AZ113=2,G113,0)</f>
        <v>0</v>
      </c>
      <c r="BC113" s="85">
        <f>IF(AZ113=3,G113,0)</f>
        <v>0</v>
      </c>
      <c r="BD113" s="85">
        <f>IF(AZ113=4,G113,0)</f>
        <v>0</v>
      </c>
      <c r="BE113" s="85">
        <f>IF(AZ113=5,G113,0)</f>
        <v>0</v>
      </c>
      <c r="CA113" s="108">
        <v>1</v>
      </c>
      <c r="CB113" s="108">
        <v>1</v>
      </c>
      <c r="CZ113" s="85">
        <v>0.162</v>
      </c>
    </row>
    <row r="114" spans="1:104" ht="12.75">
      <c r="A114" s="102">
        <v>44</v>
      </c>
      <c r="B114" s="103" t="s">
        <v>224</v>
      </c>
      <c r="C114" s="104" t="s">
        <v>225</v>
      </c>
      <c r="D114" s="105" t="s">
        <v>79</v>
      </c>
      <c r="E114" s="106">
        <v>2</v>
      </c>
      <c r="F114" s="106"/>
      <c r="G114" s="107">
        <f>E114*F114</f>
        <v>0</v>
      </c>
      <c r="O114" s="101">
        <v>2</v>
      </c>
      <c r="AA114" s="85">
        <v>1</v>
      </c>
      <c r="AB114" s="85">
        <v>1</v>
      </c>
      <c r="AC114" s="85">
        <v>1</v>
      </c>
      <c r="AZ114" s="85">
        <v>1</v>
      </c>
      <c r="BA114" s="85">
        <f>IF(AZ114=1,G114,0)</f>
        <v>0</v>
      </c>
      <c r="BB114" s="85">
        <f>IF(AZ114=2,G114,0)</f>
        <v>0</v>
      </c>
      <c r="BC114" s="85">
        <f>IF(AZ114=3,G114,0)</f>
        <v>0</v>
      </c>
      <c r="BD114" s="85">
        <f>IF(AZ114=4,G114,0)</f>
        <v>0</v>
      </c>
      <c r="BE114" s="85">
        <f>IF(AZ114=5,G114,0)</f>
        <v>0</v>
      </c>
      <c r="CA114" s="108">
        <v>1</v>
      </c>
      <c r="CB114" s="108">
        <v>1</v>
      </c>
      <c r="CZ114" s="85">
        <v>0</v>
      </c>
    </row>
    <row r="115" spans="1:57" ht="12.75">
      <c r="A115" s="115"/>
      <c r="B115" s="116" t="s">
        <v>73</v>
      </c>
      <c r="C115" s="117" t="str">
        <f>CONCATENATE(B96," ",C96)</f>
        <v>5 Komunikace</v>
      </c>
      <c r="D115" s="118"/>
      <c r="E115" s="119"/>
      <c r="F115" s="120"/>
      <c r="G115" s="121">
        <f>SUM(G96:G114)</f>
        <v>0</v>
      </c>
      <c r="O115" s="101">
        <v>4</v>
      </c>
      <c r="BA115" s="122">
        <f>SUM(BA96:BA114)</f>
        <v>0</v>
      </c>
      <c r="BB115" s="122">
        <f>SUM(BB96:BB114)</f>
        <v>0</v>
      </c>
      <c r="BC115" s="122">
        <f>SUM(BC96:BC114)</f>
        <v>0</v>
      </c>
      <c r="BD115" s="122">
        <f>SUM(BD96:BD114)</f>
        <v>0</v>
      </c>
      <c r="BE115" s="122">
        <f>SUM(BE96:BE114)</f>
        <v>0</v>
      </c>
    </row>
    <row r="116" spans="1:52" ht="19.5" customHeight="1">
      <c r="A116" s="94" t="s">
        <v>70</v>
      </c>
      <c r="B116" s="95" t="s">
        <v>226</v>
      </c>
      <c r="C116" s="96" t="s">
        <v>227</v>
      </c>
      <c r="D116" s="97"/>
      <c r="E116" s="98"/>
      <c r="F116" s="98"/>
      <c r="G116" s="99"/>
      <c r="H116" s="100"/>
      <c r="I116" s="100"/>
      <c r="O116" s="101">
        <v>1</v>
      </c>
      <c r="AZ116" s="85">
        <v>1</v>
      </c>
    </row>
    <row r="117" spans="1:104" ht="12.75">
      <c r="A117" s="102">
        <v>45</v>
      </c>
      <c r="B117" s="103" t="s">
        <v>334</v>
      </c>
      <c r="C117" s="104" t="s">
        <v>335</v>
      </c>
      <c r="D117" s="105" t="s">
        <v>186</v>
      </c>
      <c r="E117" s="106">
        <v>1</v>
      </c>
      <c r="F117" s="106"/>
      <c r="G117" s="107">
        <f>E117*F117</f>
        <v>0</v>
      </c>
      <c r="O117" s="101">
        <v>2</v>
      </c>
      <c r="AA117" s="85">
        <v>1</v>
      </c>
      <c r="AB117" s="85">
        <v>0</v>
      </c>
      <c r="AC117" s="85">
        <v>0</v>
      </c>
      <c r="AZ117" s="85">
        <v>1</v>
      </c>
      <c r="BA117" s="85">
        <f aca="true" t="shared" si="0" ref="BA117:BA128">IF(AZ117=1,G117,0)</f>
        <v>0</v>
      </c>
      <c r="BB117" s="85">
        <f aca="true" t="shared" si="1" ref="BB117:BB128">IF(AZ117=2,G117,0)</f>
        <v>0</v>
      </c>
      <c r="BC117" s="85">
        <f aca="true" t="shared" si="2" ref="BC117:BC128">IF(AZ117=3,G117,0)</f>
        <v>0</v>
      </c>
      <c r="BD117" s="85">
        <f aca="true" t="shared" si="3" ref="BD117:BD128">IF(AZ117=4,G117,0)</f>
        <v>0</v>
      </c>
      <c r="BE117" s="85">
        <f aca="true" t="shared" si="4" ref="BE117:BE128">IF(AZ117=5,G117,0)</f>
        <v>0</v>
      </c>
      <c r="CA117" s="108">
        <v>1</v>
      </c>
      <c r="CB117" s="108">
        <v>0</v>
      </c>
      <c r="CZ117" s="85">
        <v>0</v>
      </c>
    </row>
    <row r="118" spans="1:80" ht="12.75">
      <c r="A118" s="102">
        <v>46</v>
      </c>
      <c r="B118" s="103" t="s">
        <v>228</v>
      </c>
      <c r="C118" s="104" t="s">
        <v>229</v>
      </c>
      <c r="D118" s="105" t="s">
        <v>175</v>
      </c>
      <c r="E118" s="106">
        <v>6</v>
      </c>
      <c r="F118" s="106"/>
      <c r="G118" s="107">
        <f>E118*F118</f>
        <v>0</v>
      </c>
      <c r="O118" s="101"/>
      <c r="AZ118" s="85">
        <v>1</v>
      </c>
      <c r="CA118" s="108"/>
      <c r="CB118" s="108"/>
    </row>
    <row r="119" spans="1:104" ht="12.75">
      <c r="A119" s="102">
        <v>47</v>
      </c>
      <c r="B119" s="103" t="s">
        <v>230</v>
      </c>
      <c r="C119" s="104" t="s">
        <v>231</v>
      </c>
      <c r="D119" s="105" t="s">
        <v>79</v>
      </c>
      <c r="E119" s="106">
        <v>309</v>
      </c>
      <c r="F119" s="106"/>
      <c r="G119" s="107">
        <f aca="true" t="shared" si="5" ref="G119:G128">E119*F119</f>
        <v>0</v>
      </c>
      <c r="O119" s="101">
        <v>2</v>
      </c>
      <c r="AA119" s="85">
        <v>1</v>
      </c>
      <c r="AB119" s="85">
        <v>1</v>
      </c>
      <c r="AC119" s="85">
        <v>1</v>
      </c>
      <c r="AZ119" s="85">
        <v>1</v>
      </c>
      <c r="BA119" s="85">
        <f t="shared" si="0"/>
        <v>0</v>
      </c>
      <c r="BB119" s="85">
        <f t="shared" si="1"/>
        <v>0</v>
      </c>
      <c r="BC119" s="85">
        <f t="shared" si="2"/>
        <v>0</v>
      </c>
      <c r="BD119" s="85">
        <f t="shared" si="3"/>
        <v>0</v>
      </c>
      <c r="BE119" s="85">
        <f t="shared" si="4"/>
        <v>0</v>
      </c>
      <c r="CA119" s="108">
        <v>1</v>
      </c>
      <c r="CB119" s="108">
        <v>1</v>
      </c>
      <c r="CZ119" s="85">
        <v>0</v>
      </c>
    </row>
    <row r="120" spans="1:104" ht="12.75">
      <c r="A120" s="102">
        <v>48</v>
      </c>
      <c r="B120" s="103" t="s">
        <v>232</v>
      </c>
      <c r="C120" s="104" t="s">
        <v>233</v>
      </c>
      <c r="D120" s="105" t="s">
        <v>186</v>
      </c>
      <c r="E120" s="106">
        <v>2</v>
      </c>
      <c r="F120" s="106"/>
      <c r="G120" s="107">
        <f t="shared" si="5"/>
        <v>0</v>
      </c>
      <c r="O120" s="101">
        <v>2</v>
      </c>
      <c r="AA120" s="85">
        <v>1</v>
      </c>
      <c r="AB120" s="85">
        <v>1</v>
      </c>
      <c r="AC120" s="85">
        <v>1</v>
      </c>
      <c r="AZ120" s="85">
        <v>1</v>
      </c>
      <c r="BA120" s="85">
        <f t="shared" si="0"/>
        <v>0</v>
      </c>
      <c r="BB120" s="85">
        <f t="shared" si="1"/>
        <v>0</v>
      </c>
      <c r="BC120" s="85">
        <f t="shared" si="2"/>
        <v>0</v>
      </c>
      <c r="BD120" s="85">
        <f t="shared" si="3"/>
        <v>0</v>
      </c>
      <c r="BE120" s="85">
        <f t="shared" si="4"/>
        <v>0</v>
      </c>
      <c r="CA120" s="108">
        <v>1</v>
      </c>
      <c r="CB120" s="108">
        <v>1</v>
      </c>
      <c r="CZ120" s="85">
        <v>0.03613</v>
      </c>
    </row>
    <row r="121" spans="1:104" ht="12.75">
      <c r="A121" s="102">
        <v>49</v>
      </c>
      <c r="B121" s="103" t="s">
        <v>234</v>
      </c>
      <c r="C121" s="104" t="s">
        <v>235</v>
      </c>
      <c r="D121" s="105" t="s">
        <v>79</v>
      </c>
      <c r="E121" s="106">
        <v>309</v>
      </c>
      <c r="F121" s="106"/>
      <c r="G121" s="107">
        <f t="shared" si="5"/>
        <v>0</v>
      </c>
      <c r="O121" s="101">
        <v>2</v>
      </c>
      <c r="AA121" s="85">
        <v>1</v>
      </c>
      <c r="AB121" s="85">
        <v>1</v>
      </c>
      <c r="AC121" s="85">
        <v>1</v>
      </c>
      <c r="AZ121" s="85">
        <v>1</v>
      </c>
      <c r="BA121" s="85">
        <f t="shared" si="0"/>
        <v>0</v>
      </c>
      <c r="BB121" s="85">
        <f t="shared" si="1"/>
        <v>0</v>
      </c>
      <c r="BC121" s="85">
        <f t="shared" si="2"/>
        <v>0</v>
      </c>
      <c r="BD121" s="85">
        <f t="shared" si="3"/>
        <v>0</v>
      </c>
      <c r="BE121" s="85">
        <f t="shared" si="4"/>
        <v>0</v>
      </c>
      <c r="CA121" s="108">
        <v>1</v>
      </c>
      <c r="CB121" s="108">
        <v>1</v>
      </c>
      <c r="CZ121" s="85">
        <v>0</v>
      </c>
    </row>
    <row r="122" spans="1:104" ht="12.75">
      <c r="A122" s="102">
        <v>50</v>
      </c>
      <c r="B122" s="103" t="s">
        <v>236</v>
      </c>
      <c r="C122" s="104" t="s">
        <v>237</v>
      </c>
      <c r="D122" s="105" t="s">
        <v>175</v>
      </c>
      <c r="E122" s="106">
        <v>1</v>
      </c>
      <c r="F122" s="106"/>
      <c r="G122" s="107">
        <f t="shared" si="5"/>
        <v>0</v>
      </c>
      <c r="O122" s="101">
        <v>2</v>
      </c>
      <c r="AA122" s="85">
        <v>1</v>
      </c>
      <c r="AB122" s="85">
        <v>0</v>
      </c>
      <c r="AC122" s="85">
        <v>0</v>
      </c>
      <c r="AZ122" s="85">
        <v>1</v>
      </c>
      <c r="BA122" s="85">
        <f t="shared" si="0"/>
        <v>0</v>
      </c>
      <c r="BB122" s="85">
        <f t="shared" si="1"/>
        <v>0</v>
      </c>
      <c r="BC122" s="85">
        <f t="shared" si="2"/>
        <v>0</v>
      </c>
      <c r="BD122" s="85">
        <f t="shared" si="3"/>
        <v>0</v>
      </c>
      <c r="BE122" s="85">
        <f t="shared" si="4"/>
        <v>0</v>
      </c>
      <c r="CA122" s="108">
        <v>1</v>
      </c>
      <c r="CB122" s="108">
        <v>0</v>
      </c>
      <c r="CZ122" s="85">
        <v>0</v>
      </c>
    </row>
    <row r="123" spans="1:104" ht="12.75">
      <c r="A123" s="102">
        <v>51</v>
      </c>
      <c r="B123" s="103" t="s">
        <v>238</v>
      </c>
      <c r="C123" s="104" t="s">
        <v>239</v>
      </c>
      <c r="D123" s="105" t="s">
        <v>186</v>
      </c>
      <c r="E123" s="106">
        <v>2</v>
      </c>
      <c r="F123" s="106"/>
      <c r="G123" s="107">
        <f t="shared" si="5"/>
        <v>0</v>
      </c>
      <c r="O123" s="101">
        <v>2</v>
      </c>
      <c r="AA123" s="85">
        <v>1</v>
      </c>
      <c r="AB123" s="85">
        <v>1</v>
      </c>
      <c r="AC123" s="85">
        <v>1</v>
      </c>
      <c r="AZ123" s="85">
        <v>1</v>
      </c>
      <c r="BA123" s="85">
        <f t="shared" si="0"/>
        <v>0</v>
      </c>
      <c r="BB123" s="85">
        <f t="shared" si="1"/>
        <v>0</v>
      </c>
      <c r="BC123" s="85">
        <f t="shared" si="2"/>
        <v>0</v>
      </c>
      <c r="BD123" s="85">
        <f t="shared" si="3"/>
        <v>0</v>
      </c>
      <c r="BE123" s="85">
        <f t="shared" si="4"/>
        <v>0</v>
      </c>
      <c r="CA123" s="108">
        <v>1</v>
      </c>
      <c r="CB123" s="108">
        <v>1</v>
      </c>
      <c r="CZ123" s="85">
        <v>0</v>
      </c>
    </row>
    <row r="124" spans="1:104" ht="12.75">
      <c r="A124" s="102">
        <v>52</v>
      </c>
      <c r="B124" s="103" t="s">
        <v>240</v>
      </c>
      <c r="C124" s="104" t="s">
        <v>339</v>
      </c>
      <c r="D124" s="105" t="s">
        <v>79</v>
      </c>
      <c r="E124" s="106">
        <v>309</v>
      </c>
      <c r="F124" s="106"/>
      <c r="G124" s="107">
        <f t="shared" si="5"/>
        <v>0</v>
      </c>
      <c r="O124" s="101">
        <v>2</v>
      </c>
      <c r="AA124" s="85">
        <v>1</v>
      </c>
      <c r="AB124" s="85">
        <v>0</v>
      </c>
      <c r="AC124" s="85">
        <v>0</v>
      </c>
      <c r="AZ124" s="85">
        <v>1</v>
      </c>
      <c r="BA124" s="85">
        <f t="shared" si="0"/>
        <v>0</v>
      </c>
      <c r="BB124" s="85">
        <f t="shared" si="1"/>
        <v>0</v>
      </c>
      <c r="BC124" s="85">
        <f t="shared" si="2"/>
        <v>0</v>
      </c>
      <c r="BD124" s="85">
        <f t="shared" si="3"/>
        <v>0</v>
      </c>
      <c r="BE124" s="85">
        <f t="shared" si="4"/>
        <v>0</v>
      </c>
      <c r="CA124" s="108">
        <v>1</v>
      </c>
      <c r="CB124" s="108">
        <v>0</v>
      </c>
      <c r="CZ124" s="85">
        <v>0</v>
      </c>
    </row>
    <row r="125" spans="1:104" ht="12.75">
      <c r="A125" s="102">
        <v>53</v>
      </c>
      <c r="B125" s="103" t="s">
        <v>241</v>
      </c>
      <c r="C125" s="104" t="s">
        <v>242</v>
      </c>
      <c r="D125" s="105" t="s">
        <v>79</v>
      </c>
      <c r="E125" s="106">
        <v>618</v>
      </c>
      <c r="F125" s="106"/>
      <c r="G125" s="107">
        <f t="shared" si="5"/>
        <v>0</v>
      </c>
      <c r="O125" s="101">
        <v>2</v>
      </c>
      <c r="AA125" s="85">
        <v>1</v>
      </c>
      <c r="AB125" s="85">
        <v>1</v>
      </c>
      <c r="AC125" s="85">
        <v>1</v>
      </c>
      <c r="AZ125" s="85">
        <v>1</v>
      </c>
      <c r="BA125" s="85">
        <f t="shared" si="0"/>
        <v>0</v>
      </c>
      <c r="BB125" s="85">
        <f t="shared" si="1"/>
        <v>0</v>
      </c>
      <c r="BC125" s="85">
        <f t="shared" si="2"/>
        <v>0</v>
      </c>
      <c r="BD125" s="85">
        <f t="shared" si="3"/>
        <v>0</v>
      </c>
      <c r="BE125" s="85">
        <f t="shared" si="4"/>
        <v>0</v>
      </c>
      <c r="CA125" s="108">
        <v>1</v>
      </c>
      <c r="CB125" s="108">
        <v>1</v>
      </c>
      <c r="CZ125" s="85">
        <v>0</v>
      </c>
    </row>
    <row r="126" spans="1:104" ht="12.75">
      <c r="A126" s="102">
        <v>54</v>
      </c>
      <c r="B126" s="103" t="s">
        <v>243</v>
      </c>
      <c r="C126" s="104" t="s">
        <v>340</v>
      </c>
      <c r="D126" s="105" t="s">
        <v>79</v>
      </c>
      <c r="E126" s="106">
        <v>309</v>
      </c>
      <c r="F126" s="106"/>
      <c r="G126" s="107">
        <f t="shared" si="5"/>
        <v>0</v>
      </c>
      <c r="O126" s="101">
        <v>2</v>
      </c>
      <c r="AA126" s="85">
        <v>1</v>
      </c>
      <c r="AB126" s="85">
        <v>1</v>
      </c>
      <c r="AC126" s="85">
        <v>1</v>
      </c>
      <c r="AZ126" s="85">
        <v>1</v>
      </c>
      <c r="BA126" s="85">
        <f t="shared" si="0"/>
        <v>0</v>
      </c>
      <c r="BB126" s="85">
        <f t="shared" si="1"/>
        <v>0</v>
      </c>
      <c r="BC126" s="85">
        <f t="shared" si="2"/>
        <v>0</v>
      </c>
      <c r="BD126" s="85">
        <f t="shared" si="3"/>
        <v>0</v>
      </c>
      <c r="BE126" s="85">
        <f t="shared" si="4"/>
        <v>0</v>
      </c>
      <c r="CA126" s="108">
        <v>1</v>
      </c>
      <c r="CB126" s="108">
        <v>1</v>
      </c>
      <c r="CZ126" s="85">
        <v>0</v>
      </c>
    </row>
    <row r="127" spans="1:104" ht="12.75">
      <c r="A127" s="102">
        <v>55</v>
      </c>
      <c r="B127" s="103" t="s">
        <v>244</v>
      </c>
      <c r="C127" s="104" t="s">
        <v>326</v>
      </c>
      <c r="D127" s="105" t="s">
        <v>175</v>
      </c>
      <c r="E127" s="106">
        <v>1</v>
      </c>
      <c r="F127" s="106"/>
      <c r="G127" s="107">
        <f t="shared" si="5"/>
        <v>0</v>
      </c>
      <c r="O127" s="101">
        <v>2</v>
      </c>
      <c r="AA127" s="85">
        <v>1</v>
      </c>
      <c r="AB127" s="85">
        <v>1</v>
      </c>
      <c r="AC127" s="85">
        <v>1</v>
      </c>
      <c r="AZ127" s="85">
        <v>1</v>
      </c>
      <c r="BA127" s="85">
        <f t="shared" si="0"/>
        <v>0</v>
      </c>
      <c r="BB127" s="85">
        <f t="shared" si="1"/>
        <v>0</v>
      </c>
      <c r="BC127" s="85">
        <f t="shared" si="2"/>
        <v>0</v>
      </c>
      <c r="BD127" s="85">
        <f t="shared" si="3"/>
        <v>0</v>
      </c>
      <c r="BE127" s="85">
        <f t="shared" si="4"/>
        <v>0</v>
      </c>
      <c r="CA127" s="108">
        <v>1</v>
      </c>
      <c r="CB127" s="108">
        <v>1</v>
      </c>
      <c r="CZ127" s="85">
        <v>0</v>
      </c>
    </row>
    <row r="128" spans="1:104" ht="11.25" customHeight="1">
      <c r="A128" s="102">
        <v>56</v>
      </c>
      <c r="B128" s="103" t="s">
        <v>245</v>
      </c>
      <c r="C128" s="104" t="s">
        <v>246</v>
      </c>
      <c r="D128" s="105" t="s">
        <v>83</v>
      </c>
      <c r="E128" s="106">
        <v>6.5605</v>
      </c>
      <c r="F128" s="106"/>
      <c r="G128" s="107">
        <f t="shared" si="5"/>
        <v>0</v>
      </c>
      <c r="O128" s="101">
        <v>2</v>
      </c>
      <c r="AA128" s="85">
        <v>1</v>
      </c>
      <c r="AB128" s="85">
        <v>1</v>
      </c>
      <c r="AC128" s="85">
        <v>1</v>
      </c>
      <c r="AZ128" s="85">
        <v>1</v>
      </c>
      <c r="BA128" s="85">
        <f t="shared" si="0"/>
        <v>0</v>
      </c>
      <c r="BB128" s="85">
        <f t="shared" si="1"/>
        <v>0</v>
      </c>
      <c r="BC128" s="85">
        <f t="shared" si="2"/>
        <v>0</v>
      </c>
      <c r="BD128" s="85">
        <f t="shared" si="3"/>
        <v>0</v>
      </c>
      <c r="BE128" s="85">
        <f t="shared" si="4"/>
        <v>0</v>
      </c>
      <c r="CA128" s="108">
        <v>1</v>
      </c>
      <c r="CB128" s="108">
        <v>1</v>
      </c>
      <c r="CZ128" s="85">
        <v>2.4032</v>
      </c>
    </row>
    <row r="129" spans="1:52" ht="22.5">
      <c r="A129" s="109"/>
      <c r="B129" s="111"/>
      <c r="C129" s="240" t="s">
        <v>247</v>
      </c>
      <c r="D129" s="241"/>
      <c r="E129" s="112">
        <v>6.5325</v>
      </c>
      <c r="F129" s="166"/>
      <c r="G129" s="114"/>
      <c r="M129" s="110" t="s">
        <v>247</v>
      </c>
      <c r="O129" s="101"/>
      <c r="AZ129" s="85">
        <v>1</v>
      </c>
    </row>
    <row r="130" spans="1:52" ht="12.75">
      <c r="A130" s="109"/>
      <c r="B130" s="111"/>
      <c r="C130" s="240" t="s">
        <v>248</v>
      </c>
      <c r="D130" s="241"/>
      <c r="E130" s="112">
        <v>0.028</v>
      </c>
      <c r="F130" s="166"/>
      <c r="G130" s="114"/>
      <c r="M130" s="110" t="s">
        <v>248</v>
      </c>
      <c r="O130" s="101"/>
      <c r="AZ130" s="85">
        <v>1</v>
      </c>
    </row>
    <row r="131" spans="1:104" ht="12.75">
      <c r="A131" s="102">
        <v>57</v>
      </c>
      <c r="B131" s="103" t="s">
        <v>249</v>
      </c>
      <c r="C131" s="104" t="s">
        <v>250</v>
      </c>
      <c r="D131" s="105" t="s">
        <v>186</v>
      </c>
      <c r="E131" s="106">
        <v>1</v>
      </c>
      <c r="F131" s="106"/>
      <c r="G131" s="107">
        <f>E131*F131</f>
        <v>0</v>
      </c>
      <c r="O131" s="101">
        <v>2</v>
      </c>
      <c r="AA131" s="85">
        <v>1</v>
      </c>
      <c r="AB131" s="85">
        <v>1</v>
      </c>
      <c r="AC131" s="85">
        <v>1</v>
      </c>
      <c r="AZ131" s="85">
        <v>1</v>
      </c>
      <c r="BA131" s="85">
        <f>IF(AZ131=1,G131,0)</f>
        <v>0</v>
      </c>
      <c r="BB131" s="85">
        <f>IF(AZ131=2,G131,0)</f>
        <v>0</v>
      </c>
      <c r="BC131" s="85">
        <f>IF(AZ131=3,G131,0)</f>
        <v>0</v>
      </c>
      <c r="BD131" s="85">
        <f>IF(AZ131=4,G131,0)</f>
        <v>0</v>
      </c>
      <c r="BE131" s="85">
        <f>IF(AZ131=5,G131,0)</f>
        <v>0</v>
      </c>
      <c r="CA131" s="108">
        <v>1</v>
      </c>
      <c r="CB131" s="108">
        <v>1</v>
      </c>
      <c r="CZ131" s="85">
        <v>0.00702</v>
      </c>
    </row>
    <row r="132" spans="1:52" ht="12.75">
      <c r="A132" s="109"/>
      <c r="B132" s="111"/>
      <c r="C132" s="240" t="s">
        <v>251</v>
      </c>
      <c r="D132" s="241"/>
      <c r="E132" s="112">
        <v>1</v>
      </c>
      <c r="F132" s="113"/>
      <c r="G132" s="114"/>
      <c r="M132" s="110" t="s">
        <v>251</v>
      </c>
      <c r="O132" s="101"/>
      <c r="AZ132" s="85">
        <v>1</v>
      </c>
    </row>
    <row r="133" spans="1:104" ht="12.75">
      <c r="A133" s="102">
        <v>58</v>
      </c>
      <c r="B133" s="103" t="s">
        <v>252</v>
      </c>
      <c r="C133" s="104" t="s">
        <v>341</v>
      </c>
      <c r="D133" s="105" t="s">
        <v>186</v>
      </c>
      <c r="E133" s="106">
        <v>8</v>
      </c>
      <c r="F133" s="106"/>
      <c r="G133" s="107">
        <f>E133*F133</f>
        <v>0</v>
      </c>
      <c r="O133" s="101">
        <v>2</v>
      </c>
      <c r="AA133" s="85">
        <v>3</v>
      </c>
      <c r="AB133" s="85">
        <v>1</v>
      </c>
      <c r="AC133" s="85">
        <v>55200005</v>
      </c>
      <c r="AZ133" s="85">
        <v>1</v>
      </c>
      <c r="BA133" s="85">
        <f>IF(AZ133=1,G133,0)</f>
        <v>0</v>
      </c>
      <c r="BB133" s="85">
        <f>IF(AZ133=2,G133,0)</f>
        <v>0</v>
      </c>
      <c r="BC133" s="85">
        <f>IF(AZ133=3,G133,0)</f>
        <v>0</v>
      </c>
      <c r="BD133" s="85">
        <f>IF(AZ133=4,G133,0)</f>
        <v>0</v>
      </c>
      <c r="BE133" s="85">
        <f>IF(AZ133=5,G133,0)</f>
        <v>0</v>
      </c>
      <c r="CA133" s="108">
        <v>3</v>
      </c>
      <c r="CB133" s="108">
        <v>1</v>
      </c>
      <c r="CZ133" s="85">
        <v>0.06</v>
      </c>
    </row>
    <row r="134" spans="1:104" ht="12.75">
      <c r="A134" s="102">
        <v>59</v>
      </c>
      <c r="B134" s="103" t="s">
        <v>253</v>
      </c>
      <c r="C134" s="104" t="s">
        <v>254</v>
      </c>
      <c r="D134" s="105" t="s">
        <v>186</v>
      </c>
      <c r="E134" s="106">
        <v>1</v>
      </c>
      <c r="F134" s="106"/>
      <c r="G134" s="107">
        <f>E134*F134</f>
        <v>0</v>
      </c>
      <c r="O134" s="101">
        <v>2</v>
      </c>
      <c r="AA134" s="85">
        <v>3</v>
      </c>
      <c r="AB134" s="85">
        <v>1</v>
      </c>
      <c r="AC134" s="85">
        <v>55200006</v>
      </c>
      <c r="AZ134" s="85">
        <v>1</v>
      </c>
      <c r="BA134" s="85">
        <f>IF(AZ134=1,G134,0)</f>
        <v>0</v>
      </c>
      <c r="BB134" s="85">
        <f>IF(AZ134=2,G134,0)</f>
        <v>0</v>
      </c>
      <c r="BC134" s="85">
        <f>IF(AZ134=3,G134,0)</f>
        <v>0</v>
      </c>
      <c r="BD134" s="85">
        <f>IF(AZ134=4,G134,0)</f>
        <v>0</v>
      </c>
      <c r="BE134" s="85">
        <f>IF(AZ134=5,G134,0)</f>
        <v>0</v>
      </c>
      <c r="CA134" s="108">
        <v>3</v>
      </c>
      <c r="CB134" s="108">
        <v>1</v>
      </c>
      <c r="CZ134" s="85">
        <v>0.05</v>
      </c>
    </row>
    <row r="135" spans="1:104" ht="12.75">
      <c r="A135" s="102">
        <v>60</v>
      </c>
      <c r="B135" s="103" t="s">
        <v>255</v>
      </c>
      <c r="C135" s="104" t="s">
        <v>327</v>
      </c>
      <c r="D135" s="105" t="s">
        <v>186</v>
      </c>
      <c r="E135" s="106">
        <v>1</v>
      </c>
      <c r="F135" s="106"/>
      <c r="G135" s="107">
        <f>E135*F135</f>
        <v>0</v>
      </c>
      <c r="O135" s="101">
        <v>2</v>
      </c>
      <c r="AA135" s="85">
        <v>3</v>
      </c>
      <c r="AB135" s="85">
        <v>1</v>
      </c>
      <c r="AC135" s="85" t="s">
        <v>255</v>
      </c>
      <c r="AZ135" s="85">
        <v>1</v>
      </c>
      <c r="BA135" s="85">
        <f>IF(AZ135=1,G135,0)</f>
        <v>0</v>
      </c>
      <c r="BB135" s="85">
        <f>IF(AZ135=2,G135,0)</f>
        <v>0</v>
      </c>
      <c r="BC135" s="85">
        <f>IF(AZ135=3,G135,0)</f>
        <v>0</v>
      </c>
      <c r="BD135" s="85">
        <f>IF(AZ135=4,G135,0)</f>
        <v>0</v>
      </c>
      <c r="BE135" s="85">
        <f>IF(AZ135=5,G135,0)</f>
        <v>0</v>
      </c>
      <c r="CA135" s="108">
        <v>3</v>
      </c>
      <c r="CB135" s="108">
        <v>1</v>
      </c>
      <c r="CZ135" s="85">
        <v>0.03674</v>
      </c>
    </row>
    <row r="136" spans="1:80" ht="12.75">
      <c r="A136" s="102">
        <v>61</v>
      </c>
      <c r="B136" s="103" t="s">
        <v>336</v>
      </c>
      <c r="C136" s="164" t="s">
        <v>337</v>
      </c>
      <c r="D136" s="105" t="s">
        <v>186</v>
      </c>
      <c r="E136" s="106">
        <v>1</v>
      </c>
      <c r="F136" s="165"/>
      <c r="G136" s="107">
        <f>E136*F136</f>
        <v>0</v>
      </c>
      <c r="O136" s="101"/>
      <c r="AZ136" s="85">
        <v>1</v>
      </c>
      <c r="BA136" s="85">
        <f>IF(AZ136=1,G136,0)</f>
        <v>0</v>
      </c>
      <c r="BB136" s="85">
        <f>IF(AZ136=2,G136,0)</f>
        <v>0</v>
      </c>
      <c r="BC136" s="85">
        <f>IF(AZ136=3,G136,0)</f>
        <v>0</v>
      </c>
      <c r="BD136" s="85">
        <f>IF(AZ136=4,G136,0)</f>
        <v>0</v>
      </c>
      <c r="BE136" s="85">
        <f>IF(AZ136=5,G136,0)</f>
        <v>0</v>
      </c>
      <c r="CA136" s="108"/>
      <c r="CB136" s="108"/>
    </row>
    <row r="137" spans="1:57" ht="12.75">
      <c r="A137" s="115"/>
      <c r="B137" s="116" t="s">
        <v>73</v>
      </c>
      <c r="C137" s="117" t="str">
        <f>CONCATENATE(B116," ",C116)</f>
        <v>8 Trubní vedení</v>
      </c>
      <c r="D137" s="118"/>
      <c r="E137" s="119"/>
      <c r="F137" s="120"/>
      <c r="G137" s="121">
        <f>SUM(G116:G136)</f>
        <v>0</v>
      </c>
      <c r="O137" s="101">
        <v>4</v>
      </c>
      <c r="BA137" s="219">
        <f>SUM(BA116:BA136)</f>
        <v>0</v>
      </c>
      <c r="BB137" s="122">
        <f>SUM(BB116:BB135)</f>
        <v>0</v>
      </c>
      <c r="BC137" s="122"/>
      <c r="BD137" s="122">
        <f>SUM(BD116:BD135)</f>
        <v>0</v>
      </c>
      <c r="BE137" s="122">
        <f>SUM(BE116:BE135)</f>
        <v>0</v>
      </c>
    </row>
    <row r="138" spans="1:15" ht="19.5" customHeight="1">
      <c r="A138" s="94" t="s">
        <v>70</v>
      </c>
      <c r="B138" s="95" t="s">
        <v>256</v>
      </c>
      <c r="C138" s="96" t="s">
        <v>257</v>
      </c>
      <c r="D138" s="97"/>
      <c r="E138" s="98"/>
      <c r="F138" s="98"/>
      <c r="G138" s="99"/>
      <c r="H138" s="100"/>
      <c r="I138" s="100"/>
      <c r="O138" s="101">
        <v>1</v>
      </c>
    </row>
    <row r="139" spans="1:104" ht="12.75">
      <c r="A139" s="102">
        <v>62</v>
      </c>
      <c r="B139" s="103" t="s">
        <v>258</v>
      </c>
      <c r="C139" s="104" t="s">
        <v>259</v>
      </c>
      <c r="D139" s="105" t="s">
        <v>104</v>
      </c>
      <c r="E139" s="106">
        <v>41.1375</v>
      </c>
      <c r="F139" s="106"/>
      <c r="G139" s="107">
        <f>E139*F139</f>
        <v>0</v>
      </c>
      <c r="O139" s="101">
        <v>2</v>
      </c>
      <c r="AA139" s="85">
        <v>1</v>
      </c>
      <c r="AB139" s="85">
        <v>1</v>
      </c>
      <c r="AC139" s="85">
        <v>1</v>
      </c>
      <c r="AZ139" s="85">
        <v>1</v>
      </c>
      <c r="BA139" s="85">
        <f>IF(AZ139=1,G139,0)</f>
        <v>0</v>
      </c>
      <c r="BB139" s="85">
        <f>IF(AZ139=2,G139,0)</f>
        <v>0</v>
      </c>
      <c r="BC139" s="85">
        <f>IF(AZ139=3,G139,0)</f>
        <v>0</v>
      </c>
      <c r="BD139" s="85">
        <f>IF(AZ139=4,G139,0)</f>
        <v>0</v>
      </c>
      <c r="BE139" s="85">
        <f>IF(AZ139=5,G139,0)</f>
        <v>0</v>
      </c>
      <c r="CA139" s="108">
        <v>1</v>
      </c>
      <c r="CB139" s="108">
        <v>1</v>
      </c>
      <c r="CZ139" s="85">
        <v>0</v>
      </c>
    </row>
    <row r="140" spans="1:15" ht="12.75">
      <c r="A140" s="109"/>
      <c r="B140" s="111"/>
      <c r="C140" s="240" t="s">
        <v>260</v>
      </c>
      <c r="D140" s="241"/>
      <c r="E140" s="112">
        <v>12</v>
      </c>
      <c r="F140" s="113"/>
      <c r="G140" s="114"/>
      <c r="M140" s="110" t="s">
        <v>260</v>
      </c>
      <c r="O140" s="101"/>
    </row>
    <row r="141" spans="1:15" ht="12.75">
      <c r="A141" s="109"/>
      <c r="B141" s="111"/>
      <c r="C141" s="240" t="s">
        <v>261</v>
      </c>
      <c r="D141" s="241"/>
      <c r="E141" s="112">
        <v>25</v>
      </c>
      <c r="F141" s="113"/>
      <c r="G141" s="114"/>
      <c r="M141" s="110" t="s">
        <v>261</v>
      </c>
      <c r="O141" s="101"/>
    </row>
    <row r="142" spans="1:15" ht="12.75">
      <c r="A142" s="109"/>
      <c r="B142" s="111"/>
      <c r="C142" s="240" t="s">
        <v>262</v>
      </c>
      <c r="D142" s="241"/>
      <c r="E142" s="112">
        <v>4.1375</v>
      </c>
      <c r="F142" s="113"/>
      <c r="G142" s="114"/>
      <c r="M142" s="110" t="s">
        <v>262</v>
      </c>
      <c r="O142" s="101"/>
    </row>
    <row r="143" spans="1:104" ht="12.75">
      <c r="A143" s="102">
        <v>63</v>
      </c>
      <c r="B143" s="103" t="s">
        <v>263</v>
      </c>
      <c r="C143" s="104" t="s">
        <v>264</v>
      </c>
      <c r="D143" s="105" t="s">
        <v>104</v>
      </c>
      <c r="E143" s="106">
        <v>42</v>
      </c>
      <c r="F143" s="106"/>
      <c r="G143" s="107">
        <f>E143*F143</f>
        <v>0</v>
      </c>
      <c r="O143" s="101">
        <v>2</v>
      </c>
      <c r="AA143" s="85">
        <v>1</v>
      </c>
      <c r="AB143" s="85">
        <v>1</v>
      </c>
      <c r="AC143" s="85">
        <v>1</v>
      </c>
      <c r="AZ143" s="85">
        <v>1</v>
      </c>
      <c r="BA143" s="85">
        <f>IF(AZ143=1,G143,0)</f>
        <v>0</v>
      </c>
      <c r="BB143" s="85">
        <f>IF(AZ143=2,G143,0)</f>
        <v>0</v>
      </c>
      <c r="BC143" s="85">
        <f>IF(AZ143=3,G143,0)</f>
        <v>0</v>
      </c>
      <c r="BD143" s="85">
        <f>IF(AZ143=4,G143,0)</f>
        <v>0</v>
      </c>
      <c r="BE143" s="85">
        <f>IF(AZ143=5,G143,0)</f>
        <v>0</v>
      </c>
      <c r="CA143" s="108">
        <v>1</v>
      </c>
      <c r="CB143" s="108">
        <v>1</v>
      </c>
      <c r="CZ143" s="85">
        <v>0</v>
      </c>
    </row>
    <row r="144" spans="1:15" ht="12.75">
      <c r="A144" s="109"/>
      <c r="B144" s="111"/>
      <c r="C144" s="240" t="s">
        <v>260</v>
      </c>
      <c r="D144" s="241"/>
      <c r="E144" s="112">
        <v>12</v>
      </c>
      <c r="F144" s="113"/>
      <c r="G144" s="114"/>
      <c r="M144" s="110" t="s">
        <v>260</v>
      </c>
      <c r="O144" s="101"/>
    </row>
    <row r="145" spans="1:15" ht="12.75">
      <c r="A145" s="109"/>
      <c r="B145" s="111"/>
      <c r="C145" s="240" t="s">
        <v>261</v>
      </c>
      <c r="D145" s="241"/>
      <c r="E145" s="112">
        <v>25</v>
      </c>
      <c r="F145" s="113"/>
      <c r="G145" s="114"/>
      <c r="M145" s="110" t="s">
        <v>261</v>
      </c>
      <c r="O145" s="101"/>
    </row>
    <row r="146" spans="1:15" ht="12.75">
      <c r="A146" s="109"/>
      <c r="B146" s="111"/>
      <c r="C146" s="240" t="s">
        <v>265</v>
      </c>
      <c r="D146" s="241"/>
      <c r="E146" s="112">
        <v>4.7</v>
      </c>
      <c r="F146" s="113"/>
      <c r="G146" s="114"/>
      <c r="M146" s="110" t="s">
        <v>265</v>
      </c>
      <c r="O146" s="101"/>
    </row>
    <row r="147" spans="1:15" ht="12.75">
      <c r="A147" s="109"/>
      <c r="B147" s="111"/>
      <c r="C147" s="240" t="s">
        <v>266</v>
      </c>
      <c r="D147" s="241"/>
      <c r="E147" s="112">
        <v>0.3</v>
      </c>
      <c r="F147" s="113"/>
      <c r="G147" s="114"/>
      <c r="M147" s="110" t="s">
        <v>266</v>
      </c>
      <c r="O147" s="101"/>
    </row>
    <row r="148" spans="1:104" ht="12.75">
      <c r="A148" s="102">
        <v>64</v>
      </c>
      <c r="B148" s="103" t="s">
        <v>267</v>
      </c>
      <c r="C148" s="104" t="s">
        <v>268</v>
      </c>
      <c r="D148" s="105" t="s">
        <v>104</v>
      </c>
      <c r="E148" s="106">
        <v>19</v>
      </c>
      <c r="F148" s="106"/>
      <c r="G148" s="107">
        <f>E148*F148</f>
        <v>0</v>
      </c>
      <c r="O148" s="101">
        <v>2</v>
      </c>
      <c r="AA148" s="85">
        <v>1</v>
      </c>
      <c r="AB148" s="85">
        <v>1</v>
      </c>
      <c r="AC148" s="85">
        <v>1</v>
      </c>
      <c r="AZ148" s="85">
        <v>1</v>
      </c>
      <c r="BA148" s="85">
        <f>IF(AZ148=1,G148,0)</f>
        <v>0</v>
      </c>
      <c r="BB148" s="85">
        <f>IF(AZ148=2,G148,0)</f>
        <v>0</v>
      </c>
      <c r="BC148" s="85">
        <f>IF(AZ148=3,G148,0)</f>
        <v>0</v>
      </c>
      <c r="BD148" s="85">
        <f>IF(AZ148=4,G148,0)</f>
        <v>0</v>
      </c>
      <c r="BE148" s="85">
        <f>IF(AZ148=5,G148,0)</f>
        <v>0</v>
      </c>
      <c r="CA148" s="108">
        <v>1</v>
      </c>
      <c r="CB148" s="108">
        <v>1</v>
      </c>
      <c r="CZ148" s="85">
        <v>0</v>
      </c>
    </row>
    <row r="149" spans="1:15" ht="12.75">
      <c r="A149" s="109"/>
      <c r="B149" s="111"/>
      <c r="C149" s="240" t="s">
        <v>269</v>
      </c>
      <c r="D149" s="241"/>
      <c r="E149" s="112">
        <v>0</v>
      </c>
      <c r="F149" s="113"/>
      <c r="G149" s="114"/>
      <c r="M149" s="110" t="s">
        <v>269</v>
      </c>
      <c r="O149" s="101"/>
    </row>
    <row r="150" spans="1:15" ht="12.75">
      <c r="A150" s="109"/>
      <c r="B150" s="111"/>
      <c r="C150" s="240" t="s">
        <v>270</v>
      </c>
      <c r="D150" s="241"/>
      <c r="E150" s="112">
        <v>8</v>
      </c>
      <c r="F150" s="113"/>
      <c r="G150" s="114"/>
      <c r="M150" s="110" t="s">
        <v>270</v>
      </c>
      <c r="O150" s="101"/>
    </row>
    <row r="151" spans="1:15" ht="12.75">
      <c r="A151" s="109"/>
      <c r="B151" s="111"/>
      <c r="C151" s="240" t="s">
        <v>271</v>
      </c>
      <c r="D151" s="241"/>
      <c r="E151" s="112">
        <v>11</v>
      </c>
      <c r="F151" s="113"/>
      <c r="G151" s="114"/>
      <c r="M151" s="110" t="s">
        <v>271</v>
      </c>
      <c r="O151" s="101"/>
    </row>
    <row r="152" spans="1:104" ht="12.75">
      <c r="A152" s="102">
        <v>65</v>
      </c>
      <c r="B152" s="103" t="s">
        <v>272</v>
      </c>
      <c r="C152" s="104" t="s">
        <v>273</v>
      </c>
      <c r="D152" s="105" t="s">
        <v>79</v>
      </c>
      <c r="E152" s="106">
        <v>2</v>
      </c>
      <c r="F152" s="106"/>
      <c r="G152" s="107">
        <f>E152*F152</f>
        <v>0</v>
      </c>
      <c r="O152" s="101">
        <v>2</v>
      </c>
      <c r="AA152" s="85">
        <v>1</v>
      </c>
      <c r="AB152" s="85">
        <v>1</v>
      </c>
      <c r="AC152" s="85">
        <v>1</v>
      </c>
      <c r="AZ152" s="85">
        <v>1</v>
      </c>
      <c r="BA152" s="85">
        <f>IF(AZ152=1,G152,0)</f>
        <v>0</v>
      </c>
      <c r="BB152" s="85">
        <f>IF(AZ152=2,G152,0)</f>
        <v>0</v>
      </c>
      <c r="BC152" s="85">
        <f>IF(AZ152=3,G152,0)</f>
        <v>0</v>
      </c>
      <c r="BD152" s="85">
        <f>IF(AZ152=4,G152,0)</f>
        <v>0</v>
      </c>
      <c r="BE152" s="85">
        <f>IF(AZ152=5,G152,0)</f>
        <v>0</v>
      </c>
      <c r="CA152" s="108">
        <v>1</v>
      </c>
      <c r="CB152" s="108">
        <v>1</v>
      </c>
      <c r="CZ152" s="85">
        <v>0</v>
      </c>
    </row>
    <row r="153" spans="1:15" ht="12.75">
      <c r="A153" s="109"/>
      <c r="B153" s="111"/>
      <c r="C153" s="240" t="s">
        <v>274</v>
      </c>
      <c r="D153" s="241"/>
      <c r="E153" s="112">
        <v>2</v>
      </c>
      <c r="F153" s="113"/>
      <c r="G153" s="114"/>
      <c r="M153" s="110" t="s">
        <v>274</v>
      </c>
      <c r="O153" s="101"/>
    </row>
    <row r="154" spans="1:104" ht="12.75">
      <c r="A154" s="102">
        <v>66</v>
      </c>
      <c r="B154" s="103" t="s">
        <v>275</v>
      </c>
      <c r="C154" s="104" t="s">
        <v>333</v>
      </c>
      <c r="D154" s="105" t="s">
        <v>186</v>
      </c>
      <c r="E154" s="106">
        <v>1</v>
      </c>
      <c r="F154" s="106"/>
      <c r="G154" s="107">
        <f>E154*F154</f>
        <v>0</v>
      </c>
      <c r="O154" s="101">
        <v>2</v>
      </c>
      <c r="AA154" s="85">
        <v>1</v>
      </c>
      <c r="AB154" s="85">
        <v>1</v>
      </c>
      <c r="AC154" s="85">
        <v>1</v>
      </c>
      <c r="AZ154" s="85">
        <v>1</v>
      </c>
      <c r="BA154" s="85">
        <f>IF(AZ154=1,G154,0)</f>
        <v>0</v>
      </c>
      <c r="BB154" s="85">
        <f>IF(AZ154=2,G154,0)</f>
        <v>0</v>
      </c>
      <c r="BC154" s="85">
        <f>IF(AZ154=3,G154,0)</f>
        <v>0</v>
      </c>
      <c r="BD154" s="85">
        <f>IF(AZ154=4,G154,0)</f>
        <v>0</v>
      </c>
      <c r="BE154" s="85">
        <f>IF(AZ154=5,G154,0)</f>
        <v>0</v>
      </c>
      <c r="CA154" s="108">
        <v>1</v>
      </c>
      <c r="CB154" s="108">
        <v>1</v>
      </c>
      <c r="CZ154" s="85">
        <v>0</v>
      </c>
    </row>
    <row r="155" spans="1:15" ht="12.75">
      <c r="A155" s="109"/>
      <c r="B155" s="111"/>
      <c r="C155" s="240" t="s">
        <v>251</v>
      </c>
      <c r="D155" s="241"/>
      <c r="E155" s="112">
        <v>1</v>
      </c>
      <c r="F155" s="113"/>
      <c r="G155" s="114"/>
      <c r="M155" s="110" t="s">
        <v>251</v>
      </c>
      <c r="O155" s="101"/>
    </row>
    <row r="156" spans="1:104" ht="12.75">
      <c r="A156" s="102">
        <v>67</v>
      </c>
      <c r="B156" s="103" t="s">
        <v>276</v>
      </c>
      <c r="C156" s="104" t="s">
        <v>277</v>
      </c>
      <c r="D156" s="105" t="s">
        <v>79</v>
      </c>
      <c r="E156" s="106">
        <v>40.06</v>
      </c>
      <c r="F156" s="106"/>
      <c r="G156" s="107">
        <f>E156*F156</f>
        <v>0</v>
      </c>
      <c r="O156" s="101">
        <v>2</v>
      </c>
      <c r="AA156" s="85">
        <v>1</v>
      </c>
      <c r="AB156" s="85">
        <v>1</v>
      </c>
      <c r="AC156" s="85">
        <v>1</v>
      </c>
      <c r="AZ156" s="85">
        <v>1</v>
      </c>
      <c r="BA156" s="85">
        <f>IF(AZ156=1,G156,0)</f>
        <v>0</v>
      </c>
      <c r="BB156" s="85">
        <f>IF(AZ156=2,G156,0)</f>
        <v>0</v>
      </c>
      <c r="BC156" s="85">
        <f>IF(AZ156=3,G156,0)</f>
        <v>0</v>
      </c>
      <c r="BD156" s="85">
        <f>IF(AZ156=4,G156,0)</f>
        <v>0</v>
      </c>
      <c r="BE156" s="85">
        <f>IF(AZ156=5,G156,0)</f>
        <v>0</v>
      </c>
      <c r="CA156" s="108">
        <v>1</v>
      </c>
      <c r="CB156" s="108">
        <v>1</v>
      </c>
      <c r="CZ156" s="85">
        <v>0</v>
      </c>
    </row>
    <row r="157" spans="1:15" ht="12.75">
      <c r="A157" s="109"/>
      <c r="B157" s="111"/>
      <c r="C157" s="240" t="s">
        <v>278</v>
      </c>
      <c r="D157" s="241"/>
      <c r="E157" s="112">
        <v>14</v>
      </c>
      <c r="F157" s="113"/>
      <c r="G157" s="114"/>
      <c r="M157" s="110" t="s">
        <v>278</v>
      </c>
      <c r="O157" s="101"/>
    </row>
    <row r="158" spans="1:15" ht="12.75">
      <c r="A158" s="109"/>
      <c r="B158" s="111"/>
      <c r="C158" s="240" t="s">
        <v>279</v>
      </c>
      <c r="D158" s="241"/>
      <c r="E158" s="112">
        <v>20</v>
      </c>
      <c r="F158" s="113"/>
      <c r="G158" s="114"/>
      <c r="M158" s="110" t="s">
        <v>279</v>
      </c>
      <c r="O158" s="101"/>
    </row>
    <row r="159" spans="1:15" ht="12.75">
      <c r="A159" s="109"/>
      <c r="B159" s="111"/>
      <c r="C159" s="240" t="s">
        <v>280</v>
      </c>
      <c r="D159" s="241"/>
      <c r="E159" s="112">
        <v>3.76</v>
      </c>
      <c r="F159" s="113"/>
      <c r="G159" s="114"/>
      <c r="M159" s="110" t="s">
        <v>280</v>
      </c>
      <c r="O159" s="101"/>
    </row>
    <row r="160" spans="1:15" ht="12.75">
      <c r="A160" s="109"/>
      <c r="B160" s="111"/>
      <c r="C160" s="240" t="s">
        <v>281</v>
      </c>
      <c r="D160" s="241"/>
      <c r="E160" s="112">
        <v>2.3</v>
      </c>
      <c r="F160" s="113"/>
      <c r="G160" s="114"/>
      <c r="M160" s="110" t="s">
        <v>281</v>
      </c>
      <c r="O160" s="101"/>
    </row>
    <row r="161" spans="1:104" ht="12.75">
      <c r="A161" s="102">
        <v>68</v>
      </c>
      <c r="B161" s="103" t="s">
        <v>282</v>
      </c>
      <c r="C161" s="104" t="s">
        <v>283</v>
      </c>
      <c r="D161" s="105" t="s">
        <v>79</v>
      </c>
      <c r="E161" s="106">
        <v>10</v>
      </c>
      <c r="F161" s="106"/>
      <c r="G161" s="107">
        <f>E161*F161</f>
        <v>0</v>
      </c>
      <c r="O161" s="101">
        <v>2</v>
      </c>
      <c r="AA161" s="85">
        <v>1</v>
      </c>
      <c r="AB161" s="85">
        <v>1</v>
      </c>
      <c r="AC161" s="85">
        <v>1</v>
      </c>
      <c r="AZ161" s="85">
        <v>1</v>
      </c>
      <c r="BA161" s="85">
        <f>IF(AZ161=1,G161,0)</f>
        <v>0</v>
      </c>
      <c r="BB161" s="85">
        <f>IF(AZ161=2,G161,0)</f>
        <v>0</v>
      </c>
      <c r="BC161" s="85">
        <f>IF(AZ161=3,G161,0)</f>
        <v>0</v>
      </c>
      <c r="BD161" s="85">
        <f>IF(AZ161=4,G161,0)</f>
        <v>0</v>
      </c>
      <c r="BE161" s="85">
        <f>IF(AZ161=5,G161,0)</f>
        <v>0</v>
      </c>
      <c r="CA161" s="108">
        <v>1</v>
      </c>
      <c r="CB161" s="108">
        <v>1</v>
      </c>
      <c r="CZ161" s="85">
        <v>0</v>
      </c>
    </row>
    <row r="162" spans="1:15" ht="12.75">
      <c r="A162" s="109"/>
      <c r="B162" s="111"/>
      <c r="C162" s="240" t="s">
        <v>284</v>
      </c>
      <c r="D162" s="241"/>
      <c r="E162" s="112">
        <v>10</v>
      </c>
      <c r="F162" s="113"/>
      <c r="G162" s="114"/>
      <c r="M162" s="110" t="s">
        <v>284</v>
      </c>
      <c r="O162" s="101"/>
    </row>
    <row r="163" spans="1:104" ht="12.75">
      <c r="A163" s="102">
        <v>69</v>
      </c>
      <c r="B163" s="103" t="s">
        <v>285</v>
      </c>
      <c r="C163" s="104" t="s">
        <v>286</v>
      </c>
      <c r="D163" s="105" t="s">
        <v>83</v>
      </c>
      <c r="E163" s="106">
        <v>1.8</v>
      </c>
      <c r="F163" s="106"/>
      <c r="G163" s="107">
        <f>E163*F163</f>
        <v>0</v>
      </c>
      <c r="O163" s="101">
        <v>2</v>
      </c>
      <c r="AA163" s="85">
        <v>1</v>
      </c>
      <c r="AB163" s="85">
        <v>1</v>
      </c>
      <c r="AC163" s="85">
        <v>1</v>
      </c>
      <c r="AZ163" s="85">
        <v>1</v>
      </c>
      <c r="BA163" s="85">
        <f>IF(AZ163=1,G163,0)</f>
        <v>0</v>
      </c>
      <c r="BB163" s="85">
        <f>IF(AZ163=2,G163,0)</f>
        <v>0</v>
      </c>
      <c r="BC163" s="85">
        <f>IF(AZ163=3,G163,0)</f>
        <v>0</v>
      </c>
      <c r="BD163" s="85">
        <f>IF(AZ163=4,G163,0)</f>
        <v>0</v>
      </c>
      <c r="BE163" s="85">
        <f>IF(AZ163=5,G163,0)</f>
        <v>0</v>
      </c>
      <c r="CA163" s="108">
        <v>1</v>
      </c>
      <c r="CB163" s="108">
        <v>1</v>
      </c>
      <c r="CZ163" s="85">
        <v>0</v>
      </c>
    </row>
    <row r="164" spans="1:15" ht="12.75">
      <c r="A164" s="109"/>
      <c r="B164" s="111"/>
      <c r="C164" s="240" t="s">
        <v>287</v>
      </c>
      <c r="D164" s="241"/>
      <c r="E164" s="112">
        <v>1.8</v>
      </c>
      <c r="F164" s="113"/>
      <c r="G164" s="114"/>
      <c r="M164" s="110" t="s">
        <v>287</v>
      </c>
      <c r="O164" s="101"/>
    </row>
    <row r="165" spans="1:104" ht="12.75">
      <c r="A165" s="102">
        <v>70</v>
      </c>
      <c r="B165" s="103" t="s">
        <v>288</v>
      </c>
      <c r="C165" s="104" t="s">
        <v>289</v>
      </c>
      <c r="D165" s="105" t="s">
        <v>83</v>
      </c>
      <c r="E165" s="106">
        <v>0.8288</v>
      </c>
      <c r="F165" s="106"/>
      <c r="G165" s="107">
        <f>E165*F165</f>
        <v>0</v>
      </c>
      <c r="O165" s="101">
        <v>2</v>
      </c>
      <c r="AA165" s="85">
        <v>1</v>
      </c>
      <c r="AB165" s="85">
        <v>1</v>
      </c>
      <c r="AC165" s="85">
        <v>1</v>
      </c>
      <c r="AZ165" s="85">
        <v>1</v>
      </c>
      <c r="BA165" s="85">
        <f>IF(AZ165=1,G165,0)</f>
        <v>0</v>
      </c>
      <c r="BB165" s="85">
        <f>IF(AZ165=2,G165,0)</f>
        <v>0</v>
      </c>
      <c r="BC165" s="85">
        <f>IF(AZ165=3,G165,0)</f>
        <v>0</v>
      </c>
      <c r="BD165" s="85">
        <f>IF(AZ165=4,G165,0)</f>
        <v>0</v>
      </c>
      <c r="BE165" s="85">
        <f>IF(AZ165=5,G165,0)</f>
        <v>0</v>
      </c>
      <c r="CA165" s="108">
        <v>1</v>
      </c>
      <c r="CB165" s="108">
        <v>1</v>
      </c>
      <c r="CZ165" s="85">
        <v>0.00666</v>
      </c>
    </row>
    <row r="166" spans="1:15" ht="12.75">
      <c r="A166" s="109"/>
      <c r="B166" s="111"/>
      <c r="C166" s="240" t="s">
        <v>290</v>
      </c>
      <c r="D166" s="241"/>
      <c r="E166" s="112">
        <v>0.8288</v>
      </c>
      <c r="F166" s="113"/>
      <c r="G166" s="114"/>
      <c r="M166" s="110" t="s">
        <v>290</v>
      </c>
      <c r="O166" s="101"/>
    </row>
    <row r="167" spans="1:57" ht="12.75">
      <c r="A167" s="115"/>
      <c r="B167" s="116" t="s">
        <v>73</v>
      </c>
      <c r="C167" s="117" t="str">
        <f>CONCATENATE(B138," ",C138)</f>
        <v>96 Bourání konstrukcí</v>
      </c>
      <c r="D167" s="118"/>
      <c r="E167" s="119"/>
      <c r="F167" s="120"/>
      <c r="G167" s="121">
        <f>SUM(G138:G166)</f>
        <v>0</v>
      </c>
      <c r="O167" s="101">
        <v>4</v>
      </c>
      <c r="BA167" s="122">
        <f>SUM(BA138:BA166)</f>
        <v>0</v>
      </c>
      <c r="BB167" s="122">
        <f>SUM(BB138:BB166)</f>
        <v>0</v>
      </c>
      <c r="BC167" s="122">
        <f>SUM(BC138:BC166)</f>
        <v>0</v>
      </c>
      <c r="BD167" s="122">
        <f>SUM(BD138:BD166)</f>
        <v>0</v>
      </c>
      <c r="BE167" s="122">
        <f>SUM(BE138:BE166)</f>
        <v>0</v>
      </c>
    </row>
    <row r="168" spans="1:15" ht="19.5" customHeight="1">
      <c r="A168" s="94" t="s">
        <v>70</v>
      </c>
      <c r="B168" s="95" t="s">
        <v>291</v>
      </c>
      <c r="C168" s="96" t="s">
        <v>292</v>
      </c>
      <c r="D168" s="97"/>
      <c r="E168" s="98"/>
      <c r="F168" s="98"/>
      <c r="G168" s="99"/>
      <c r="H168" s="100"/>
      <c r="I168" s="100"/>
      <c r="O168" s="101">
        <v>1</v>
      </c>
    </row>
    <row r="169" spans="1:104" ht="12.75">
      <c r="A169" s="102">
        <v>71</v>
      </c>
      <c r="B169" s="103" t="s">
        <v>293</v>
      </c>
      <c r="C169" s="104" t="s">
        <v>294</v>
      </c>
      <c r="D169" s="105" t="s">
        <v>146</v>
      </c>
      <c r="E169" s="106">
        <v>73.061372138</v>
      </c>
      <c r="F169" s="106"/>
      <c r="G169" s="107">
        <f>E169*F169</f>
        <v>0</v>
      </c>
      <c r="O169" s="101">
        <v>2</v>
      </c>
      <c r="AA169" s="85">
        <v>7</v>
      </c>
      <c r="AB169" s="85">
        <v>1</v>
      </c>
      <c r="AC169" s="85">
        <v>2</v>
      </c>
      <c r="AZ169" s="85">
        <v>1</v>
      </c>
      <c r="BA169" s="85">
        <f>IF(AZ169=1,G169,0)</f>
        <v>0</v>
      </c>
      <c r="BB169" s="85">
        <f>IF(AZ169=2,G169,0)</f>
        <v>0</v>
      </c>
      <c r="BC169" s="85">
        <f>IF(AZ169=3,G169,0)</f>
        <v>0</v>
      </c>
      <c r="BD169" s="85">
        <f>IF(AZ169=4,G169,0)</f>
        <v>0</v>
      </c>
      <c r="BE169" s="85">
        <f>IF(AZ169=5,G169,0)</f>
        <v>0</v>
      </c>
      <c r="CA169" s="108">
        <v>7</v>
      </c>
      <c r="CB169" s="108">
        <v>1</v>
      </c>
      <c r="CZ169" s="85">
        <v>0</v>
      </c>
    </row>
    <row r="170" spans="1:57" ht="12.75">
      <c r="A170" s="115"/>
      <c r="B170" s="116" t="s">
        <v>73</v>
      </c>
      <c r="C170" s="117" t="str">
        <f>CONCATENATE(B168," ",C168)</f>
        <v>99 Staveništní přesun hmot</v>
      </c>
      <c r="D170" s="118"/>
      <c r="E170" s="119"/>
      <c r="F170" s="120"/>
      <c r="G170" s="121">
        <f>SUM(G168:G169)</f>
        <v>0</v>
      </c>
      <c r="O170" s="101">
        <v>4</v>
      </c>
      <c r="BA170" s="122">
        <f>SUM(BA168:BA169)</f>
        <v>0</v>
      </c>
      <c r="BB170" s="122">
        <f>SUM(BB168:BB169)</f>
        <v>0</v>
      </c>
      <c r="BC170" s="122">
        <f>SUM(BC168:BC169)</f>
        <v>0</v>
      </c>
      <c r="BD170" s="122">
        <f>SUM(BD168:BD169)</f>
        <v>0</v>
      </c>
      <c r="BE170" s="122">
        <f>SUM(BE168:BE169)</f>
        <v>0</v>
      </c>
    </row>
    <row r="171" spans="1:15" ht="19.5" customHeight="1">
      <c r="A171" s="94" t="s">
        <v>70</v>
      </c>
      <c r="B171" s="95" t="s">
        <v>295</v>
      </c>
      <c r="C171" s="96" t="s">
        <v>296</v>
      </c>
      <c r="D171" s="97"/>
      <c r="E171" s="98"/>
      <c r="F171" s="98"/>
      <c r="G171" s="99"/>
      <c r="H171" s="100"/>
      <c r="I171" s="100"/>
      <c r="O171" s="101">
        <v>1</v>
      </c>
    </row>
    <row r="172" spans="1:104" ht="22.5">
      <c r="A172" s="102">
        <v>72</v>
      </c>
      <c r="B172" s="103" t="s">
        <v>297</v>
      </c>
      <c r="C172" s="104" t="s">
        <v>298</v>
      </c>
      <c r="D172" s="105" t="s">
        <v>104</v>
      </c>
      <c r="E172" s="106">
        <v>6.9625</v>
      </c>
      <c r="F172" s="106"/>
      <c r="G172" s="107">
        <f>E172*F172</f>
        <v>0</v>
      </c>
      <c r="O172" s="101">
        <v>2</v>
      </c>
      <c r="AA172" s="85">
        <v>1</v>
      </c>
      <c r="AB172" s="85">
        <v>7</v>
      </c>
      <c r="AC172" s="85">
        <v>7</v>
      </c>
      <c r="AZ172" s="85">
        <v>2</v>
      </c>
      <c r="BA172" s="85">
        <f>IF(AZ172=1,G172,0)</f>
        <v>0</v>
      </c>
      <c r="BB172" s="85">
        <f>IF(AZ172=2,G172,0)</f>
        <v>0</v>
      </c>
      <c r="BC172" s="85">
        <f>IF(AZ172=3,G172,0)</f>
        <v>0</v>
      </c>
      <c r="BD172" s="85">
        <f>IF(AZ172=4,G172,0)</f>
        <v>0</v>
      </c>
      <c r="BE172" s="85">
        <f>IF(AZ172=5,G172,0)</f>
        <v>0</v>
      </c>
      <c r="CA172" s="108">
        <v>1</v>
      </c>
      <c r="CB172" s="108">
        <v>7</v>
      </c>
      <c r="CZ172" s="85">
        <v>0.0002</v>
      </c>
    </row>
    <row r="173" spans="1:15" ht="11.25" customHeight="1">
      <c r="A173" s="109"/>
      <c r="B173" s="111"/>
      <c r="C173" s="240" t="s">
        <v>299</v>
      </c>
      <c r="D173" s="241"/>
      <c r="E173" s="112">
        <v>6.9625</v>
      </c>
      <c r="F173" s="113"/>
      <c r="G173" s="114"/>
      <c r="M173" s="110" t="s">
        <v>299</v>
      </c>
      <c r="O173" s="101"/>
    </row>
    <row r="174" spans="1:104" ht="12.75">
      <c r="A174" s="102">
        <v>73</v>
      </c>
      <c r="B174" s="103" t="s">
        <v>300</v>
      </c>
      <c r="C174" s="104" t="s">
        <v>301</v>
      </c>
      <c r="D174" s="105" t="s">
        <v>104</v>
      </c>
      <c r="E174" s="106">
        <v>6.96</v>
      </c>
      <c r="F174" s="106"/>
      <c r="G174" s="107">
        <f>E174*F174</f>
        <v>0</v>
      </c>
      <c r="O174" s="101">
        <v>2</v>
      </c>
      <c r="AA174" s="85">
        <v>1</v>
      </c>
      <c r="AB174" s="85">
        <v>7</v>
      </c>
      <c r="AC174" s="85">
        <v>7</v>
      </c>
      <c r="AZ174" s="85">
        <v>2</v>
      </c>
      <c r="BA174" s="85">
        <f>IF(AZ174=1,G174,0)</f>
        <v>0</v>
      </c>
      <c r="BB174" s="85">
        <f>IF(AZ174=2,G174,0)</f>
        <v>0</v>
      </c>
      <c r="BC174" s="85">
        <f>IF(AZ174=3,G174,0)</f>
        <v>0</v>
      </c>
      <c r="BD174" s="85">
        <f>IF(AZ174=4,G174,0)</f>
        <v>0</v>
      </c>
      <c r="BE174" s="85">
        <f>IF(AZ174=5,G174,0)</f>
        <v>0</v>
      </c>
      <c r="CA174" s="108">
        <v>1</v>
      </c>
      <c r="CB174" s="108">
        <v>7</v>
      </c>
      <c r="CZ174" s="85">
        <v>0.00105</v>
      </c>
    </row>
    <row r="175" spans="1:15" ht="12.75">
      <c r="A175" s="109"/>
      <c r="B175" s="111"/>
      <c r="C175" s="240" t="s">
        <v>302</v>
      </c>
      <c r="D175" s="241"/>
      <c r="E175" s="112">
        <v>6.96</v>
      </c>
      <c r="F175" s="113"/>
      <c r="G175" s="114"/>
      <c r="M175" s="110" t="s">
        <v>302</v>
      </c>
      <c r="O175" s="101"/>
    </row>
    <row r="176" spans="1:104" ht="12.75">
      <c r="A176" s="102">
        <v>74</v>
      </c>
      <c r="B176" s="103" t="s">
        <v>303</v>
      </c>
      <c r="C176" s="104" t="s">
        <v>304</v>
      </c>
      <c r="D176" s="105" t="s">
        <v>104</v>
      </c>
      <c r="E176" s="106">
        <v>7.656</v>
      </c>
      <c r="F176" s="106"/>
      <c r="G176" s="107">
        <f>E176*F176</f>
        <v>0</v>
      </c>
      <c r="O176" s="101">
        <v>2</v>
      </c>
      <c r="AA176" s="85">
        <v>3</v>
      </c>
      <c r="AB176" s="85">
        <v>7</v>
      </c>
      <c r="AC176" s="85">
        <v>28322026</v>
      </c>
      <c r="AZ176" s="85">
        <v>2</v>
      </c>
      <c r="BA176" s="85">
        <f>IF(AZ176=1,G176,0)</f>
        <v>0</v>
      </c>
      <c r="BB176" s="85">
        <f>IF(AZ176=2,G176,0)</f>
        <v>0</v>
      </c>
      <c r="BC176" s="85">
        <f>IF(AZ176=3,G176,0)</f>
        <v>0</v>
      </c>
      <c r="BD176" s="85">
        <f>IF(AZ176=4,G176,0)</f>
        <v>0</v>
      </c>
      <c r="BE176" s="85">
        <f>IF(AZ176=5,G176,0)</f>
        <v>0</v>
      </c>
      <c r="CA176" s="108">
        <v>3</v>
      </c>
      <c r="CB176" s="108">
        <v>7</v>
      </c>
      <c r="CZ176" s="85">
        <v>0.00127</v>
      </c>
    </row>
    <row r="177" spans="1:15" ht="12.75">
      <c r="A177" s="109"/>
      <c r="B177" s="111"/>
      <c r="C177" s="240" t="s">
        <v>305</v>
      </c>
      <c r="D177" s="241"/>
      <c r="E177" s="112">
        <v>7.656</v>
      </c>
      <c r="F177" s="113"/>
      <c r="G177" s="114"/>
      <c r="M177" s="110" t="s">
        <v>305</v>
      </c>
      <c r="O177" s="101"/>
    </row>
    <row r="178" spans="1:104" ht="12.75">
      <c r="A178" s="102">
        <v>75</v>
      </c>
      <c r="B178" s="103" t="s">
        <v>306</v>
      </c>
      <c r="C178" s="104" t="s">
        <v>307</v>
      </c>
      <c r="D178" s="105" t="s">
        <v>146</v>
      </c>
      <c r="E178" s="106">
        <v>0.01842362</v>
      </c>
      <c r="F178" s="106"/>
      <c r="G178" s="107">
        <f>E178*F178</f>
        <v>0</v>
      </c>
      <c r="O178" s="101">
        <v>2</v>
      </c>
      <c r="AA178" s="85">
        <v>7</v>
      </c>
      <c r="AB178" s="85">
        <v>1001</v>
      </c>
      <c r="AC178" s="85">
        <v>5</v>
      </c>
      <c r="AZ178" s="85">
        <v>2</v>
      </c>
      <c r="BA178" s="85">
        <f>IF(AZ178=1,G178,0)</f>
        <v>0</v>
      </c>
      <c r="BB178" s="85">
        <f>IF(AZ178=2,G178,0)</f>
        <v>0</v>
      </c>
      <c r="BC178" s="85">
        <f>IF(AZ178=3,G178,0)</f>
        <v>0</v>
      </c>
      <c r="BD178" s="85">
        <f>IF(AZ178=4,G178,0)</f>
        <v>0</v>
      </c>
      <c r="BE178" s="85">
        <f>IF(AZ178=5,G178,0)</f>
        <v>0</v>
      </c>
      <c r="CA178" s="108">
        <v>7</v>
      </c>
      <c r="CB178" s="108">
        <v>1001</v>
      </c>
      <c r="CZ178" s="85">
        <v>0</v>
      </c>
    </row>
    <row r="179" spans="1:57" ht="12.75">
      <c r="A179" s="115"/>
      <c r="B179" s="116" t="s">
        <v>73</v>
      </c>
      <c r="C179" s="117" t="str">
        <f>CONCATENATE(B171," ",C171)</f>
        <v>711 Izolace proti vodě</v>
      </c>
      <c r="D179" s="118"/>
      <c r="E179" s="119"/>
      <c r="F179" s="120"/>
      <c r="G179" s="121">
        <f>SUM(G171:G178)</f>
        <v>0</v>
      </c>
      <c r="O179" s="101">
        <v>4</v>
      </c>
      <c r="BA179" s="122">
        <f>SUM(BA171:BA178)</f>
        <v>0</v>
      </c>
      <c r="BB179" s="122">
        <f>SUM(BB171:BB178)</f>
        <v>0</v>
      </c>
      <c r="BC179" s="122">
        <f>SUM(BC171:BC178)</f>
        <v>0</v>
      </c>
      <c r="BD179" s="122">
        <f>SUM(BD171:BD178)</f>
        <v>0</v>
      </c>
      <c r="BE179" s="122">
        <f>SUM(BE171:BE178)</f>
        <v>0</v>
      </c>
    </row>
    <row r="180" spans="1:15" ht="19.5" customHeight="1">
      <c r="A180" s="94" t="s">
        <v>70</v>
      </c>
      <c r="B180" s="95" t="s">
        <v>308</v>
      </c>
      <c r="C180" s="96" t="s">
        <v>309</v>
      </c>
      <c r="D180" s="97"/>
      <c r="E180" s="98"/>
      <c r="F180" s="98"/>
      <c r="G180" s="99"/>
      <c r="H180" s="100"/>
      <c r="I180" s="100"/>
      <c r="O180" s="101">
        <v>1</v>
      </c>
    </row>
    <row r="181" spans="1:104" ht="12.75">
      <c r="A181" s="102">
        <v>76</v>
      </c>
      <c r="B181" s="103" t="s">
        <v>310</v>
      </c>
      <c r="C181" s="104" t="s">
        <v>311</v>
      </c>
      <c r="D181" s="105" t="s">
        <v>146</v>
      </c>
      <c r="E181" s="106">
        <v>39.77012</v>
      </c>
      <c r="F181" s="106"/>
      <c r="G181" s="107">
        <f>E181*F181</f>
        <v>0</v>
      </c>
      <c r="O181" s="101">
        <v>2</v>
      </c>
      <c r="AA181" s="85">
        <v>8</v>
      </c>
      <c r="AB181" s="85">
        <v>0</v>
      </c>
      <c r="AC181" s="85">
        <v>3</v>
      </c>
      <c r="AZ181" s="85">
        <v>1</v>
      </c>
      <c r="BA181" s="85">
        <f>IF(AZ181=1,G181,0)</f>
        <v>0</v>
      </c>
      <c r="BB181" s="85">
        <f>IF(AZ181=2,G181,0)</f>
        <v>0</v>
      </c>
      <c r="BC181" s="85">
        <f>IF(AZ181=3,G181,0)</f>
        <v>0</v>
      </c>
      <c r="BD181" s="85">
        <f>IF(AZ181=4,G181,0)</f>
        <v>0</v>
      </c>
      <c r="BE181" s="85">
        <f>IF(AZ181=5,G181,0)</f>
        <v>0</v>
      </c>
      <c r="CA181" s="108">
        <v>8</v>
      </c>
      <c r="CB181" s="108">
        <v>0</v>
      </c>
      <c r="CZ181" s="85">
        <v>0</v>
      </c>
    </row>
    <row r="182" spans="1:104" ht="11.25" customHeight="1">
      <c r="A182" s="102">
        <v>77</v>
      </c>
      <c r="B182" s="103" t="s">
        <v>312</v>
      </c>
      <c r="C182" s="104" t="s">
        <v>313</v>
      </c>
      <c r="D182" s="105" t="s">
        <v>146</v>
      </c>
      <c r="E182" s="106">
        <v>556.78168</v>
      </c>
      <c r="F182" s="106"/>
      <c r="G182" s="107">
        <f>E182*F182</f>
        <v>0</v>
      </c>
      <c r="O182" s="101">
        <v>2</v>
      </c>
      <c r="AA182" s="85">
        <v>8</v>
      </c>
      <c r="AB182" s="85">
        <v>0</v>
      </c>
      <c r="AC182" s="85">
        <v>3</v>
      </c>
      <c r="AZ182" s="85">
        <v>1</v>
      </c>
      <c r="BA182" s="85">
        <f>IF(AZ182=1,G182,0)</f>
        <v>0</v>
      </c>
      <c r="BB182" s="85">
        <f>IF(AZ182=2,G182,0)</f>
        <v>0</v>
      </c>
      <c r="BC182" s="85">
        <f>IF(AZ182=3,G182,0)</f>
        <v>0</v>
      </c>
      <c r="BD182" s="85">
        <f>IF(AZ182=4,G182,0)</f>
        <v>0</v>
      </c>
      <c r="BE182" s="85">
        <f>IF(AZ182=5,G182,0)</f>
        <v>0</v>
      </c>
      <c r="CA182" s="108">
        <v>8</v>
      </c>
      <c r="CB182" s="108">
        <v>0</v>
      </c>
      <c r="CZ182" s="85">
        <v>0</v>
      </c>
    </row>
    <row r="183" spans="1:104" ht="12.75">
      <c r="A183" s="102">
        <v>78</v>
      </c>
      <c r="B183" s="103" t="s">
        <v>314</v>
      </c>
      <c r="C183" s="104" t="s">
        <v>315</v>
      </c>
      <c r="D183" s="105" t="s">
        <v>146</v>
      </c>
      <c r="E183" s="106">
        <v>39.77012</v>
      </c>
      <c r="F183" s="106"/>
      <c r="G183" s="107">
        <f>E183*F183</f>
        <v>0</v>
      </c>
      <c r="O183" s="101">
        <v>2</v>
      </c>
      <c r="AA183" s="85">
        <v>8</v>
      </c>
      <c r="AB183" s="85">
        <v>0</v>
      </c>
      <c r="AC183" s="85">
        <v>3</v>
      </c>
      <c r="AZ183" s="85">
        <v>1</v>
      </c>
      <c r="BA183" s="85">
        <f>IF(AZ183=1,G183,0)</f>
        <v>0</v>
      </c>
      <c r="BB183" s="85">
        <f>IF(AZ183=2,G183,0)</f>
        <v>0</v>
      </c>
      <c r="BC183" s="85">
        <f>IF(AZ183=3,G183,0)</f>
        <v>0</v>
      </c>
      <c r="BD183" s="85">
        <f>IF(AZ183=4,G183,0)</f>
        <v>0</v>
      </c>
      <c r="BE183" s="85">
        <f>IF(AZ183=5,G183,0)</f>
        <v>0</v>
      </c>
      <c r="CA183" s="108">
        <v>8</v>
      </c>
      <c r="CB183" s="108">
        <v>0</v>
      </c>
      <c r="CZ183" s="85">
        <v>0</v>
      </c>
    </row>
    <row r="184" spans="1:104" ht="12.75">
      <c r="A184" s="102">
        <v>79</v>
      </c>
      <c r="B184" s="103" t="s">
        <v>316</v>
      </c>
      <c r="C184" s="104" t="s">
        <v>317</v>
      </c>
      <c r="D184" s="105" t="s">
        <v>146</v>
      </c>
      <c r="E184" s="106">
        <v>39.77012</v>
      </c>
      <c r="F184" s="106"/>
      <c r="G184" s="107">
        <f>E184*F184</f>
        <v>0</v>
      </c>
      <c r="O184" s="101">
        <v>2</v>
      </c>
      <c r="AA184" s="85">
        <v>8</v>
      </c>
      <c r="AB184" s="85">
        <v>0</v>
      </c>
      <c r="AC184" s="85">
        <v>3</v>
      </c>
      <c r="AZ184" s="85">
        <v>1</v>
      </c>
      <c r="BA184" s="85">
        <f>IF(AZ184=1,G184,0)</f>
        <v>0</v>
      </c>
      <c r="BB184" s="85">
        <f>IF(AZ184=2,G184,0)</f>
        <v>0</v>
      </c>
      <c r="BC184" s="85">
        <f>IF(AZ184=3,G184,0)</f>
        <v>0</v>
      </c>
      <c r="BD184" s="85">
        <f>IF(AZ184=4,G184,0)</f>
        <v>0</v>
      </c>
      <c r="BE184" s="85">
        <f>IF(AZ184=5,G184,0)</f>
        <v>0</v>
      </c>
      <c r="CA184" s="108">
        <v>8</v>
      </c>
      <c r="CB184" s="108">
        <v>0</v>
      </c>
      <c r="CZ184" s="85">
        <v>0</v>
      </c>
    </row>
    <row r="185" spans="1:57" ht="12.75">
      <c r="A185" s="115"/>
      <c r="B185" s="116" t="s">
        <v>73</v>
      </c>
      <c r="C185" s="117" t="str">
        <f>CONCATENATE(B180," ",C180)</f>
        <v>D96 Přesuny suti a vybouraných hmot</v>
      </c>
      <c r="D185" s="118"/>
      <c r="E185" s="119"/>
      <c r="F185" s="120"/>
      <c r="G185" s="121">
        <f>SUM(G180:G184)</f>
        <v>0</v>
      </c>
      <c r="O185" s="101">
        <v>4</v>
      </c>
      <c r="BA185" s="122">
        <f>SUM(BA180:BA184)</f>
        <v>0</v>
      </c>
      <c r="BB185" s="122">
        <f>SUM(BB180:BB184)</f>
        <v>0</v>
      </c>
      <c r="BC185" s="122">
        <f>SUM(BC180:BC184)</f>
        <v>0</v>
      </c>
      <c r="BD185" s="122">
        <f>SUM(BD180:BD184)</f>
        <v>0</v>
      </c>
      <c r="BE185" s="122">
        <f>SUM(BE180:BE184)</f>
        <v>0</v>
      </c>
    </row>
    <row r="186" ht="12.75">
      <c r="E186" s="85"/>
    </row>
    <row r="187" ht="12.75">
      <c r="E187" s="85"/>
    </row>
    <row r="188" ht="12.75">
      <c r="E188" s="85"/>
    </row>
    <row r="189" ht="12.75">
      <c r="E189" s="85"/>
    </row>
    <row r="190" ht="12.75">
      <c r="E190" s="85"/>
    </row>
    <row r="191" ht="12.75">
      <c r="E191" s="85"/>
    </row>
    <row r="192" ht="12.75">
      <c r="E192" s="85"/>
    </row>
    <row r="193" ht="12.75">
      <c r="E193" s="85"/>
    </row>
    <row r="194" ht="12.75">
      <c r="E194" s="85"/>
    </row>
    <row r="195" ht="12.75">
      <c r="E195" s="85"/>
    </row>
    <row r="196" ht="12.75">
      <c r="E196" s="85"/>
    </row>
    <row r="197" ht="12.75">
      <c r="E197" s="85"/>
    </row>
    <row r="198" ht="12.75">
      <c r="E198" s="85"/>
    </row>
    <row r="199" ht="12.75">
      <c r="E199" s="85"/>
    </row>
    <row r="200" ht="12.75">
      <c r="E200" s="85"/>
    </row>
    <row r="201" ht="12.75">
      <c r="E201" s="85"/>
    </row>
    <row r="202" ht="12.75">
      <c r="E202" s="85"/>
    </row>
    <row r="203" ht="12.75">
      <c r="E203" s="85"/>
    </row>
    <row r="204" ht="12.75">
      <c r="E204" s="85"/>
    </row>
    <row r="205" ht="12.75">
      <c r="E205" s="85"/>
    </row>
    <row r="206" ht="12.75">
      <c r="E206" s="85"/>
    </row>
    <row r="207" ht="12.75">
      <c r="E207" s="85"/>
    </row>
    <row r="208" ht="12.75">
      <c r="E208" s="85"/>
    </row>
    <row r="209" spans="1:7" ht="12.75">
      <c r="A209" s="123"/>
      <c r="B209" s="123"/>
      <c r="C209" s="123"/>
      <c r="D209" s="123"/>
      <c r="E209" s="123"/>
      <c r="F209" s="123"/>
      <c r="G209" s="123"/>
    </row>
    <row r="210" spans="1:7" ht="12.75">
      <c r="A210" s="123"/>
      <c r="B210" s="123"/>
      <c r="C210" s="123"/>
      <c r="D210" s="123"/>
      <c r="E210" s="123"/>
      <c r="F210" s="123"/>
      <c r="G210" s="123"/>
    </row>
    <row r="211" spans="1:7" ht="12.75">
      <c r="A211" s="123"/>
      <c r="B211" s="123"/>
      <c r="C211" s="123"/>
      <c r="D211" s="123"/>
      <c r="E211" s="123"/>
      <c r="F211" s="123"/>
      <c r="G211" s="123"/>
    </row>
    <row r="212" spans="1:7" ht="12.75">
      <c r="A212" s="123"/>
      <c r="B212" s="123"/>
      <c r="C212" s="123"/>
      <c r="D212" s="123"/>
      <c r="E212" s="123"/>
      <c r="F212" s="123"/>
      <c r="G212" s="123"/>
    </row>
    <row r="213" ht="12.75">
      <c r="E213" s="85"/>
    </row>
    <row r="214" ht="12.75">
      <c r="E214" s="85"/>
    </row>
    <row r="215" ht="12.75">
      <c r="E215" s="85"/>
    </row>
    <row r="216" ht="12.75">
      <c r="E216" s="85"/>
    </row>
    <row r="217" ht="12.75">
      <c r="E217" s="85"/>
    </row>
    <row r="218" ht="12.75">
      <c r="E218" s="85"/>
    </row>
    <row r="219" ht="12.75">
      <c r="E219" s="85"/>
    </row>
    <row r="220" ht="12.75">
      <c r="E220" s="85"/>
    </row>
    <row r="221" ht="12.75">
      <c r="E221" s="85"/>
    </row>
    <row r="222" ht="12.75">
      <c r="E222" s="85"/>
    </row>
    <row r="223" ht="12.75">
      <c r="E223" s="85"/>
    </row>
    <row r="224" ht="12.75">
      <c r="E224" s="85"/>
    </row>
    <row r="225" ht="12.75">
      <c r="E225" s="85"/>
    </row>
    <row r="226" ht="12.75">
      <c r="E226" s="85"/>
    </row>
    <row r="227" ht="12.75">
      <c r="E227" s="85"/>
    </row>
    <row r="228" ht="12.75">
      <c r="E228" s="85"/>
    </row>
    <row r="229" ht="12.75">
      <c r="E229" s="85"/>
    </row>
    <row r="230" ht="12.75">
      <c r="E230" s="85"/>
    </row>
    <row r="231" ht="12.75">
      <c r="E231" s="85"/>
    </row>
    <row r="232" ht="12.75">
      <c r="E232" s="85"/>
    </row>
    <row r="233" ht="12.75">
      <c r="E233" s="85"/>
    </row>
    <row r="234" ht="12.75">
      <c r="E234" s="85"/>
    </row>
    <row r="235" ht="12.75">
      <c r="E235" s="85"/>
    </row>
    <row r="236" ht="12.75">
      <c r="E236" s="85"/>
    </row>
    <row r="237" ht="12.75">
      <c r="E237" s="85"/>
    </row>
    <row r="238" ht="12.75">
      <c r="E238" s="85"/>
    </row>
    <row r="239" ht="12.75">
      <c r="E239" s="85"/>
    </row>
    <row r="240" ht="12.75">
      <c r="E240" s="85"/>
    </row>
    <row r="241" ht="12.75">
      <c r="E241" s="85"/>
    </row>
    <row r="242" ht="12.75">
      <c r="E242" s="85"/>
    </row>
    <row r="243" ht="12.75">
      <c r="E243" s="85"/>
    </row>
    <row r="244" spans="1:2" ht="12.75">
      <c r="A244" s="124"/>
      <c r="B244" s="124"/>
    </row>
    <row r="245" spans="1:7" ht="12.75">
      <c r="A245" s="123"/>
      <c r="B245" s="123"/>
      <c r="C245" s="126"/>
      <c r="D245" s="126"/>
      <c r="E245" s="127"/>
      <c r="F245" s="126"/>
      <c r="G245" s="128"/>
    </row>
    <row r="246" spans="1:7" ht="12.75">
      <c r="A246" s="129"/>
      <c r="B246" s="129"/>
      <c r="C246" s="123"/>
      <c r="D246" s="123"/>
      <c r="E246" s="130"/>
      <c r="F246" s="123"/>
      <c r="G246" s="123"/>
    </row>
    <row r="247" spans="1:7" ht="12.75">
      <c r="A247" s="123"/>
      <c r="B247" s="123"/>
      <c r="C247" s="123"/>
      <c r="D247" s="123"/>
      <c r="E247" s="130"/>
      <c r="F247" s="123"/>
      <c r="G247" s="123"/>
    </row>
    <row r="248" spans="1:7" ht="12.75">
      <c r="A248" s="123"/>
      <c r="B248" s="123"/>
      <c r="C248" s="123"/>
      <c r="D248" s="123"/>
      <c r="E248" s="130"/>
      <c r="F248" s="123"/>
      <c r="G248" s="123"/>
    </row>
    <row r="249" spans="1:7" ht="12.75">
      <c r="A249" s="123"/>
      <c r="B249" s="123"/>
      <c r="C249" s="123"/>
      <c r="D249" s="123"/>
      <c r="E249" s="130"/>
      <c r="F249" s="123"/>
      <c r="G249" s="123"/>
    </row>
    <row r="250" spans="1:7" ht="12.75">
      <c r="A250" s="123"/>
      <c r="B250" s="123"/>
      <c r="C250" s="123"/>
      <c r="D250" s="123"/>
      <c r="E250" s="130"/>
      <c r="F250" s="123"/>
      <c r="G250" s="123"/>
    </row>
    <row r="251" spans="1:7" ht="12.75">
      <c r="A251" s="123"/>
      <c r="B251" s="123"/>
      <c r="C251" s="123"/>
      <c r="D251" s="123"/>
      <c r="E251" s="130"/>
      <c r="F251" s="123"/>
      <c r="G251" s="123"/>
    </row>
    <row r="252" spans="1:7" ht="12.75">
      <c r="A252" s="123"/>
      <c r="B252" s="123"/>
      <c r="C252" s="123"/>
      <c r="D252" s="123"/>
      <c r="E252" s="130"/>
      <c r="F252" s="123"/>
      <c r="G252" s="123"/>
    </row>
    <row r="253" spans="1:7" ht="12.75">
      <c r="A253" s="123"/>
      <c r="B253" s="123"/>
      <c r="C253" s="123"/>
      <c r="D253" s="123"/>
      <c r="E253" s="130"/>
      <c r="F253" s="123"/>
      <c r="G253" s="123"/>
    </row>
    <row r="254" spans="1:7" ht="12.75">
      <c r="A254" s="123"/>
      <c r="B254" s="123"/>
      <c r="C254" s="123"/>
      <c r="D254" s="123"/>
      <c r="E254" s="130"/>
      <c r="F254" s="123"/>
      <c r="G254" s="123"/>
    </row>
    <row r="255" spans="1:7" ht="12.75">
      <c r="A255" s="123"/>
      <c r="B255" s="123"/>
      <c r="C255" s="123"/>
      <c r="D255" s="123"/>
      <c r="E255" s="130"/>
      <c r="F255" s="123"/>
      <c r="G255" s="123"/>
    </row>
    <row r="256" spans="1:7" ht="12.75">
      <c r="A256" s="123"/>
      <c r="B256" s="123"/>
      <c r="C256" s="123"/>
      <c r="D256" s="123"/>
      <c r="E256" s="130"/>
      <c r="F256" s="123"/>
      <c r="G256" s="123"/>
    </row>
    <row r="257" spans="1:7" ht="12.75">
      <c r="A257" s="123"/>
      <c r="B257" s="123"/>
      <c r="C257" s="123"/>
      <c r="D257" s="123"/>
      <c r="E257" s="130"/>
      <c r="F257" s="123"/>
      <c r="G257" s="123"/>
    </row>
    <row r="258" spans="1:7" ht="12.75">
      <c r="A258" s="123"/>
      <c r="B258" s="123"/>
      <c r="C258" s="123"/>
      <c r="D258" s="123"/>
      <c r="E258" s="130"/>
      <c r="F258" s="123"/>
      <c r="G258" s="123"/>
    </row>
  </sheetData>
  <sheetProtection/>
  <mergeCells count="85">
    <mergeCell ref="C14:D14"/>
    <mergeCell ref="C15:D15"/>
    <mergeCell ref="A1:G1"/>
    <mergeCell ref="A3:B3"/>
    <mergeCell ref="A4:B4"/>
    <mergeCell ref="E4:G4"/>
    <mergeCell ref="C10:D10"/>
    <mergeCell ref="C12:D12"/>
    <mergeCell ref="C16:D16"/>
    <mergeCell ref="C17:D17"/>
    <mergeCell ref="C18:D18"/>
    <mergeCell ref="C21:D21"/>
    <mergeCell ref="C24:D24"/>
    <mergeCell ref="C26:D26"/>
    <mergeCell ref="C28:D28"/>
    <mergeCell ref="C29:D29"/>
    <mergeCell ref="C33:D33"/>
    <mergeCell ref="C35:D35"/>
    <mergeCell ref="C37:D37"/>
    <mergeCell ref="C38:D38"/>
    <mergeCell ref="C40:D40"/>
    <mergeCell ref="C41:D41"/>
    <mergeCell ref="C43:D43"/>
    <mergeCell ref="C45:D45"/>
    <mergeCell ref="C47:D47"/>
    <mergeCell ref="C48:D48"/>
    <mergeCell ref="C50:D50"/>
    <mergeCell ref="C52:D52"/>
    <mergeCell ref="C54:D54"/>
    <mergeCell ref="C56:D56"/>
    <mergeCell ref="C57:D57"/>
    <mergeCell ref="C59:D59"/>
    <mergeCell ref="C70:D70"/>
    <mergeCell ref="C81:D81"/>
    <mergeCell ref="C83:D83"/>
    <mergeCell ref="C85:D85"/>
    <mergeCell ref="C61:D61"/>
    <mergeCell ref="C62:D62"/>
    <mergeCell ref="C63:D63"/>
    <mergeCell ref="C66:D66"/>
    <mergeCell ref="C67:D67"/>
    <mergeCell ref="C68:D68"/>
    <mergeCell ref="C105:D105"/>
    <mergeCell ref="C106:D106"/>
    <mergeCell ref="C90:D90"/>
    <mergeCell ref="C92:D92"/>
    <mergeCell ref="C93:D93"/>
    <mergeCell ref="C94:D94"/>
    <mergeCell ref="C98:D98"/>
    <mergeCell ref="C99:D99"/>
    <mergeCell ref="C100:D100"/>
    <mergeCell ref="C101:D101"/>
    <mergeCell ref="C103:D103"/>
    <mergeCell ref="C104:D104"/>
    <mergeCell ref="C144:D144"/>
    <mergeCell ref="C107:D107"/>
    <mergeCell ref="C108:D108"/>
    <mergeCell ref="C110:D110"/>
    <mergeCell ref="C111:D111"/>
    <mergeCell ref="C112:D112"/>
    <mergeCell ref="C129:D129"/>
    <mergeCell ref="C130:D130"/>
    <mergeCell ref="C132:D132"/>
    <mergeCell ref="C140:D140"/>
    <mergeCell ref="C141:D141"/>
    <mergeCell ref="C142:D142"/>
    <mergeCell ref="C145:D145"/>
    <mergeCell ref="C146:D146"/>
    <mergeCell ref="C175:D175"/>
    <mergeCell ref="C147:D147"/>
    <mergeCell ref="C149:D149"/>
    <mergeCell ref="C150:D150"/>
    <mergeCell ref="C151:D151"/>
    <mergeCell ref="C153:D153"/>
    <mergeCell ref="C155:D155"/>
    <mergeCell ref="C177:D177"/>
    <mergeCell ref="C162:D162"/>
    <mergeCell ref="C164:D164"/>
    <mergeCell ref="C166:D166"/>
    <mergeCell ref="E3:F3"/>
    <mergeCell ref="C157:D157"/>
    <mergeCell ref="C158:D158"/>
    <mergeCell ref="C159:D159"/>
    <mergeCell ref="C160:D160"/>
    <mergeCell ref="C173:D173"/>
  </mergeCells>
  <printOptions/>
  <pageMargins left="0.5905511811023623" right="0.3937007874015748" top="0.3" bottom="0.61" header="0.196850393700787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Petr Pešek</cp:lastModifiedBy>
  <cp:lastPrinted>2022-04-27T09:53:20Z</cp:lastPrinted>
  <dcterms:created xsi:type="dcterms:W3CDTF">2012-12-13T11:08:49Z</dcterms:created>
  <dcterms:modified xsi:type="dcterms:W3CDTF">2022-06-17T12:28:54Z</dcterms:modified>
  <cp:category/>
  <cp:version/>
  <cp:contentType/>
  <cp:contentStatus/>
</cp:coreProperties>
</file>