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F:\OSMI\VZ\2022\2022_04 Chodník Zlatý Anděl\Rozpočet\"/>
    </mc:Choice>
  </mc:AlternateContent>
  <xr:revisionPtr revIDLastSave="0" documentId="8_{ADABA93E-60F6-44E8-8466-4479A961936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kapitulace stavby" sheetId="1" r:id="rId1"/>
    <sheet name="01 - CHODNÍK" sheetId="2" r:id="rId2"/>
    <sheet name="Pokyny pro vyplnění" sheetId="3" r:id="rId3"/>
  </sheets>
  <definedNames>
    <definedName name="_xlnm._FilterDatabase" localSheetId="1" hidden="1">'01 - CHODNÍK'!$C$86:$K$236</definedName>
    <definedName name="_xlnm.Print_Titles" localSheetId="1">'01 - CHODNÍK'!$86:$86</definedName>
    <definedName name="_xlnm.Print_Titles" localSheetId="0">'Rekapitulace stavby'!$52:$52</definedName>
    <definedName name="_xlnm.Print_Area" localSheetId="1">'01 - CHODNÍK'!$C$4:$J$39,'01 - CHODNÍK'!$C$45:$J$68,'01 - CHODNÍK'!$C$74:$K$236</definedName>
    <definedName name="_xlnm.Print_Area" localSheetId="2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55" i="1" s="1"/>
  <c r="J35" i="2"/>
  <c r="AX55" i="1" s="1"/>
  <c r="BI234" i="2"/>
  <c r="BH234" i="2"/>
  <c r="BG234" i="2"/>
  <c r="BF234" i="2"/>
  <c r="T234" i="2"/>
  <c r="T233" i="2"/>
  <c r="R234" i="2"/>
  <c r="R233" i="2"/>
  <c r="P234" i="2"/>
  <c r="P233" i="2"/>
  <c r="BI230" i="2"/>
  <c r="BH230" i="2"/>
  <c r="BG230" i="2"/>
  <c r="BF230" i="2"/>
  <c r="T230" i="2"/>
  <c r="R230" i="2"/>
  <c r="P230" i="2"/>
  <c r="BI226" i="2"/>
  <c r="BH226" i="2"/>
  <c r="BG226" i="2"/>
  <c r="BF226" i="2"/>
  <c r="T226" i="2"/>
  <c r="R226" i="2"/>
  <c r="P226" i="2"/>
  <c r="BI223" i="2"/>
  <c r="BH223" i="2"/>
  <c r="BG223" i="2"/>
  <c r="BF223" i="2"/>
  <c r="T223" i="2"/>
  <c r="R223" i="2"/>
  <c r="P223" i="2"/>
  <c r="BI220" i="2"/>
  <c r="BH220" i="2"/>
  <c r="BG220" i="2"/>
  <c r="BF220" i="2"/>
  <c r="T220" i="2"/>
  <c r="R220" i="2"/>
  <c r="P220" i="2"/>
  <c r="BI217" i="2"/>
  <c r="BH217" i="2"/>
  <c r="BG217" i="2"/>
  <c r="BF217" i="2"/>
  <c r="T217" i="2"/>
  <c r="R217" i="2"/>
  <c r="P217" i="2"/>
  <c r="BI214" i="2"/>
  <c r="BH214" i="2"/>
  <c r="BG214" i="2"/>
  <c r="BF214" i="2"/>
  <c r="T214" i="2"/>
  <c r="R214" i="2"/>
  <c r="P214" i="2"/>
  <c r="BI212" i="2"/>
  <c r="BH212" i="2"/>
  <c r="BG212" i="2"/>
  <c r="BF212" i="2"/>
  <c r="T212" i="2"/>
  <c r="R212" i="2"/>
  <c r="P212" i="2"/>
  <c r="BI210" i="2"/>
  <c r="BH210" i="2"/>
  <c r="BG210" i="2"/>
  <c r="BF210" i="2"/>
  <c r="T210" i="2"/>
  <c r="R210" i="2"/>
  <c r="P210" i="2"/>
  <c r="BI208" i="2"/>
  <c r="BH208" i="2"/>
  <c r="BG208" i="2"/>
  <c r="BF208" i="2"/>
  <c r="T208" i="2"/>
  <c r="R208" i="2"/>
  <c r="P208" i="2"/>
  <c r="BI205" i="2"/>
  <c r="BH205" i="2"/>
  <c r="BG205" i="2"/>
  <c r="BF205" i="2"/>
  <c r="T205" i="2"/>
  <c r="R205" i="2"/>
  <c r="P205" i="2"/>
  <c r="BI202" i="2"/>
  <c r="BH202" i="2"/>
  <c r="BG202" i="2"/>
  <c r="BF202" i="2"/>
  <c r="T202" i="2"/>
  <c r="R202" i="2"/>
  <c r="P202" i="2"/>
  <c r="BI198" i="2"/>
  <c r="BH198" i="2"/>
  <c r="BG198" i="2"/>
  <c r="BF198" i="2"/>
  <c r="T198" i="2"/>
  <c r="R198" i="2"/>
  <c r="P198" i="2"/>
  <c r="BI194" i="2"/>
  <c r="BH194" i="2"/>
  <c r="BG194" i="2"/>
  <c r="BF194" i="2"/>
  <c r="T194" i="2"/>
  <c r="R194" i="2"/>
  <c r="P194" i="2"/>
  <c r="BI191" i="2"/>
  <c r="BH191" i="2"/>
  <c r="BG191" i="2"/>
  <c r="BF191" i="2"/>
  <c r="T191" i="2"/>
  <c r="R191" i="2"/>
  <c r="P191" i="2"/>
  <c r="BI188" i="2"/>
  <c r="BH188" i="2"/>
  <c r="BG188" i="2"/>
  <c r="BF188" i="2"/>
  <c r="T188" i="2"/>
  <c r="R188" i="2"/>
  <c r="P188" i="2"/>
  <c r="BI185" i="2"/>
  <c r="BH185" i="2"/>
  <c r="BG185" i="2"/>
  <c r="BF185" i="2"/>
  <c r="T185" i="2"/>
  <c r="R185" i="2"/>
  <c r="P185" i="2"/>
  <c r="BI182" i="2"/>
  <c r="BH182" i="2"/>
  <c r="BG182" i="2"/>
  <c r="BF182" i="2"/>
  <c r="T182" i="2"/>
  <c r="R182" i="2"/>
  <c r="P182" i="2"/>
  <c r="BI179" i="2"/>
  <c r="BH179" i="2"/>
  <c r="BG179" i="2"/>
  <c r="BF179" i="2"/>
  <c r="T179" i="2"/>
  <c r="R179" i="2"/>
  <c r="P179" i="2"/>
  <c r="BI177" i="2"/>
  <c r="BH177" i="2"/>
  <c r="BG177" i="2"/>
  <c r="BF177" i="2"/>
  <c r="T177" i="2"/>
  <c r="R177" i="2"/>
  <c r="P177" i="2"/>
  <c r="BI174" i="2"/>
  <c r="BH174" i="2"/>
  <c r="BG174" i="2"/>
  <c r="BF174" i="2"/>
  <c r="T174" i="2"/>
  <c r="R174" i="2"/>
  <c r="P174" i="2"/>
  <c r="BI171" i="2"/>
  <c r="BH171" i="2"/>
  <c r="BG171" i="2"/>
  <c r="BF171" i="2"/>
  <c r="T171" i="2"/>
  <c r="R171" i="2"/>
  <c r="P171" i="2"/>
  <c r="BI168" i="2"/>
  <c r="BH168" i="2"/>
  <c r="BG168" i="2"/>
  <c r="BF168" i="2"/>
  <c r="T168" i="2"/>
  <c r="R168" i="2"/>
  <c r="P168" i="2"/>
  <c r="BI165" i="2"/>
  <c r="BH165" i="2"/>
  <c r="BG165" i="2"/>
  <c r="BF165" i="2"/>
  <c r="T165" i="2"/>
  <c r="R165" i="2"/>
  <c r="P165" i="2"/>
  <c r="BI162" i="2"/>
  <c r="BH162" i="2"/>
  <c r="BG162" i="2"/>
  <c r="BF162" i="2"/>
  <c r="T162" i="2"/>
  <c r="R162" i="2"/>
  <c r="P162" i="2"/>
  <c r="BI159" i="2"/>
  <c r="BH159" i="2"/>
  <c r="BG159" i="2"/>
  <c r="BF159" i="2"/>
  <c r="T159" i="2"/>
  <c r="R159" i="2"/>
  <c r="P159" i="2"/>
  <c r="BI157" i="2"/>
  <c r="BH157" i="2"/>
  <c r="BG157" i="2"/>
  <c r="BF157" i="2"/>
  <c r="T157" i="2"/>
  <c r="R157" i="2"/>
  <c r="P157" i="2"/>
  <c r="BI155" i="2"/>
  <c r="BH155" i="2"/>
  <c r="BG155" i="2"/>
  <c r="BF155" i="2"/>
  <c r="T155" i="2"/>
  <c r="R155" i="2"/>
  <c r="P155" i="2"/>
  <c r="BI153" i="2"/>
  <c r="BH153" i="2"/>
  <c r="BG153" i="2"/>
  <c r="BF153" i="2"/>
  <c r="T153" i="2"/>
  <c r="R153" i="2"/>
  <c r="P153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5" i="2"/>
  <c r="BH145" i="2"/>
  <c r="BG145" i="2"/>
  <c r="BF145" i="2"/>
  <c r="T145" i="2"/>
  <c r="R145" i="2"/>
  <c r="P145" i="2"/>
  <c r="BI142" i="2"/>
  <c r="BH142" i="2"/>
  <c r="BG142" i="2"/>
  <c r="BF142" i="2"/>
  <c r="T142" i="2"/>
  <c r="R142" i="2"/>
  <c r="P142" i="2"/>
  <c r="BI139" i="2"/>
  <c r="BH139" i="2"/>
  <c r="BG139" i="2"/>
  <c r="BF139" i="2"/>
  <c r="T139" i="2"/>
  <c r="R139" i="2"/>
  <c r="P139" i="2"/>
  <c r="BI136" i="2"/>
  <c r="BH136" i="2"/>
  <c r="BG136" i="2"/>
  <c r="BF136" i="2"/>
  <c r="T136" i="2"/>
  <c r="R136" i="2"/>
  <c r="P136" i="2"/>
  <c r="BI133" i="2"/>
  <c r="BH133" i="2"/>
  <c r="BG133" i="2"/>
  <c r="BF133" i="2"/>
  <c r="T133" i="2"/>
  <c r="R133" i="2"/>
  <c r="P133" i="2"/>
  <c r="BI130" i="2"/>
  <c r="BH130" i="2"/>
  <c r="BG130" i="2"/>
  <c r="BF130" i="2"/>
  <c r="T130" i="2"/>
  <c r="R130" i="2"/>
  <c r="P130" i="2"/>
  <c r="BI127" i="2"/>
  <c r="BH127" i="2"/>
  <c r="BG127" i="2"/>
  <c r="BF127" i="2"/>
  <c r="T127" i="2"/>
  <c r="R127" i="2"/>
  <c r="P127" i="2"/>
  <c r="BI124" i="2"/>
  <c r="BH124" i="2"/>
  <c r="BG124" i="2"/>
  <c r="BF124" i="2"/>
  <c r="T124" i="2"/>
  <c r="R124" i="2"/>
  <c r="P124" i="2"/>
  <c r="BI121" i="2"/>
  <c r="BH121" i="2"/>
  <c r="BG121" i="2"/>
  <c r="BF121" i="2"/>
  <c r="T121" i="2"/>
  <c r="R121" i="2"/>
  <c r="P121" i="2"/>
  <c r="BI118" i="2"/>
  <c r="BH118" i="2"/>
  <c r="BG118" i="2"/>
  <c r="BF118" i="2"/>
  <c r="T118" i="2"/>
  <c r="R118" i="2"/>
  <c r="P118" i="2"/>
  <c r="BI115" i="2"/>
  <c r="BH115" i="2"/>
  <c r="BG115" i="2"/>
  <c r="BF115" i="2"/>
  <c r="T115" i="2"/>
  <c r="R115" i="2"/>
  <c r="P115" i="2"/>
  <c r="BI112" i="2"/>
  <c r="BH112" i="2"/>
  <c r="BG112" i="2"/>
  <c r="BF112" i="2"/>
  <c r="T112" i="2"/>
  <c r="R112" i="2"/>
  <c r="P112" i="2"/>
  <c r="BI109" i="2"/>
  <c r="BH109" i="2"/>
  <c r="BG109" i="2"/>
  <c r="BF109" i="2"/>
  <c r="T109" i="2"/>
  <c r="R109" i="2"/>
  <c r="P109" i="2"/>
  <c r="BI106" i="2"/>
  <c r="BH106" i="2"/>
  <c r="BG106" i="2"/>
  <c r="BF106" i="2"/>
  <c r="T106" i="2"/>
  <c r="R106" i="2"/>
  <c r="P106" i="2"/>
  <c r="BI103" i="2"/>
  <c r="BH103" i="2"/>
  <c r="BG103" i="2"/>
  <c r="BF103" i="2"/>
  <c r="T103" i="2"/>
  <c r="R103" i="2"/>
  <c r="P103" i="2"/>
  <c r="BI100" i="2"/>
  <c r="BH100" i="2"/>
  <c r="BG100" i="2"/>
  <c r="BF100" i="2"/>
  <c r="T100" i="2"/>
  <c r="R100" i="2"/>
  <c r="P100" i="2"/>
  <c r="BI96" i="2"/>
  <c r="BH96" i="2"/>
  <c r="BG96" i="2"/>
  <c r="BF96" i="2"/>
  <c r="T96" i="2"/>
  <c r="R96" i="2"/>
  <c r="P96" i="2"/>
  <c r="BI93" i="2"/>
  <c r="BH93" i="2"/>
  <c r="BG93" i="2"/>
  <c r="BF93" i="2"/>
  <c r="T93" i="2"/>
  <c r="R93" i="2"/>
  <c r="P93" i="2"/>
  <c r="BI90" i="2"/>
  <c r="BH90" i="2"/>
  <c r="BG90" i="2"/>
  <c r="BF90" i="2"/>
  <c r="T90" i="2"/>
  <c r="R90" i="2"/>
  <c r="P90" i="2"/>
  <c r="J84" i="2"/>
  <c r="F81" i="2"/>
  <c r="E79" i="2"/>
  <c r="J55" i="2"/>
  <c r="F52" i="2"/>
  <c r="E50" i="2"/>
  <c r="J21" i="2"/>
  <c r="E21" i="2"/>
  <c r="J83" i="2" s="1"/>
  <c r="J20" i="2"/>
  <c r="J18" i="2"/>
  <c r="E18" i="2"/>
  <c r="F84" i="2" s="1"/>
  <c r="J17" i="2"/>
  <c r="J15" i="2"/>
  <c r="E15" i="2"/>
  <c r="F54" i="2" s="1"/>
  <c r="J14" i="2"/>
  <c r="J12" i="2"/>
  <c r="J81" i="2"/>
  <c r="E7" i="2"/>
  <c r="E77" i="2"/>
  <c r="L50" i="1"/>
  <c r="AM50" i="1"/>
  <c r="AM49" i="1"/>
  <c r="L49" i="1"/>
  <c r="AM47" i="1"/>
  <c r="L47" i="1"/>
  <c r="L45" i="1"/>
  <c r="L44" i="1"/>
  <c r="BK93" i="2"/>
  <c r="BK145" i="2"/>
  <c r="J130" i="2"/>
  <c r="BK130" i="2"/>
  <c r="BK212" i="2"/>
  <c r="BK133" i="2"/>
  <c r="BK198" i="2"/>
  <c r="BK220" i="2"/>
  <c r="BK217" i="2"/>
  <c r="J214" i="2"/>
  <c r="BK182" i="2"/>
  <c r="J230" i="2"/>
  <c r="J100" i="2"/>
  <c r="J133" i="2"/>
  <c r="BK150" i="2"/>
  <c r="J179" i="2"/>
  <c r="BK194" i="2"/>
  <c r="BK179" i="2"/>
  <c r="J212" i="2"/>
  <c r="BK165" i="2"/>
  <c r="BK214" i="2"/>
  <c r="J234" i="2"/>
  <c r="J150" i="2"/>
  <c r="J194" i="2"/>
  <c r="BK153" i="2"/>
  <c r="J205" i="2"/>
  <c r="J148" i="2"/>
  <c r="J202" i="2"/>
  <c r="J93" i="2"/>
  <c r="J157" i="2"/>
  <c r="BK205" i="2"/>
  <c r="J96" i="2"/>
  <c r="BK106" i="2"/>
  <c r="J153" i="2"/>
  <c r="BK118" i="2"/>
  <c r="BK136" i="2"/>
  <c r="BK90" i="2"/>
  <c r="BK226" i="2"/>
  <c r="J177" i="2"/>
  <c r="BK157" i="2"/>
  <c r="J124" i="2"/>
  <c r="BK191" i="2"/>
  <c r="BK103" i="2"/>
  <c r="BK208" i="2"/>
  <c r="J127" i="2"/>
  <c r="J210" i="2"/>
  <c r="BK127" i="2"/>
  <c r="BK112" i="2"/>
  <c r="J112" i="2"/>
  <c r="BK142" i="2"/>
  <c r="BK96" i="2"/>
  <c r="J121" i="2"/>
  <c r="J220" i="2"/>
  <c r="BK115" i="2"/>
  <c r="BK124" i="2"/>
  <c r="BK234" i="2"/>
  <c r="J174" i="2"/>
  <c r="BK148" i="2"/>
  <c r="BK177" i="2"/>
  <c r="BK223" i="2"/>
  <c r="BK185" i="2"/>
  <c r="J226" i="2"/>
  <c r="J159" i="2"/>
  <c r="BK230" i="2"/>
  <c r="J142" i="2"/>
  <c r="J191" i="2"/>
  <c r="J223" i="2"/>
  <c r="J118" i="2"/>
  <c r="J217" i="2"/>
  <c r="J139" i="2"/>
  <c r="J136" i="2"/>
  <c r="J106" i="2"/>
  <c r="J188" i="2"/>
  <c r="J165" i="2"/>
  <c r="AS54" i="1"/>
  <c r="BK121" i="2"/>
  <c r="J90" i="2"/>
  <c r="J162" i="2"/>
  <c r="J171" i="2"/>
  <c r="J115" i="2"/>
  <c r="BK174" i="2"/>
  <c r="J145" i="2"/>
  <c r="BK159" i="2"/>
  <c r="J109" i="2"/>
  <c r="BK168" i="2"/>
  <c r="BK210" i="2"/>
  <c r="J208" i="2"/>
  <c r="J168" i="2"/>
  <c r="J185" i="2"/>
  <c r="BK162" i="2"/>
  <c r="BK155" i="2"/>
  <c r="BK202" i="2"/>
  <c r="J198" i="2"/>
  <c r="J182" i="2"/>
  <c r="BK100" i="2"/>
  <c r="J155" i="2"/>
  <c r="BK109" i="2"/>
  <c r="BK171" i="2"/>
  <c r="BK188" i="2"/>
  <c r="J103" i="2"/>
  <c r="BK139" i="2"/>
  <c r="BK89" i="2" l="1"/>
  <c r="J89" i="2" s="1"/>
  <c r="J61" i="2" s="1"/>
  <c r="R161" i="2"/>
  <c r="R89" i="2"/>
  <c r="T152" i="2"/>
  <c r="BK193" i="2"/>
  <c r="J193" i="2"/>
  <c r="J65" i="2" s="1"/>
  <c r="BK152" i="2"/>
  <c r="J152" i="2" s="1"/>
  <c r="J62" i="2" s="1"/>
  <c r="P161" i="2"/>
  <c r="R181" i="2"/>
  <c r="R193" i="2"/>
  <c r="T216" i="2"/>
  <c r="P89" i="2"/>
  <c r="P152" i="2"/>
  <c r="BK181" i="2"/>
  <c r="J181" i="2"/>
  <c r="J64" i="2" s="1"/>
  <c r="T181" i="2"/>
  <c r="P216" i="2"/>
  <c r="R152" i="2"/>
  <c r="T161" i="2"/>
  <c r="P193" i="2"/>
  <c r="BK216" i="2"/>
  <c r="J216" i="2"/>
  <c r="J66" i="2" s="1"/>
  <c r="T89" i="2"/>
  <c r="T88" i="2" s="1"/>
  <c r="T87" i="2" s="1"/>
  <c r="BK161" i="2"/>
  <c r="J161" i="2" s="1"/>
  <c r="J63" i="2" s="1"/>
  <c r="P181" i="2"/>
  <c r="T193" i="2"/>
  <c r="R216" i="2"/>
  <c r="BK233" i="2"/>
  <c r="J233" i="2"/>
  <c r="J67" i="2" s="1"/>
  <c r="J54" i="2"/>
  <c r="F83" i="2"/>
  <c r="BE103" i="2"/>
  <c r="BE109" i="2"/>
  <c r="BE115" i="2"/>
  <c r="BE148" i="2"/>
  <c r="BE157" i="2"/>
  <c r="F55" i="2"/>
  <c r="BE90" i="2"/>
  <c r="BE106" i="2"/>
  <c r="BE121" i="2"/>
  <c r="BE133" i="2"/>
  <c r="BE142" i="2"/>
  <c r="BE159" i="2"/>
  <c r="BE162" i="2"/>
  <c r="BE171" i="2"/>
  <c r="BE177" i="2"/>
  <c r="BE185" i="2"/>
  <c r="BE100" i="2"/>
  <c r="BE124" i="2"/>
  <c r="BE130" i="2"/>
  <c r="BE145" i="2"/>
  <c r="BE153" i="2"/>
  <c r="BE182" i="2"/>
  <c r="BE194" i="2"/>
  <c r="BE210" i="2"/>
  <c r="BE212" i="2"/>
  <c r="BE230" i="2"/>
  <c r="E48" i="2"/>
  <c r="J52" i="2"/>
  <c r="BE118" i="2"/>
  <c r="BE127" i="2"/>
  <c r="BE136" i="2"/>
  <c r="BE155" i="2"/>
  <c r="BE165" i="2"/>
  <c r="BE168" i="2"/>
  <c r="BE174" i="2"/>
  <c r="BE179" i="2"/>
  <c r="BE188" i="2"/>
  <c r="BE223" i="2"/>
  <c r="BE226" i="2"/>
  <c r="BE234" i="2"/>
  <c r="BE93" i="2"/>
  <c r="BE96" i="2"/>
  <c r="BE112" i="2"/>
  <c r="BE139" i="2"/>
  <c r="BE150" i="2"/>
  <c r="BE191" i="2"/>
  <c r="BE198" i="2"/>
  <c r="BE202" i="2"/>
  <c r="BE205" i="2"/>
  <c r="BE208" i="2"/>
  <c r="BE214" i="2"/>
  <c r="BE217" i="2"/>
  <c r="BE220" i="2"/>
  <c r="J34" i="2"/>
  <c r="AW55" i="1"/>
  <c r="F36" i="2"/>
  <c r="BC55" i="1"/>
  <c r="BC54" i="1" s="1"/>
  <c r="AY54" i="1" s="1"/>
  <c r="F34" i="2"/>
  <c r="BA55" i="1"/>
  <c r="BA54" i="1" s="1"/>
  <c r="AW54" i="1" s="1"/>
  <c r="AK30" i="1" s="1"/>
  <c r="F37" i="2"/>
  <c r="BD55" i="1" s="1"/>
  <c r="BD54" i="1" s="1"/>
  <c r="W33" i="1" s="1"/>
  <c r="F35" i="2"/>
  <c r="BB55" i="1" s="1"/>
  <c r="BB54" i="1" s="1"/>
  <c r="W31" i="1" s="1"/>
  <c r="P88" i="2" l="1"/>
  <c r="P87" i="2" s="1"/>
  <c r="AU55" i="1" s="1"/>
  <c r="AU54" i="1" s="1"/>
  <c r="R88" i="2"/>
  <c r="R87" i="2" s="1"/>
  <c r="BK88" i="2"/>
  <c r="J88" i="2"/>
  <c r="J60" i="2"/>
  <c r="AX54" i="1"/>
  <c r="W32" i="1"/>
  <c r="J33" i="2"/>
  <c r="AV55" i="1" s="1"/>
  <c r="AT55" i="1" s="1"/>
  <c r="W30" i="1"/>
  <c r="F33" i="2"/>
  <c r="AZ55" i="1" s="1"/>
  <c r="AZ54" i="1" s="1"/>
  <c r="W29" i="1" s="1"/>
  <c r="BK87" i="2" l="1"/>
  <c r="J87" i="2" s="1"/>
  <c r="J59" i="2" s="1"/>
  <c r="AV54" i="1"/>
  <c r="AK29" i="1"/>
  <c r="J30" i="2" l="1"/>
  <c r="AG55" i="1"/>
  <c r="AG54" i="1" s="1"/>
  <c r="AT54" i="1"/>
  <c r="AN54" i="1" l="1"/>
  <c r="AK26" i="1"/>
  <c r="AK35" i="1" s="1"/>
  <c r="J39" i="2"/>
  <c r="AN55" i="1"/>
</calcChain>
</file>

<file path=xl/sharedStrings.xml><?xml version="1.0" encoding="utf-8"?>
<sst xmlns="http://schemas.openxmlformats.org/spreadsheetml/2006/main" count="1907" uniqueCount="593">
  <si>
    <t>Export Komplet</t>
  </si>
  <si>
    <t>VZ</t>
  </si>
  <si>
    <t>2.0</t>
  </si>
  <si>
    <t/>
  </si>
  <si>
    <t>False</t>
  </si>
  <si>
    <t>{52c1bed5-4391-4824-afa2-f1ed7c9c8d7c}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</si>
  <si>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</si>
  <si>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</si>
  <si>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</si>
  <si>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</si>
  <si>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</si>
  <si>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</si>
  <si>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</si>
  <si>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</si>
  <si>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</si>
  <si>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JI22-02-15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</si>
  <si>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</si>
  <si>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</si>
  <si>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Projekt Zlatý Anděl</t>
  </si>
  <si>
    <t>KSO:</t>
  </si>
  <si>
    <t>CC-CZ:</t>
  </si>
  <si>
    <t>Místo:</t>
  </si>
  <si>
    <t xml:space="preserve"> </t>
  </si>
  <si>
    <t>Datum:</t>
  </si>
  <si>
    <t>14. 2. 2022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</si>
  <si>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</si>
  <si>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</si>
  <si>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</si>
  <si>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</si>
  <si>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</si>
  <si>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</si>
  <si>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</si>
  <si>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</si>
  <si>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lacko.ondrej@seznam.cz (tel.:725535980)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</si>
  <si>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</si>
  <si>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</si>
  <si>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</si>
  <si>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</si>
  <si>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</si>
  <si>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</si>
  <si>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</si>
  <si>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</si>
  <si>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</si>
  <si>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</si>
  <si>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</si>
  <si>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</si>
  <si>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</si>
  <si>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</si>
  <si>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</si>
  <si>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</si>
  <si>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</si>
  <si>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</si>
  <si>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</si>
  <si>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</si>
  <si>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</si>
  <si>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</si>
  <si>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</si>
  <si>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</si>
  <si>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</si>
  <si>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</si>
  <si>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</si>
  <si>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</si>
  <si>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</si>
  <si>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</si>
  <si>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</si>
  <si>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</si>
  <si>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</si>
  <si>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</si>
  <si>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</si>
  <si>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</si>
  <si>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</si>
  <si>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</si>
  <si>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</si>
  <si>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</si>
  <si>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</si>
  <si>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</si>
  <si>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CHODNÍK</t>
  </si>
  <si>
    <t>STA</t>
  </si>
  <si>
    <t>1</t>
  </si>
  <si>
    <t>{4d12bc24-9822-4a61-b3e7-3166e1980a52}</t>
  </si>
  <si>
    <t>2</t>
  </si>
  <si>
    <t>KRYCÍ LIST SOUPISU PRACÍ</t>
  </si>
  <si>
    <t>Objekt:</t>
  </si>
  <si>
    <t>01 - CHODNÍK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</si>
  <si>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</si>
  <si>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</si>
  <si>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</si>
  <si>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</si>
  <si>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</si>
  <si>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</si>
  <si>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</si>
  <si>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</si>
  <si>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</si>
  <si>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</si>
  <si>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</si>
  <si>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</si>
  <si>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</si>
  <si>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</si>
  <si>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</si>
  <si>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</si>
  <si>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</si>
  <si>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</si>
  <si>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</si>
  <si>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</si>
  <si>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</si>
  <si>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</si>
  <si>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</si>
  <si>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</si>
  <si>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</si>
  <si>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</si>
  <si>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</si>
  <si>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</si>
  <si>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</si>
  <si>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</si>
  <si>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113106191</t>
  </si>
  <si>
    <t>Rozebrání vozovek ze silničních dílců se spárami zalitými živicí strojně pl do 50 m2</t>
  </si>
  <si>
    <t>m2</t>
  </si>
  <si>
    <t>CS ÚRS 2022 01</t>
  </si>
  <si>
    <t>4</t>
  </si>
  <si>
    <t>-496191800</t>
  </si>
  <si>
    <t>PP</t>
  </si>
  <si>
    <t>Rozebrání dlažeb a dílců vozovek a ploch s přemístěním hmot na skládku na vzdálenost do 3 m nebo s naložením na dopravní prostředek, s jakoukoliv výplní spár strojně plochy jednotlivě do 50 m2 ze silničních dílců jakýchkoliv rozměrů, s ložem z kameniva nebo živice se spárami zalitými živicí</t>
  </si>
  <si>
    <t>Online PSC</t>
  </si>
  <si>
    <t>https://podminky.urs.cz/item/CS_URS_2022_01/113106191</t>
  </si>
  <si>
    <t>113106421</t>
  </si>
  <si>
    <t>Rozebrání dlažeb při překopech komunikací pro pěší z betonových dlaždic strojně pl přes 15 m2</t>
  </si>
  <si>
    <t>-1608708312</t>
  </si>
  <si>
    <t>Rozebrání dlažeb a dílců při překopech inženýrských sítí s přemístěním hmot na skládku na vzdálenost do 3 m nebo s naložením na dopravní prostředek strojně plochy jednotlivě přes 15 m2 komunikací pro pěší s ložem z kameniva nebo živice a s výplní spár z betonových nebo kameninových dlaždic, desek nebo tvarovek</t>
  </si>
  <si>
    <t>https://podminky.urs.cz/item/CS_URS_2022_01/113106421</t>
  </si>
  <si>
    <t>3</t>
  </si>
  <si>
    <t>121151113</t>
  </si>
  <si>
    <t>Sejmutí ornice plochy do 500 m2 tl vrstvy do 200 mm strojně</t>
  </si>
  <si>
    <t>1688139938</t>
  </si>
  <si>
    <t>Sejmutí ornice strojně při souvislé ploše přes 100 do 500 m2, tl. vrstvy do 200 mm</t>
  </si>
  <si>
    <t>https://podminky.urs.cz/item/CS_URS_2022_01/121151113</t>
  </si>
  <si>
    <t>VV</t>
  </si>
  <si>
    <t>69,93/0,15</t>
  </si>
  <si>
    <t>122252203</t>
  </si>
  <si>
    <t>Odkopávky a prokopávky nezapažené pro silnice a dálnice v hornině třídy těžitelnosti I objem do 100 m3 strojně</t>
  </si>
  <si>
    <t>m3</t>
  </si>
  <si>
    <t>-1391002119</t>
  </si>
  <si>
    <t>Odkopávky a prokopávky nezapažené pro silnice a dálnice strojně v hornině třídy těžitelnosti I do 100 m3</t>
  </si>
  <si>
    <t>https://podminky.urs.cz/item/CS_URS_2022_01/122252203</t>
  </si>
  <si>
    <t>5</t>
  </si>
  <si>
    <t>129001101</t>
  </si>
  <si>
    <t>Příplatek za ztížení odkopávky nebo prokopávky v blízkosti inženýrských sítí</t>
  </si>
  <si>
    <t>597513104</t>
  </si>
  <si>
    <t>Příplatek k cenám vykopávek za ztížení vykopávky v blízkosti podzemního vedení nebo výbušnin v horninách jakékoliv třídy</t>
  </si>
  <si>
    <t>https://podminky.urs.cz/item/CS_URS_2022_01/129001101</t>
  </si>
  <si>
    <t>6</t>
  </si>
  <si>
    <t>132251101</t>
  </si>
  <si>
    <t>Hloubení rýh nezapažených š do 800 mm v hornině třídy těžitelnosti I skupiny 3 objem do 20 m3 strojně</t>
  </si>
  <si>
    <t>-1591646599</t>
  </si>
  <si>
    <t>Hloubení nezapažených rýh šířky do 800 mm strojně s urovnáním dna do předepsaného profilu a spádu v hornině třídy těžitelnosti I skupiny 3 do 20 m3</t>
  </si>
  <si>
    <t>https://podminky.urs.cz/item/CS_URS_2022_01/132251101</t>
  </si>
  <si>
    <t>7</t>
  </si>
  <si>
    <t>162451106</t>
  </si>
  <si>
    <t>Vodorovné přemístění přes 1 500 do 2000 m výkopku/sypaniny z horniny třídy těžitelnosti I skupiny 1 až 3</t>
  </si>
  <si>
    <t>-1481322920</t>
  </si>
  <si>
    <t>Vodorovné přemístění výkopku nebo sypaniny po suchu na obvyklém dopravním prostředku, bez naložení výkopku, avšak se složením bez rozhrnutí z horniny třídy těžitelnosti I skupiny 1 až 3 na vzdálenost přes 1 500 do 2 000 m</t>
  </si>
  <si>
    <t>https://podminky.urs.cz/item/CS_URS_2022_01/162451106</t>
  </si>
  <si>
    <t>8</t>
  </si>
  <si>
    <t>162751117</t>
  </si>
  <si>
    <t>Vodorovné přemístění přes 9 000 do 10000 m výkopku/sypaniny z horniny třídy těžitelnosti I skupiny 1 až 3</t>
  </si>
  <si>
    <t>-343445271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</si>
  <si>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</si>
  <si>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https://podminky.urs.cz/item/CS_URS_2022_01/162751117</t>
  </si>
  <si>
    <t>9</t>
  </si>
  <si>
    <t>167151101</t>
  </si>
  <si>
    <t>Nakládání výkopku z hornin třídy těžitelnosti I skupiny 1 až 3 do 100 m3</t>
  </si>
  <si>
    <t>-2134439798</t>
  </si>
  <si>
    <t>Nakládání, skládání a překládání neulehlého výkopku nebo sypaniny strojně nakládání, množství do 100 m3, z horniny třídy těžitelnosti I, skupiny 1 až 3</t>
  </si>
  <si>
    <t>https://podminky.urs.cz/item/CS_URS_2022_01/167151101</t>
  </si>
  <si>
    <t>10</t>
  </si>
  <si>
    <t>171151103</t>
  </si>
  <si>
    <t>Uložení sypaniny z hornin soudržných do násypů zhutněných strojně</t>
  </si>
  <si>
    <t>477905691</t>
  </si>
  <si>
    <t>Uložení sypanin do násypů strojně s rozprostřením sypaniny ve vrstvách a s hrubým urovnáním zhutněných z hornin soudržných jakékoliv třídy těžitelnosti</t>
  </si>
  <si>
    <t>https://podminky.urs.cz/item/CS_URS_2022_01/171151103</t>
  </si>
  <si>
    <t>11</t>
  </si>
  <si>
    <t>171152101</t>
  </si>
  <si>
    <t>Uložení sypaniny z hornin soudržných do násypů zhutněných silnic a dálnic</t>
  </si>
  <si>
    <t>291903232</t>
  </si>
  <si>
    <t>Uložení sypaniny do zhutněných násypů pro silnice, dálnice a letiště s rozprostřením sypaniny ve vrstvách, s hrubým urovnáním a uzavřením povrchu násypu z hornin soudržných</t>
  </si>
  <si>
    <t>https://podminky.urs.cz/item/CS_URS_2022_01/171152101</t>
  </si>
  <si>
    <t>12</t>
  </si>
  <si>
    <t>171201231</t>
  </si>
  <si>
    <t>Poplatek za uložení zeminy a kamení na recyklační skládce (skládkovné) kód odpadu 17 05 04</t>
  </si>
  <si>
    <t>t</t>
  </si>
  <si>
    <t>-1030139227</t>
  </si>
  <si>
    <t>Poplatek za uložení stavebního odpadu na recyklační skládce (skládkovné) zeminy a kamení zatříděného do Katalogu odpadů pod kódem 17 05 04</t>
  </si>
  <si>
    <t>https://podminky.urs.cz/item/CS_URS_2022_01/171201231</t>
  </si>
  <si>
    <t>13</t>
  </si>
  <si>
    <t>171251201</t>
  </si>
  <si>
    <t>Uložení sypaniny na skládky nebo meziskládky</t>
  </si>
  <si>
    <t>-1225572452</t>
  </si>
  <si>
    <t>Uložení sypaniny na skládky nebo meziskládky bez hutnění s upravením uložené sypaniny do předepsaného tvaru</t>
  </si>
  <si>
    <t>https://podminky.urs.cz/item/CS_URS_2022_01/171251201</t>
  </si>
  <si>
    <t>14</t>
  </si>
  <si>
    <t>181152301</t>
  </si>
  <si>
    <t>Úprava pláně pro silnice a dálnice v zářezech bez zhutnění</t>
  </si>
  <si>
    <t>-517264114</t>
  </si>
  <si>
    <t>Úprava pláně na stavbách silnic a dálnic strojně v zářezech mimo skalních bez zhutnění</t>
  </si>
  <si>
    <t>https://podminky.urs.cz/item/CS_URS_2022_01/181152301</t>
  </si>
  <si>
    <t>181152302</t>
  </si>
  <si>
    <t>Úprava pláně pro silnice a dálnice v zářezech se zhutněním</t>
  </si>
  <si>
    <t>58863311</t>
  </si>
  <si>
    <t>Úprava pláně na stavbách silnic a dálnic strojně v zářezech mimo skalních se zhutněním</t>
  </si>
  <si>
    <t>https://podminky.urs.cz/item/CS_URS_2022_01/181152302</t>
  </si>
  <si>
    <t>16</t>
  </si>
  <si>
    <t>181351103</t>
  </si>
  <si>
    <t>Rozprostření ornice tl vrstvy do 200 mm pl přes 100 do 500 m2 v rovině nebo ve svahu do 1:5 strojně</t>
  </si>
  <si>
    <t>97233224</t>
  </si>
  <si>
    <t>Rozprostření a urovnání ornice v rovině nebo ve svahu sklonu do 1:5 strojně při souvislé ploše přes 100 do 500 m2, tl. vrstvy do 200 mm</t>
  </si>
  <si>
    <t>https://podminky.urs.cz/item/CS_URS_2022_01/181351103</t>
  </si>
  <si>
    <t>17</t>
  </si>
  <si>
    <t>181411121</t>
  </si>
  <si>
    <t>Založení lučního trávníku výsevem pl do 1000 m2 v rovině a ve svahu do 1:5</t>
  </si>
  <si>
    <t>-491085961</t>
  </si>
  <si>
    <t>Založení trávníku na půdě předem připravené plochy do 1000 m2 výsevem včetně utažení lučního v rovině nebo na svahu do 1:5</t>
  </si>
  <si>
    <t>https://podminky.urs.cz/item/CS_URS_2022_01/181411121</t>
  </si>
  <si>
    <t>18</t>
  </si>
  <si>
    <t>181411122</t>
  </si>
  <si>
    <t>Založení lučního trávníku výsevem pl do 1000 m2 ve svahu přes 1:5 do 1:2</t>
  </si>
  <si>
    <t>414362736</t>
  </si>
  <si>
    <t>Založení trávníku na půdě předem připravené plochy do 1000 m2 výsevem včetně utažení lučního na svahu přes 1:5 do 1:2</t>
  </si>
  <si>
    <t>https://podminky.urs.cz/item/CS_URS_2022_01/181411122</t>
  </si>
  <si>
    <t>19</t>
  </si>
  <si>
    <t>182351023</t>
  </si>
  <si>
    <t>Rozprostření ornice pl do 100 m2 ve svahu přes 1:5 tl vrstvy do 200 mm strojně</t>
  </si>
  <si>
    <t>-1605714845</t>
  </si>
  <si>
    <t>Rozprostření a urovnání ornice ve svahu sklonu přes 1:5 strojně při souvislé ploše do 100 m2, tl. vrstvy do 200 mm</t>
  </si>
  <si>
    <t>https://podminky.urs.cz/item/CS_URS_2022_01/182351023</t>
  </si>
  <si>
    <t>20</t>
  </si>
  <si>
    <t>M</t>
  </si>
  <si>
    <t>00572410</t>
  </si>
  <si>
    <t>osivo směs travní parková</t>
  </si>
  <si>
    <t>kg</t>
  </si>
  <si>
    <t>846008123</t>
  </si>
  <si>
    <t>58344197</t>
  </si>
  <si>
    <t>štěrkodrť frakce 0/63</t>
  </si>
  <si>
    <t>-1357763877</t>
  </si>
  <si>
    <t>Zakládání</t>
  </si>
  <si>
    <t>22</t>
  </si>
  <si>
    <t>211571111-R</t>
  </si>
  <si>
    <t>Výplň odvodňovacích žeber nebo trativodů štěrkopískem tříděným - POUZE MONTÁŽ</t>
  </si>
  <si>
    <t>-1473693561</t>
  </si>
  <si>
    <t>Výplň kamenivem do rýh odvodňovacích žeber nebo trativodů bez zhutnění, s úpravou povrchu výplně štěrkopískem tříděným</t>
  </si>
  <si>
    <t>23</t>
  </si>
  <si>
    <t>58343810</t>
  </si>
  <si>
    <t>kamenivo drcené hrubé frakce 4/8</t>
  </si>
  <si>
    <t>-796122537</t>
  </si>
  <si>
    <t>24</t>
  </si>
  <si>
    <t>58343872</t>
  </si>
  <si>
    <t>kamenivo drcené hrubé frakce 8/16</t>
  </si>
  <si>
    <t>-594856607</t>
  </si>
  <si>
    <t>25</t>
  </si>
  <si>
    <t>58343959</t>
  </si>
  <si>
    <t>kamenivo drcené hrubé frakce 32/63</t>
  </si>
  <si>
    <t>-1213935532</t>
  </si>
  <si>
    <t>Komunikace pozemní</t>
  </si>
  <si>
    <t>26</t>
  </si>
  <si>
    <t>564831111</t>
  </si>
  <si>
    <t>Podklad ze štěrkodrtě ŠD plochy přes 100 m2 tl 100 mm</t>
  </si>
  <si>
    <t>1546576046</t>
  </si>
  <si>
    <t>Podklad ze štěrkodrti ŠD s rozprostřením a zhutněním plochy přes 100 m2, po zhutnění tl. 100 mm</t>
  </si>
  <si>
    <t>https://podminky.urs.cz/item/CS_URS_2022_01/564831111</t>
  </si>
  <si>
    <t>27</t>
  </si>
  <si>
    <t>564851111</t>
  </si>
  <si>
    <t>Podklad ze štěrkodrtě ŠD plochy přes 100 m2 tl 150 mm</t>
  </si>
  <si>
    <t>859814491</t>
  </si>
  <si>
    <t>Podklad ze štěrkodrti ŠD s rozprostřením a zhutněním plochy přes 100 m2, po zhutnění tl. 150 mm</t>
  </si>
  <si>
    <t>https://podminky.urs.cz/item/CS_URS_2022_01/564851111</t>
  </si>
  <si>
    <t>28</t>
  </si>
  <si>
    <t>564932111</t>
  </si>
  <si>
    <t>Podklad z mechanicky zpevněného kameniva MZK tl 100 mm</t>
  </si>
  <si>
    <t>-393189435</t>
  </si>
  <si>
    <t>Podklad z mechanicky zpevněného kameniva MZK (minerální beton) s rozprostřením a s hutněním, po zhutnění tl. 100 mm</t>
  </si>
  <si>
    <t>https://podminky.urs.cz/item/CS_URS_2022_01/564932111</t>
  </si>
  <si>
    <t>29</t>
  </si>
  <si>
    <t>591211111</t>
  </si>
  <si>
    <t>Kladení dlažby z kostek drobných z kamene do lože z kameniva těženého tl 50 mm</t>
  </si>
  <si>
    <t>940286071</t>
  </si>
  <si>
    <t>Kladení dlažby z kostek s provedením lože do tl. 50 mm, s vyplněním spár, s dvojím beraněním a se smetením přebytečného materiálu na krajnici drobných z kamene, do lože z kameniva těženého</t>
  </si>
  <si>
    <t>https://podminky.urs.cz/item/CS_URS_2022_01/591211111</t>
  </si>
  <si>
    <t>30</t>
  </si>
  <si>
    <t>591411111</t>
  </si>
  <si>
    <t>Kladení dlažby z mozaiky jednobarevné komunikací pro pěší lože z kameniva</t>
  </si>
  <si>
    <t>2144505723</t>
  </si>
  <si>
    <t>Kladení dlažby z mozaiky komunikací pro pěší s vyplněním spár, s dvojím beraněním a se smetením přebytečného materiálu na vzdálenost do 3 m jednobarevné, s ložem tl. do 40 mm z kameniva</t>
  </si>
  <si>
    <t>https://podminky.urs.cz/item/CS_URS_2022_01/591411111</t>
  </si>
  <si>
    <t>31</t>
  </si>
  <si>
    <t>58381004</t>
  </si>
  <si>
    <t>kostka štípaná dlažební mozaika žula 4/6 tř 1</t>
  </si>
  <si>
    <t>-764843378</t>
  </si>
  <si>
    <t>32</t>
  </si>
  <si>
    <t>58381007</t>
  </si>
  <si>
    <t>kostka štípaná dlažební žula drobná 8/10</t>
  </si>
  <si>
    <t>1133461018</t>
  </si>
  <si>
    <t>Trubní vedení</t>
  </si>
  <si>
    <t>33</t>
  </si>
  <si>
    <t>837264111</t>
  </si>
  <si>
    <t>Montáž kameninových útesů s hrdlem DN 100</t>
  </si>
  <si>
    <t>kus</t>
  </si>
  <si>
    <t>119964348</t>
  </si>
  <si>
    <t>Montáž kameninových útesů s hrdlem na potrubí betonovém a železobetonovém DN 100</t>
  </si>
  <si>
    <t>https://podminky.urs.cz/item/CS_URS_2022_01/837264111</t>
  </si>
  <si>
    <t>34</t>
  </si>
  <si>
    <t>871228111</t>
  </si>
  <si>
    <t>Kladení drenážního potrubí z tvrdého PVC průměru přes 90 do 150 mm</t>
  </si>
  <si>
    <t>m</t>
  </si>
  <si>
    <t>-1714681288</t>
  </si>
  <si>
    <t>Kladení drenážního potrubí z plastických hmot do připravené rýhy z tvrdého PVC, průměru přes 90 do 150 mm</t>
  </si>
  <si>
    <t>https://podminky.urs.cz/item/CS_URS_2022_01/871228111</t>
  </si>
  <si>
    <t>35</t>
  </si>
  <si>
    <t>899623151</t>
  </si>
  <si>
    <t>Obetonování potrubí nebo zdiva stok betonem prostým tř. C 16/20 v otevřeném výkopu</t>
  </si>
  <si>
    <t>-79181975</t>
  </si>
  <si>
    <t>Obetonování potrubí nebo zdiva stok betonem prostým v otevřeném výkopu, betonem tř. C 16/20</t>
  </si>
  <si>
    <t>https://podminky.urs.cz/item/CS_URS_2022_01/899623151</t>
  </si>
  <si>
    <t>36</t>
  </si>
  <si>
    <t>28611223</t>
  </si>
  <si>
    <t>trubka drenážní flexibilní celoperforovaná PVC-U SN 4 DN 100 pro meliorace, dočasné nebo odlehčovací drenáže</t>
  </si>
  <si>
    <t>-379778285</t>
  </si>
  <si>
    <t>Ostatní konstrukce a práce, bourání</t>
  </si>
  <si>
    <t>37</t>
  </si>
  <si>
    <t>916111123</t>
  </si>
  <si>
    <t>Osazení obruby z drobných kostek s boční opěrou do lože z betonu prostého</t>
  </si>
  <si>
    <t>482544624</t>
  </si>
  <si>
    <t>Osazení silniční obruby z dlažebních kostek v jedné řadě s ložem tl. přes 50 do 100 mm, s vyplněním a zatřením spár cementovou maltou z drobných kostek s boční opěrou z betonu prostého, do lože z betonu prostého téže značky</t>
  </si>
  <si>
    <t>https://podminky.urs.cz/item/CS_URS_2022_01/916111123</t>
  </si>
  <si>
    <t>24*2</t>
  </si>
  <si>
    <t>38</t>
  </si>
  <si>
    <t>316705703</t>
  </si>
  <si>
    <t>24*0,1*2</t>
  </si>
  <si>
    <t>4,8*1,1 'Přepočtené koeficientem množství</t>
  </si>
  <si>
    <t>39</t>
  </si>
  <si>
    <t>916241213</t>
  </si>
  <si>
    <t>Osazení obrubníku kamenného stojatého s boční opěrou do lože z betonu prostého</t>
  </si>
  <si>
    <t>-912119289</t>
  </si>
  <si>
    <t>Osazení obrubníku kamenného se zřízením lože, s vyplněním a zatřením spár cementovou maltou stojatého s boční opěrou z betonu prostého, do lože z betonu prostého</t>
  </si>
  <si>
    <t>https://podminky.urs.cz/item/CS_URS_2022_01/916241213</t>
  </si>
  <si>
    <t>40</t>
  </si>
  <si>
    <t>916991121</t>
  </si>
  <si>
    <t>Lože pod obrubníky, krajníky nebo obruby z dlažebních kostek z betonu prostého</t>
  </si>
  <si>
    <t>-916771580</t>
  </si>
  <si>
    <t>Lože pod obrubníky, krajníky nebo obruby z dlažebních kostek z betonu prostého</t>
  </si>
  <si>
    <t>https://podminky.urs.cz/item/CS_URS_2022_01/916991121</t>
  </si>
  <si>
    <t>41</t>
  </si>
  <si>
    <t>58381088</t>
  </si>
  <si>
    <t>kámen lomový upravený třída I žula</t>
  </si>
  <si>
    <t>1975226730</t>
  </si>
  <si>
    <t>kámen lomový upravený třída I pro zdivo rigolové pískovec</t>
  </si>
  <si>
    <t>42</t>
  </si>
  <si>
    <t>919726221-R</t>
  </si>
  <si>
    <t>Geotextilie pro vyztužení, separaci a filtraci tkaná z polyesteru podélná/příčná pevnost 100/50 kN/m</t>
  </si>
  <si>
    <t>-2101399134</t>
  </si>
  <si>
    <t>Geotextilie tkaná pro vyztužení, separaci nebo filtraci z polyesteru, podélná/příčná pevnost v tahu 100/50 kN/m-POUZE MONTÁŽ</t>
  </si>
  <si>
    <t>43</t>
  </si>
  <si>
    <t>28322003</t>
  </si>
  <si>
    <t>fólie hydroizolační pro spodní stavbu mPVC tl 1,0mm</t>
  </si>
  <si>
    <t>804510737</t>
  </si>
  <si>
    <t>44</t>
  </si>
  <si>
    <t>69311225</t>
  </si>
  <si>
    <t>geotextilie netkaná separační, ochranná, filtrační, drenážní PES 100g/m2</t>
  </si>
  <si>
    <t>-1918767204</t>
  </si>
  <si>
    <t>997</t>
  </si>
  <si>
    <t>Přesun sutě</t>
  </si>
  <si>
    <t>45</t>
  </si>
  <si>
    <t>997221551</t>
  </si>
  <si>
    <t>Vodorovná doprava suti ze sypkých materiálů do 1 km</t>
  </si>
  <si>
    <t>1560329301</t>
  </si>
  <si>
    <t>Vodorovná doprava suti bez naložení, ale se složením a s hrubým urovnáním ze sypkých materiálů, na vzdálenost do 1 km</t>
  </si>
  <si>
    <t>https://podminky.urs.cz/item/CS_URS_2022_01/997221551</t>
  </si>
  <si>
    <t>46</t>
  </si>
  <si>
    <t>997221559</t>
  </si>
  <si>
    <t>Příplatek ZKD 1 km u vodorovné dopravy suti ze sypkých materiálů</t>
  </si>
  <si>
    <t>24263103</t>
  </si>
  <si>
    <t>Vodorovná doprava suti bez naložení, ale se složením a s hrubým urovnáním Příplatek k ceně za každý další i započatý 1 km přes 1 km</t>
  </si>
  <si>
    <t>https://podminky.urs.cz/item/CS_URS_2022_01/997221559</t>
  </si>
  <si>
    <t>47</t>
  </si>
  <si>
    <t>997221571</t>
  </si>
  <si>
    <t>Vodorovná doprava vybouraných hmot do 1 km</t>
  </si>
  <si>
    <t>-1936328944</t>
  </si>
  <si>
    <t>Vodorovná doprava vybouraných hmot bez naložení, ale se složením a s hrubým urovnáním na vzdálenost do 1 km</t>
  </si>
  <si>
    <t>https://podminky.urs.cz/item/CS_URS_2022_01/997221571</t>
  </si>
  <si>
    <t>48</t>
  </si>
  <si>
    <t>997221579</t>
  </si>
  <si>
    <t>Příplatek ZKD 1 km u vodorovné dopravy vybouraných hmot</t>
  </si>
  <si>
    <t>-1844467326</t>
  </si>
  <si>
    <t>Vodorovná doprava vybouraných hmot bez naložení, ale se složením a s hrubým urovnáním na vzdálenost Příplatek k ceně za každý další i započatý 1 km přes 1 km</t>
  </si>
  <si>
    <t>https://podminky.urs.cz/item/CS_URS_2022_01/997221579</t>
  </si>
  <si>
    <t>2,328*9 'Přepočtené koeficientem množství</t>
  </si>
  <si>
    <t>49</t>
  </si>
  <si>
    <t>997221861</t>
  </si>
  <si>
    <t>Poplatek za uložení stavebního odpadu na recyklační skládce (skládkovné) z prostého betonu pod kódem 17 01 01</t>
  </si>
  <si>
    <t>323244766</t>
  </si>
  <si>
    <t>Poplatek za uložení stavebního odpadu na recyklační skládce (skládkovné) z prostého betonu zatříděného do Katalogu odpadů pod kódem 17 01 01</t>
  </si>
  <si>
    <t>https://podminky.urs.cz/item/CS_URS_2022_01/997221861</t>
  </si>
  <si>
    <t>998</t>
  </si>
  <si>
    <t>Přesun hmot</t>
  </si>
  <si>
    <t>50</t>
  </si>
  <si>
    <t>998225111</t>
  </si>
  <si>
    <t>Přesun hmot pro pozemní komunikace s krytem z kamene, monolitickým betonovým nebo živičným</t>
  </si>
  <si>
    <t>-819313975</t>
  </si>
  <si>
    <t>Přesun hmot pro komunikace s krytem z kameniva, monolitickým betonovým nebo živičným dopravní vzdálenost do 200 m jakékoliv délky objektu</t>
  </si>
  <si>
    <t>https://podminky.urs.cz/item/CS_URS_2022_01/998225111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</si>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</sst>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0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5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9" fillId="5" borderId="9" xfId="0" applyFont="1" applyFill="1" applyBorder="1" applyAlignment="1">
      <alignment horizontal="center" vertical="center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5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166" fontId="26" fillId="0" borderId="21" xfId="0" applyNumberFormat="1" applyFont="1" applyBorder="1" applyAlignment="1">
      <alignment vertical="center"/>
    </xf>
    <xf numFmtId="4" fontId="26" fillId="0" borderId="2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19" fillId="5" borderId="0" xfId="0" applyFont="1" applyFill="1" applyAlignment="1">
      <alignment horizontal="left" vertical="center"/>
    </xf>
    <xf numFmtId="0" fontId="19" fillId="5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19" fillId="5" borderId="1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0" borderId="0" xfId="0" applyNumberFormat="1" applyFont="1" applyAlignment="1"/>
    <xf numFmtId="166" fontId="29" fillId="0" borderId="13" xfId="0" applyNumberFormat="1" applyFont="1" applyBorder="1" applyAlignment="1"/>
    <xf numFmtId="166" fontId="29" fillId="0" borderId="14" xfId="0" applyNumberFormat="1" applyFont="1" applyBorder="1" applyAlignment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5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6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4" xfId="0" applyFont="1" applyBorder="1" applyAlignment="1" applyProtection="1">
      <alignment vertical="center"/>
      <protection locked="0"/>
    </xf>
    <xf numFmtId="0" fontId="19" fillId="0" borderId="23" xfId="0" applyFont="1" applyBorder="1" applyAlignment="1" applyProtection="1">
      <alignment horizontal="center" vertical="center"/>
      <protection locked="0"/>
    </xf>
    <xf numFmtId="49" fontId="19" fillId="0" borderId="23" xfId="0" applyNumberFormat="1" applyFont="1" applyBorder="1" applyAlignment="1" applyProtection="1">
      <alignment horizontal="left" vertical="center" wrapText="1"/>
      <protection locked="0"/>
    </xf>
    <xf numFmtId="0" fontId="19" fillId="0" borderId="23" xfId="0" applyFont="1" applyBorder="1" applyAlignment="1" applyProtection="1">
      <alignment horizontal="left" vertical="center" wrapText="1"/>
      <protection locked="0"/>
    </xf>
    <xf numFmtId="0" fontId="19" fillId="0" borderId="23" xfId="0" applyFont="1" applyBorder="1" applyAlignment="1" applyProtection="1">
      <alignment horizontal="center" vertical="center" wrapText="1"/>
      <protection locked="0"/>
    </xf>
    <xf numFmtId="167" fontId="19" fillId="0" borderId="23" xfId="0" applyNumberFormat="1" applyFont="1" applyBorder="1" applyAlignment="1" applyProtection="1">
      <alignment vertical="center"/>
      <protection locked="0"/>
    </xf>
    <xf numFmtId="4" fontId="19" fillId="3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  <protection locked="0"/>
    </xf>
    <xf numFmtId="0" fontId="20" fillId="3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6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1" applyFont="1" applyAlignment="1">
      <alignment vertical="center" wrapText="1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35" fillId="0" borderId="23" xfId="0" applyFont="1" applyBorder="1" applyAlignment="1" applyProtection="1">
      <alignment horizontal="center" vertical="center"/>
      <protection locked="0"/>
    </xf>
    <xf numFmtId="49" fontId="35" fillId="0" borderId="23" xfId="0" applyNumberFormat="1" applyFont="1" applyBorder="1" applyAlignment="1" applyProtection="1">
      <alignment horizontal="left" vertical="center" wrapText="1"/>
      <protection locked="0"/>
    </xf>
    <xf numFmtId="0" fontId="35" fillId="0" borderId="23" xfId="0" applyFont="1" applyBorder="1" applyAlignment="1" applyProtection="1">
      <alignment horizontal="left" vertical="center" wrapText="1"/>
      <protection locked="0"/>
    </xf>
    <xf numFmtId="0" fontId="35" fillId="0" borderId="23" xfId="0" applyFont="1" applyBorder="1" applyAlignment="1" applyProtection="1">
      <alignment horizontal="center" vertical="center" wrapText="1"/>
      <protection locked="0"/>
    </xf>
    <xf numFmtId="167" fontId="35" fillId="0" borderId="23" xfId="0" applyNumberFormat="1" applyFont="1" applyBorder="1" applyAlignment="1" applyProtection="1">
      <alignment vertical="center"/>
      <protection locked="0"/>
    </xf>
    <xf numFmtId="4" fontId="35" fillId="3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  <protection locked="0"/>
    </xf>
    <xf numFmtId="0" fontId="36" fillId="0" borderId="4" xfId="0" applyFont="1" applyBorder="1" applyAlignment="1">
      <alignment vertical="center"/>
    </xf>
    <xf numFmtId="0" fontId="35" fillId="3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5" fillId="0" borderId="6" xfId="0" applyNumberFormat="1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8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left" vertical="center"/>
    </xf>
    <xf numFmtId="0" fontId="19" fillId="5" borderId="8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 wrapText="1"/>
    </xf>
    <xf numFmtId="0" fontId="39" fillId="0" borderId="29" xfId="0" applyFont="1" applyBorder="1" applyAlignment="1">
      <alignment horizontal="left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wrapText="1"/>
    </xf>
    <xf numFmtId="49" fontId="40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1/171251201" TargetMode="External"/><Relationship Id="rId18" Type="http://schemas.openxmlformats.org/officeDocument/2006/relationships/hyperlink" Target="https://podminky.urs.cz/item/CS_URS_2022_01/181411122" TargetMode="External"/><Relationship Id="rId26" Type="http://schemas.openxmlformats.org/officeDocument/2006/relationships/hyperlink" Target="https://podminky.urs.cz/item/CS_URS_2022_01/871228111" TargetMode="External"/><Relationship Id="rId21" Type="http://schemas.openxmlformats.org/officeDocument/2006/relationships/hyperlink" Target="https://podminky.urs.cz/item/CS_URS_2022_01/564851111" TargetMode="External"/><Relationship Id="rId34" Type="http://schemas.openxmlformats.org/officeDocument/2006/relationships/hyperlink" Target="https://podminky.urs.cz/item/CS_URS_2022_01/997221579" TargetMode="External"/><Relationship Id="rId7" Type="http://schemas.openxmlformats.org/officeDocument/2006/relationships/hyperlink" Target="https://podminky.urs.cz/item/CS_URS_2022_01/162451106" TargetMode="External"/><Relationship Id="rId12" Type="http://schemas.openxmlformats.org/officeDocument/2006/relationships/hyperlink" Target="https://podminky.urs.cz/item/CS_URS_2022_01/171201231" TargetMode="External"/><Relationship Id="rId17" Type="http://schemas.openxmlformats.org/officeDocument/2006/relationships/hyperlink" Target="https://podminky.urs.cz/item/CS_URS_2022_01/181411121" TargetMode="External"/><Relationship Id="rId25" Type="http://schemas.openxmlformats.org/officeDocument/2006/relationships/hyperlink" Target="https://podminky.urs.cz/item/CS_URS_2022_01/837264111" TargetMode="External"/><Relationship Id="rId33" Type="http://schemas.openxmlformats.org/officeDocument/2006/relationships/hyperlink" Target="https://podminky.urs.cz/item/CS_URS_2022_01/997221571" TargetMode="External"/><Relationship Id="rId2" Type="http://schemas.openxmlformats.org/officeDocument/2006/relationships/hyperlink" Target="https://podminky.urs.cz/item/CS_URS_2022_01/113106421" TargetMode="External"/><Relationship Id="rId16" Type="http://schemas.openxmlformats.org/officeDocument/2006/relationships/hyperlink" Target="https://podminky.urs.cz/item/CS_URS_2022_01/181351103" TargetMode="External"/><Relationship Id="rId20" Type="http://schemas.openxmlformats.org/officeDocument/2006/relationships/hyperlink" Target="https://podminky.urs.cz/item/CS_URS_2022_01/564831111" TargetMode="External"/><Relationship Id="rId29" Type="http://schemas.openxmlformats.org/officeDocument/2006/relationships/hyperlink" Target="https://podminky.urs.cz/item/CS_URS_2022_01/916241213" TargetMode="External"/><Relationship Id="rId1" Type="http://schemas.openxmlformats.org/officeDocument/2006/relationships/hyperlink" Target="https://podminky.urs.cz/item/CS_URS_2022_01/113106191" TargetMode="External"/><Relationship Id="rId6" Type="http://schemas.openxmlformats.org/officeDocument/2006/relationships/hyperlink" Target="https://podminky.urs.cz/item/CS_URS_2022_01/132251101" TargetMode="External"/><Relationship Id="rId11" Type="http://schemas.openxmlformats.org/officeDocument/2006/relationships/hyperlink" Target="https://podminky.urs.cz/item/CS_URS_2022_01/171152101" TargetMode="External"/><Relationship Id="rId24" Type="http://schemas.openxmlformats.org/officeDocument/2006/relationships/hyperlink" Target="https://podminky.urs.cz/item/CS_URS_2022_01/591411111" TargetMode="External"/><Relationship Id="rId32" Type="http://schemas.openxmlformats.org/officeDocument/2006/relationships/hyperlink" Target="https://podminky.urs.cz/item/CS_URS_2022_01/997221559" TargetMode="External"/><Relationship Id="rId37" Type="http://schemas.openxmlformats.org/officeDocument/2006/relationships/drawing" Target="../drawings/drawing2.xml"/><Relationship Id="rId5" Type="http://schemas.openxmlformats.org/officeDocument/2006/relationships/hyperlink" Target="https://podminky.urs.cz/item/CS_URS_2022_01/129001101" TargetMode="External"/><Relationship Id="rId15" Type="http://schemas.openxmlformats.org/officeDocument/2006/relationships/hyperlink" Target="https://podminky.urs.cz/item/CS_URS_2022_01/181152302" TargetMode="External"/><Relationship Id="rId23" Type="http://schemas.openxmlformats.org/officeDocument/2006/relationships/hyperlink" Target="https://podminky.urs.cz/item/CS_URS_2022_01/591211111" TargetMode="External"/><Relationship Id="rId28" Type="http://schemas.openxmlformats.org/officeDocument/2006/relationships/hyperlink" Target="https://podminky.urs.cz/item/CS_URS_2022_01/916111123" TargetMode="External"/><Relationship Id="rId36" Type="http://schemas.openxmlformats.org/officeDocument/2006/relationships/hyperlink" Target="https://podminky.urs.cz/item/CS_URS_2022_01/998225111" TargetMode="External"/><Relationship Id="rId10" Type="http://schemas.openxmlformats.org/officeDocument/2006/relationships/hyperlink" Target="https://podminky.urs.cz/item/CS_URS_2022_01/171151103" TargetMode="External"/><Relationship Id="rId19" Type="http://schemas.openxmlformats.org/officeDocument/2006/relationships/hyperlink" Target="https://podminky.urs.cz/item/CS_URS_2022_01/182351023" TargetMode="External"/><Relationship Id="rId31" Type="http://schemas.openxmlformats.org/officeDocument/2006/relationships/hyperlink" Target="https://podminky.urs.cz/item/CS_URS_2022_01/997221551" TargetMode="External"/><Relationship Id="rId4" Type="http://schemas.openxmlformats.org/officeDocument/2006/relationships/hyperlink" Target="https://podminky.urs.cz/item/CS_URS_2022_01/122252203" TargetMode="External"/><Relationship Id="rId9" Type="http://schemas.openxmlformats.org/officeDocument/2006/relationships/hyperlink" Target="https://podminky.urs.cz/item/CS_URS_2022_01/167151101" TargetMode="External"/><Relationship Id="rId14" Type="http://schemas.openxmlformats.org/officeDocument/2006/relationships/hyperlink" Target="https://podminky.urs.cz/item/CS_URS_2022_01/181152301" TargetMode="External"/><Relationship Id="rId22" Type="http://schemas.openxmlformats.org/officeDocument/2006/relationships/hyperlink" Target="https://podminky.urs.cz/item/CS_URS_2022_01/564932111" TargetMode="External"/><Relationship Id="rId27" Type="http://schemas.openxmlformats.org/officeDocument/2006/relationships/hyperlink" Target="https://podminky.urs.cz/item/CS_URS_2022_01/899623151" TargetMode="External"/><Relationship Id="rId30" Type="http://schemas.openxmlformats.org/officeDocument/2006/relationships/hyperlink" Target="https://podminky.urs.cz/item/CS_URS_2022_01/916991121" TargetMode="External"/><Relationship Id="rId35" Type="http://schemas.openxmlformats.org/officeDocument/2006/relationships/hyperlink" Target="https://podminky.urs.cz/item/CS_URS_2022_01/997221861" TargetMode="External"/><Relationship Id="rId8" Type="http://schemas.openxmlformats.org/officeDocument/2006/relationships/hyperlink" Target="https://podminky.urs.cz/item/CS_URS_2022_01/162751117" TargetMode="External"/><Relationship Id="rId3" Type="http://schemas.openxmlformats.org/officeDocument/2006/relationships/hyperlink" Target="https://podminky.urs.cz/item/CS_URS_2022_01/121151113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50000000000003" customHeight="1">
      <c r="AR2" s="293" t="s">
        <v>6</v>
      </c>
      <c r="AS2" s="260"/>
      <c r="AT2" s="260"/>
      <c r="AU2" s="260"/>
      <c r="AV2" s="260"/>
      <c r="AW2" s="260"/>
      <c r="AX2" s="260"/>
      <c r="AY2" s="260"/>
      <c r="AZ2" s="260"/>
      <c r="BA2" s="260"/>
      <c r="BB2" s="260"/>
      <c r="BC2" s="260"/>
      <c r="BD2" s="260"/>
      <c r="BE2" s="260"/>
      <c r="BS2" s="16" t="s">
        <v>7</v>
      </c>
      <c r="BT2" s="16" t="s">
        <v>8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7</v>
      </c>
      <c r="BT3" s="16" t="s">
        <v>9</v>
      </c>
    </row>
    <row r="4" spans="1:74" s="1" customFormat="1" ht="24.95" customHeight="1">
      <c r="B4" s="19"/>
      <c r="D4" s="20" t="s">
        <v>10</v>
      </c>
      <c r="AR4" s="19"/>
      <c r="AS4" s="21" t="s">
        <v>11</v>
      </c>
      <c r="BE4" s="22" t="s">
        <v>12</v>
      </c>
      <c r="BS4" s="16" t="s">
        <v>13</v>
      </c>
    </row>
    <row r="5" spans="1:74" s="1" customFormat="1" ht="12" customHeight="1">
      <c r="B5" s="19"/>
      <c r="D5" s="23" t="s">
        <v>14</v>
      </c>
      <c r="K5" s="259" t="s">
        <v>15</v>
      </c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60"/>
      <c r="AB5" s="260"/>
      <c r="AC5" s="260"/>
      <c r="AD5" s="260"/>
      <c r="AE5" s="260"/>
      <c r="AF5" s="260"/>
      <c r="AG5" s="260"/>
      <c r="AH5" s="260"/>
      <c r="AI5" s="260"/>
      <c r="AJ5" s="260"/>
      <c r="AK5" s="260"/>
      <c r="AL5" s="260"/>
      <c r="AM5" s="260"/>
      <c r="AN5" s="260"/>
      <c r="AO5" s="260"/>
      <c r="AR5" s="19"/>
      <c r="BE5" s="256" t="s">
        <v>16</v>
      </c>
      <c r="BS5" s="16" t="s">
        <v>7</v>
      </c>
    </row>
    <row r="6" spans="1:74" s="1" customFormat="1" ht="36.950000000000003" customHeight="1">
      <c r="B6" s="19"/>
      <c r="D6" s="25" t="s">
        <v>17</v>
      </c>
      <c r="K6" s="261" t="s">
        <v>18</v>
      </c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R6" s="19"/>
      <c r="BE6" s="257"/>
      <c r="BS6" s="16" t="s">
        <v>7</v>
      </c>
    </row>
    <row r="7" spans="1:74" s="1" customFormat="1" ht="12" customHeight="1">
      <c r="B7" s="19"/>
      <c r="D7" s="26" t="s">
        <v>19</v>
      </c>
      <c r="K7" s="24" t="s">
        <v>3</v>
      </c>
      <c r="AK7" s="26" t="s">
        <v>20</v>
      </c>
      <c r="AN7" s="24" t="s">
        <v>3</v>
      </c>
      <c r="AR7" s="19"/>
      <c r="BE7" s="257"/>
      <c r="BS7" s="16" t="s">
        <v>7</v>
      </c>
    </row>
    <row r="8" spans="1:74" s="1" customFormat="1" ht="12" customHeight="1">
      <c r="B8" s="19"/>
      <c r="D8" s="26" t="s">
        <v>21</v>
      </c>
      <c r="K8" s="24" t="s">
        <v>22</v>
      </c>
      <c r="AK8" s="26" t="s">
        <v>23</v>
      </c>
      <c r="AN8" s="27" t="s">
        <v>24</v>
      </c>
      <c r="AR8" s="19"/>
      <c r="BE8" s="257"/>
      <c r="BS8" s="16" t="s">
        <v>7</v>
      </c>
    </row>
    <row r="9" spans="1:74" s="1" customFormat="1" ht="14.45" customHeight="1">
      <c r="B9" s="19"/>
      <c r="AR9" s="19"/>
      <c r="BE9" s="257"/>
      <c r="BS9" s="16" t="s">
        <v>7</v>
      </c>
    </row>
    <row r="10" spans="1:74" s="1" customFormat="1" ht="12" customHeight="1">
      <c r="B10" s="19"/>
      <c r="D10" s="26" t="s">
        <v>25</v>
      </c>
      <c r="AK10" s="26" t="s">
        <v>26</v>
      </c>
      <c r="AN10" s="24" t="s">
        <v>3</v>
      </c>
      <c r="AR10" s="19"/>
      <c r="BE10" s="257"/>
      <c r="BS10" s="16" t="s">
        <v>7</v>
      </c>
    </row>
    <row r="11" spans="1:74" s="1" customFormat="1" ht="18.399999999999999" customHeight="1">
      <c r="B11" s="19"/>
      <c r="E11" s="24" t="s">
        <v>22</v>
      </c>
      <c r="AK11" s="26" t="s">
        <v>27</v>
      </c>
      <c r="AN11" s="24" t="s">
        <v>3</v>
      </c>
      <c r="AR11" s="19"/>
      <c r="BE11" s="257"/>
      <c r="BS11" s="16" t="s">
        <v>7</v>
      </c>
    </row>
    <row r="12" spans="1:74" s="1" customFormat="1" ht="6.95" customHeight="1">
      <c r="B12" s="19"/>
      <c r="AR12" s="19"/>
      <c r="BE12" s="257"/>
      <c r="BS12" s="16" t="s">
        <v>7</v>
      </c>
    </row>
    <row r="13" spans="1:74" s="1" customFormat="1" ht="12" customHeight="1">
      <c r="B13" s="19"/>
      <c r="D13" s="26" t="s">
        <v>28</v>
      </c>
      <c r="AK13" s="26" t="s">
        <v>26</v>
      </c>
      <c r="AN13" s="28" t="s">
        <v>29</v>
      </c>
      <c r="AR13" s="19"/>
      <c r="BE13" s="257"/>
      <c r="BS13" s="16" t="s">
        <v>7</v>
      </c>
    </row>
    <row r="14" spans="1:74" ht="12.75">
      <c r="B14" s="19"/>
      <c r="E14" s="262" t="s">
        <v>29</v>
      </c>
      <c r="F14" s="263"/>
      <c r="G14" s="263"/>
      <c r="H14" s="263"/>
      <c r="I14" s="263"/>
      <c r="J14" s="263"/>
      <c r="K14" s="263"/>
      <c r="L14" s="263"/>
      <c r="M14" s="263"/>
      <c r="N14" s="263"/>
      <c r="O14" s="263"/>
      <c r="P14" s="263"/>
      <c r="Q14" s="263"/>
      <c r="R14" s="263"/>
      <c r="S14" s="263"/>
      <c r="T14" s="263"/>
      <c r="U14" s="263"/>
      <c r="V14" s="263"/>
      <c r="W14" s="263"/>
      <c r="X14" s="263"/>
      <c r="Y14" s="263"/>
      <c r="Z14" s="263"/>
      <c r="AA14" s="263"/>
      <c r="AB14" s="263"/>
      <c r="AC14" s="263"/>
      <c r="AD14" s="263"/>
      <c r="AE14" s="263"/>
      <c r="AF14" s="263"/>
      <c r="AG14" s="263"/>
      <c r="AH14" s="263"/>
      <c r="AI14" s="263"/>
      <c r="AJ14" s="263"/>
      <c r="AK14" s="26" t="s">
        <v>27</v>
      </c>
      <c r="AN14" s="28" t="s">
        <v>29</v>
      </c>
      <c r="AR14" s="19"/>
      <c r="BE14" s="257"/>
      <c r="BS14" s="16" t="s">
        <v>7</v>
      </c>
    </row>
    <row r="15" spans="1:74" s="1" customFormat="1" ht="6.95" customHeight="1">
      <c r="B15" s="19"/>
      <c r="AR15" s="19"/>
      <c r="BE15" s="257"/>
      <c r="BS15" s="16" t="s">
        <v>4</v>
      </c>
    </row>
    <row r="16" spans="1:74" s="1" customFormat="1" ht="12" customHeight="1">
      <c r="B16" s="19"/>
      <c r="D16" s="26" t="s">
        <v>30</v>
      </c>
      <c r="AK16" s="26" t="s">
        <v>26</v>
      </c>
      <c r="AN16" s="24" t="s">
        <v>3</v>
      </c>
      <c r="AR16" s="19"/>
      <c r="BE16" s="257"/>
      <c r="BS16" s="16" t="s">
        <v>4</v>
      </c>
    </row>
    <row r="17" spans="1:71" s="1" customFormat="1" ht="18.399999999999999" customHeight="1">
      <c r="B17" s="19"/>
      <c r="E17" s="24" t="s">
        <v>22</v>
      </c>
      <c r="AK17" s="26" t="s">
        <v>27</v>
      </c>
      <c r="AN17" s="24" t="s">
        <v>3</v>
      </c>
      <c r="AR17" s="19"/>
      <c r="BE17" s="257"/>
      <c r="BS17" s="16" t="s">
        <v>31</v>
      </c>
    </row>
    <row r="18" spans="1:71" s="1" customFormat="1" ht="6.95" customHeight="1">
      <c r="B18" s="19"/>
      <c r="AR18" s="19"/>
      <c r="BE18" s="257"/>
      <c r="BS18" s="16" t="s">
        <v>7</v>
      </c>
    </row>
    <row r="19" spans="1:71" s="1" customFormat="1" ht="12" customHeight="1">
      <c r="B19" s="19"/>
      <c r="D19" s="26" t="s">
        <v>32</v>
      </c>
      <c r="AK19" s="26" t="s">
        <v>26</v>
      </c>
      <c r="AN19" s="24" t="s">
        <v>3</v>
      </c>
      <c r="AR19" s="19"/>
      <c r="BE19" s="257"/>
      <c r="BS19" s="16" t="s">
        <v>7</v>
      </c>
    </row>
    <row r="20" spans="1:71" s="1" customFormat="1" ht="18.399999999999999" customHeight="1">
      <c r="B20" s="19"/>
      <c r="E20" s="24" t="s">
        <v>33</v>
      </c>
      <c r="AK20" s="26" t="s">
        <v>27</v>
      </c>
      <c r="AN20" s="24" t="s">
        <v>3</v>
      </c>
      <c r="AR20" s="19"/>
      <c r="BE20" s="257"/>
      <c r="BS20" s="16" t="s">
        <v>31</v>
      </c>
    </row>
    <row r="21" spans="1:71" s="1" customFormat="1" ht="6.95" customHeight="1">
      <c r="B21" s="19"/>
      <c r="AR21" s="19"/>
      <c r="BE21" s="257"/>
    </row>
    <row r="22" spans="1:71" s="1" customFormat="1" ht="12" customHeight="1">
      <c r="B22" s="19"/>
      <c r="D22" s="26" t="s">
        <v>34</v>
      </c>
      <c r="AR22" s="19"/>
      <c r="BE22" s="257"/>
    </row>
    <row r="23" spans="1:71" s="1" customFormat="1" ht="47.25" customHeight="1">
      <c r="B23" s="19"/>
      <c r="E23" s="264" t="s">
        <v>35</v>
      </c>
      <c r="F23" s="264"/>
      <c r="G23" s="264"/>
      <c r="H23" s="264"/>
      <c r="I23" s="264"/>
      <c r="J23" s="264"/>
      <c r="K23" s="264"/>
      <c r="L23" s="264"/>
      <c r="M23" s="264"/>
      <c r="N23" s="264"/>
      <c r="O23" s="264"/>
      <c r="P23" s="264"/>
      <c r="Q23" s="264"/>
      <c r="R23" s="264"/>
      <c r="S23" s="264"/>
      <c r="T23" s="264"/>
      <c r="U23" s="264"/>
      <c r="V23" s="264"/>
      <c r="W23" s="264"/>
      <c r="X23" s="264"/>
      <c r="Y23" s="264"/>
      <c r="Z23" s="264"/>
      <c r="AA23" s="264"/>
      <c r="AB23" s="264"/>
      <c r="AC23" s="264"/>
      <c r="AD23" s="264"/>
      <c r="AE23" s="264"/>
      <c r="AF23" s="264"/>
      <c r="AG23" s="264"/>
      <c r="AH23" s="264"/>
      <c r="AI23" s="264"/>
      <c r="AJ23" s="264"/>
      <c r="AK23" s="264"/>
      <c r="AL23" s="264"/>
      <c r="AM23" s="264"/>
      <c r="AN23" s="264"/>
      <c r="AR23" s="19"/>
      <c r="BE23" s="257"/>
    </row>
    <row r="24" spans="1:71" s="1" customFormat="1" ht="6.95" customHeight="1">
      <c r="B24" s="19"/>
      <c r="AR24" s="19"/>
      <c r="BE24" s="257"/>
    </row>
    <row r="25" spans="1:71" s="1" customFormat="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57"/>
    </row>
    <row r="26" spans="1:71" s="2" customFormat="1" ht="25.9" customHeight="1">
      <c r="A26" s="31"/>
      <c r="B26" s="32"/>
      <c r="C26" s="31"/>
      <c r="D26" s="33" t="s">
        <v>36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65">
        <f>ROUND(AG54,2)</f>
        <v>0</v>
      </c>
      <c r="AL26" s="266"/>
      <c r="AM26" s="266"/>
      <c r="AN26" s="266"/>
      <c r="AO26" s="266"/>
      <c r="AP26" s="31"/>
      <c r="AQ26" s="31"/>
      <c r="AR26" s="32"/>
      <c r="BE26" s="257"/>
    </row>
    <row r="27" spans="1:71" s="2" customFormat="1" ht="6.95" customHeight="1">
      <c r="A27" s="31"/>
      <c r="B27" s="32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2"/>
      <c r="BE27" s="257"/>
    </row>
    <row r="28" spans="1:71" s="2" customFormat="1" ht="12.75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267" t="s">
        <v>37</v>
      </c>
      <c r="M28" s="267"/>
      <c r="N28" s="267"/>
      <c r="O28" s="267"/>
      <c r="P28" s="267"/>
      <c r="Q28" s="31"/>
      <c r="R28" s="31"/>
      <c r="S28" s="31"/>
      <c r="T28" s="31"/>
      <c r="U28" s="31"/>
      <c r="V28" s="31"/>
      <c r="W28" s="267" t="s">
        <v>38</v>
      </c>
      <c r="X28" s="267"/>
      <c r="Y28" s="267"/>
      <c r="Z28" s="267"/>
      <c r="AA28" s="267"/>
      <c r="AB28" s="267"/>
      <c r="AC28" s="267"/>
      <c r="AD28" s="267"/>
      <c r="AE28" s="267"/>
      <c r="AF28" s="31"/>
      <c r="AG28" s="31"/>
      <c r="AH28" s="31"/>
      <c r="AI28" s="31"/>
      <c r="AJ28" s="31"/>
      <c r="AK28" s="267" t="s">
        <v>39</v>
      </c>
      <c r="AL28" s="267"/>
      <c r="AM28" s="267"/>
      <c r="AN28" s="267"/>
      <c r="AO28" s="267"/>
      <c r="AP28" s="31"/>
      <c r="AQ28" s="31"/>
      <c r="AR28" s="32"/>
      <c r="BE28" s="257"/>
    </row>
    <row r="29" spans="1:71" s="3" customFormat="1" ht="14.45" customHeight="1">
      <c r="B29" s="36"/>
      <c r="D29" s="26" t="s">
        <v>40</v>
      </c>
      <c r="F29" s="26" t="s">
        <v>41</v>
      </c>
      <c r="L29" s="270">
        <v>0.21</v>
      </c>
      <c r="M29" s="269"/>
      <c r="N29" s="269"/>
      <c r="O29" s="269"/>
      <c r="P29" s="269"/>
      <c r="W29" s="268">
        <f>ROUND(AZ54, 2)</f>
        <v>0</v>
      </c>
      <c r="X29" s="269"/>
      <c r="Y29" s="269"/>
      <c r="Z29" s="269"/>
      <c r="AA29" s="269"/>
      <c r="AB29" s="269"/>
      <c r="AC29" s="269"/>
      <c r="AD29" s="269"/>
      <c r="AE29" s="269"/>
      <c r="AK29" s="268">
        <f>ROUND(AV54, 2)</f>
        <v>0</v>
      </c>
      <c r="AL29" s="269"/>
      <c r="AM29" s="269"/>
      <c r="AN29" s="269"/>
      <c r="AO29" s="269"/>
      <c r="AR29" s="36"/>
      <c r="BE29" s="258"/>
    </row>
    <row r="30" spans="1:71" s="3" customFormat="1" ht="14.45" customHeight="1">
      <c r="B30" s="36"/>
      <c r="F30" s="26" t="s">
        <v>42</v>
      </c>
      <c r="L30" s="270">
        <v>0.15</v>
      </c>
      <c r="M30" s="269"/>
      <c r="N30" s="269"/>
      <c r="O30" s="269"/>
      <c r="P30" s="269"/>
      <c r="W30" s="268">
        <f>ROUND(BA54, 2)</f>
        <v>0</v>
      </c>
      <c r="X30" s="269"/>
      <c r="Y30" s="269"/>
      <c r="Z30" s="269"/>
      <c r="AA30" s="269"/>
      <c r="AB30" s="269"/>
      <c r="AC30" s="269"/>
      <c r="AD30" s="269"/>
      <c r="AE30" s="269"/>
      <c r="AK30" s="268">
        <f>ROUND(AW54, 2)</f>
        <v>0</v>
      </c>
      <c r="AL30" s="269"/>
      <c r="AM30" s="269"/>
      <c r="AN30" s="269"/>
      <c r="AO30" s="269"/>
      <c r="AR30" s="36"/>
      <c r="BE30" s="258"/>
    </row>
    <row r="31" spans="1:71" s="3" customFormat="1" ht="14.45" hidden="1" customHeight="1">
      <c r="B31" s="36"/>
      <c r="F31" s="26" t="s">
        <v>43</v>
      </c>
      <c r="L31" s="270">
        <v>0.21</v>
      </c>
      <c r="M31" s="269"/>
      <c r="N31" s="269"/>
      <c r="O31" s="269"/>
      <c r="P31" s="269"/>
      <c r="W31" s="268">
        <f>ROUND(BB54, 2)</f>
        <v>0</v>
      </c>
      <c r="X31" s="269"/>
      <c r="Y31" s="269"/>
      <c r="Z31" s="269"/>
      <c r="AA31" s="269"/>
      <c r="AB31" s="269"/>
      <c r="AC31" s="269"/>
      <c r="AD31" s="269"/>
      <c r="AE31" s="269"/>
      <c r="AK31" s="268">
        <v>0</v>
      </c>
      <c r="AL31" s="269"/>
      <c r="AM31" s="269"/>
      <c r="AN31" s="269"/>
      <c r="AO31" s="269"/>
      <c r="AR31" s="36"/>
      <c r="BE31" s="258"/>
    </row>
    <row r="32" spans="1:71" s="3" customFormat="1" ht="14.45" hidden="1" customHeight="1">
      <c r="B32" s="36"/>
      <c r="F32" s="26" t="s">
        <v>44</v>
      </c>
      <c r="L32" s="270">
        <v>0.15</v>
      </c>
      <c r="M32" s="269"/>
      <c r="N32" s="269"/>
      <c r="O32" s="269"/>
      <c r="P32" s="269"/>
      <c r="W32" s="268">
        <f>ROUND(BC54, 2)</f>
        <v>0</v>
      </c>
      <c r="X32" s="269"/>
      <c r="Y32" s="269"/>
      <c r="Z32" s="269"/>
      <c r="AA32" s="269"/>
      <c r="AB32" s="269"/>
      <c r="AC32" s="269"/>
      <c r="AD32" s="269"/>
      <c r="AE32" s="269"/>
      <c r="AK32" s="268">
        <v>0</v>
      </c>
      <c r="AL32" s="269"/>
      <c r="AM32" s="269"/>
      <c r="AN32" s="269"/>
      <c r="AO32" s="269"/>
      <c r="AR32" s="36"/>
      <c r="BE32" s="258"/>
    </row>
    <row r="33" spans="1:57" s="3" customFormat="1" ht="14.45" hidden="1" customHeight="1">
      <c r="B33" s="36"/>
      <c r="F33" s="26" t="s">
        <v>45</v>
      </c>
      <c r="L33" s="270">
        <v>0</v>
      </c>
      <c r="M33" s="269"/>
      <c r="N33" s="269"/>
      <c r="O33" s="269"/>
      <c r="P33" s="269"/>
      <c r="W33" s="268">
        <f>ROUND(BD54, 2)</f>
        <v>0</v>
      </c>
      <c r="X33" s="269"/>
      <c r="Y33" s="269"/>
      <c r="Z33" s="269"/>
      <c r="AA33" s="269"/>
      <c r="AB33" s="269"/>
      <c r="AC33" s="269"/>
      <c r="AD33" s="269"/>
      <c r="AE33" s="269"/>
      <c r="AK33" s="268">
        <v>0</v>
      </c>
      <c r="AL33" s="269"/>
      <c r="AM33" s="269"/>
      <c r="AN33" s="269"/>
      <c r="AO33" s="269"/>
      <c r="AR33" s="36"/>
    </row>
    <row r="34" spans="1:57" s="2" customFormat="1" ht="6.95" customHeight="1">
      <c r="A34" s="31"/>
      <c r="B34" s="32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2"/>
      <c r="BE34" s="31"/>
    </row>
    <row r="35" spans="1:57" s="2" customFormat="1" ht="25.9" customHeight="1">
      <c r="A35" s="31"/>
      <c r="B35" s="32"/>
      <c r="C35" s="37"/>
      <c r="D35" s="38" t="s">
        <v>46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47</v>
      </c>
      <c r="U35" s="39"/>
      <c r="V35" s="39"/>
      <c r="W35" s="39"/>
      <c r="X35" s="271" t="s">
        <v>48</v>
      </c>
      <c r="Y35" s="272"/>
      <c r="Z35" s="272"/>
      <c r="AA35" s="272"/>
      <c r="AB35" s="272"/>
      <c r="AC35" s="39"/>
      <c r="AD35" s="39"/>
      <c r="AE35" s="39"/>
      <c r="AF35" s="39"/>
      <c r="AG35" s="39"/>
      <c r="AH35" s="39"/>
      <c r="AI35" s="39"/>
      <c r="AJ35" s="39"/>
      <c r="AK35" s="273">
        <f>SUM(AK26:AK33)</f>
        <v>0</v>
      </c>
      <c r="AL35" s="272"/>
      <c r="AM35" s="272"/>
      <c r="AN35" s="272"/>
      <c r="AO35" s="274"/>
      <c r="AP35" s="37"/>
      <c r="AQ35" s="37"/>
      <c r="AR35" s="32"/>
      <c r="BE35" s="31"/>
    </row>
    <row r="36" spans="1:57" s="2" customFormat="1" ht="6.95" customHeight="1">
      <c r="A36" s="31"/>
      <c r="B36" s="32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2"/>
      <c r="BE36" s="31"/>
    </row>
    <row r="37" spans="1:57" s="2" customFormat="1" ht="6.95" customHeight="1">
      <c r="A37" s="31"/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32"/>
      <c r="BE37" s="31"/>
    </row>
    <row r="41" spans="1:57" s="2" customFormat="1" ht="6.95" customHeight="1">
      <c r="A41" s="31"/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32"/>
      <c r="BE41" s="31"/>
    </row>
    <row r="42" spans="1:57" s="2" customFormat="1" ht="24.95" customHeight="1">
      <c r="A42" s="31"/>
      <c r="B42" s="32"/>
      <c r="C42" s="20" t="s">
        <v>49</v>
      </c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2"/>
      <c r="BE42" s="31"/>
    </row>
    <row r="43" spans="1:57" s="2" customFormat="1" ht="6.95" customHeight="1">
      <c r="A43" s="31"/>
      <c r="B43" s="32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2"/>
      <c r="BE43" s="31"/>
    </row>
    <row r="44" spans="1:57" s="4" customFormat="1" ht="12" customHeight="1">
      <c r="B44" s="45"/>
      <c r="C44" s="26" t="s">
        <v>14</v>
      </c>
      <c r="L44" s="4" t="str">
        <f>K5</f>
        <v>JI22-02-15</v>
      </c>
      <c r="AR44" s="45"/>
    </row>
    <row r="45" spans="1:57" s="5" customFormat="1" ht="36.950000000000003" customHeight="1">
      <c r="B45" s="46"/>
      <c r="C45" s="47" t="s">
        <v>17</v>
      </c>
      <c r="L45" s="275" t="str">
        <f>K6</f>
        <v>Projekt Zlatý Anděl</v>
      </c>
      <c r="M45" s="276"/>
      <c r="N45" s="276"/>
      <c r="O45" s="276"/>
      <c r="P45" s="276"/>
      <c r="Q45" s="276"/>
      <c r="R45" s="276"/>
      <c r="S45" s="276"/>
      <c r="T45" s="276"/>
      <c r="U45" s="276"/>
      <c r="V45" s="276"/>
      <c r="W45" s="276"/>
      <c r="X45" s="276"/>
      <c r="Y45" s="276"/>
      <c r="Z45" s="276"/>
      <c r="AA45" s="276"/>
      <c r="AB45" s="276"/>
      <c r="AC45" s="276"/>
      <c r="AD45" s="276"/>
      <c r="AE45" s="276"/>
      <c r="AF45" s="276"/>
      <c r="AG45" s="276"/>
      <c r="AH45" s="276"/>
      <c r="AI45" s="276"/>
      <c r="AJ45" s="276"/>
      <c r="AK45" s="276"/>
      <c r="AL45" s="276"/>
      <c r="AM45" s="276"/>
      <c r="AN45" s="276"/>
      <c r="AO45" s="276"/>
      <c r="AR45" s="46"/>
    </row>
    <row r="46" spans="1:57" s="2" customFormat="1" ht="6.95" customHeight="1">
      <c r="A46" s="31"/>
      <c r="B46" s="32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2"/>
      <c r="BE46" s="31"/>
    </row>
    <row r="47" spans="1:57" s="2" customFormat="1" ht="12" customHeight="1">
      <c r="A47" s="31"/>
      <c r="B47" s="32"/>
      <c r="C47" s="26" t="s">
        <v>21</v>
      </c>
      <c r="D47" s="31"/>
      <c r="E47" s="31"/>
      <c r="F47" s="31"/>
      <c r="G47" s="31"/>
      <c r="H47" s="31"/>
      <c r="I47" s="31"/>
      <c r="J47" s="31"/>
      <c r="K47" s="31"/>
      <c r="L47" s="48" t="str">
        <f>IF(K8="","",K8)</f>
        <v xml:space="preserve"> </v>
      </c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26" t="s">
        <v>23</v>
      </c>
      <c r="AJ47" s="31"/>
      <c r="AK47" s="31"/>
      <c r="AL47" s="31"/>
      <c r="AM47" s="277" t="str">
        <f>IF(AN8= "","",AN8)</f>
        <v>14. 2. 2022</v>
      </c>
      <c r="AN47" s="277"/>
      <c r="AO47" s="31"/>
      <c r="AP47" s="31"/>
      <c r="AQ47" s="31"/>
      <c r="AR47" s="32"/>
      <c r="BE47" s="31"/>
    </row>
    <row r="48" spans="1:57" s="2" customFormat="1" ht="6.95" customHeight="1">
      <c r="A48" s="31"/>
      <c r="B48" s="32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2"/>
      <c r="BE48" s="31"/>
    </row>
    <row r="49" spans="1:91" s="2" customFormat="1" ht="15.2" customHeight="1">
      <c r="A49" s="31"/>
      <c r="B49" s="32"/>
      <c r="C49" s="26" t="s">
        <v>25</v>
      </c>
      <c r="D49" s="31"/>
      <c r="E49" s="31"/>
      <c r="F49" s="31"/>
      <c r="G49" s="31"/>
      <c r="H49" s="31"/>
      <c r="I49" s="31"/>
      <c r="J49" s="31"/>
      <c r="K49" s="31"/>
      <c r="L49" s="4" t="str">
        <f>IF(E11= "","",E11)</f>
        <v xml:space="preserve"> </v>
      </c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26" t="s">
        <v>30</v>
      </c>
      <c r="AJ49" s="31"/>
      <c r="AK49" s="31"/>
      <c r="AL49" s="31"/>
      <c r="AM49" s="278" t="str">
        <f>IF(E17="","",E17)</f>
        <v xml:space="preserve"> </v>
      </c>
      <c r="AN49" s="279"/>
      <c r="AO49" s="279"/>
      <c r="AP49" s="279"/>
      <c r="AQ49" s="31"/>
      <c r="AR49" s="32"/>
      <c r="AS49" s="280" t="s">
        <v>50</v>
      </c>
      <c r="AT49" s="281"/>
      <c r="AU49" s="50"/>
      <c r="AV49" s="50"/>
      <c r="AW49" s="50"/>
      <c r="AX49" s="50"/>
      <c r="AY49" s="50"/>
      <c r="AZ49" s="50"/>
      <c r="BA49" s="50"/>
      <c r="BB49" s="50"/>
      <c r="BC49" s="50"/>
      <c r="BD49" s="51"/>
      <c r="BE49" s="31"/>
    </row>
    <row r="50" spans="1:91" s="2" customFormat="1" ht="25.7" customHeight="1">
      <c r="A50" s="31"/>
      <c r="B50" s="32"/>
      <c r="C50" s="26" t="s">
        <v>28</v>
      </c>
      <c r="D50" s="31"/>
      <c r="E50" s="31"/>
      <c r="F50" s="31"/>
      <c r="G50" s="31"/>
      <c r="H50" s="31"/>
      <c r="I50" s="31"/>
      <c r="J50" s="31"/>
      <c r="K50" s="31"/>
      <c r="L50" s="4" t="str">
        <f>IF(E14= "Vyplň údaj","",E14)</f>
        <v/>
      </c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26" t="s">
        <v>32</v>
      </c>
      <c r="AJ50" s="31"/>
      <c r="AK50" s="31"/>
      <c r="AL50" s="31"/>
      <c r="AM50" s="278" t="str">
        <f>IF(E20="","",E20)</f>
        <v>lacko.ondrej@seznam.cz (tel.:725535980)</v>
      </c>
      <c r="AN50" s="279"/>
      <c r="AO50" s="279"/>
      <c r="AP50" s="279"/>
      <c r="AQ50" s="31"/>
      <c r="AR50" s="32"/>
      <c r="AS50" s="282"/>
      <c r="AT50" s="283"/>
      <c r="AU50" s="52"/>
      <c r="AV50" s="52"/>
      <c r="AW50" s="52"/>
      <c r="AX50" s="52"/>
      <c r="AY50" s="52"/>
      <c r="AZ50" s="52"/>
      <c r="BA50" s="52"/>
      <c r="BB50" s="52"/>
      <c r="BC50" s="52"/>
      <c r="BD50" s="53"/>
      <c r="BE50" s="31"/>
    </row>
    <row r="51" spans="1:91" s="2" customFormat="1" ht="10.9" customHeight="1">
      <c r="A51" s="31"/>
      <c r="B51" s="32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2"/>
      <c r="AS51" s="282"/>
      <c r="AT51" s="283"/>
      <c r="AU51" s="52"/>
      <c r="AV51" s="52"/>
      <c r="AW51" s="52"/>
      <c r="AX51" s="52"/>
      <c r="AY51" s="52"/>
      <c r="AZ51" s="52"/>
      <c r="BA51" s="52"/>
      <c r="BB51" s="52"/>
      <c r="BC51" s="52"/>
      <c r="BD51" s="53"/>
      <c r="BE51" s="31"/>
    </row>
    <row r="52" spans="1:91" s="2" customFormat="1" ht="29.25" customHeight="1">
      <c r="A52" s="31"/>
      <c r="B52" s="32"/>
      <c r="C52" s="284" t="s">
        <v>51</v>
      </c>
      <c r="D52" s="285"/>
      <c r="E52" s="285"/>
      <c r="F52" s="285"/>
      <c r="G52" s="285"/>
      <c r="H52" s="54"/>
      <c r="I52" s="286" t="s">
        <v>52</v>
      </c>
      <c r="J52" s="285"/>
      <c r="K52" s="285"/>
      <c r="L52" s="285"/>
      <c r="M52" s="285"/>
      <c r="N52" s="285"/>
      <c r="O52" s="285"/>
      <c r="P52" s="285"/>
      <c r="Q52" s="285"/>
      <c r="R52" s="285"/>
      <c r="S52" s="285"/>
      <c r="T52" s="285"/>
      <c r="U52" s="285"/>
      <c r="V52" s="285"/>
      <c r="W52" s="285"/>
      <c r="X52" s="285"/>
      <c r="Y52" s="285"/>
      <c r="Z52" s="285"/>
      <c r="AA52" s="285"/>
      <c r="AB52" s="285"/>
      <c r="AC52" s="285"/>
      <c r="AD52" s="285"/>
      <c r="AE52" s="285"/>
      <c r="AF52" s="285"/>
      <c r="AG52" s="287" t="s">
        <v>53</v>
      </c>
      <c r="AH52" s="285"/>
      <c r="AI52" s="285"/>
      <c r="AJ52" s="285"/>
      <c r="AK52" s="285"/>
      <c r="AL52" s="285"/>
      <c r="AM52" s="285"/>
      <c r="AN52" s="286" t="s">
        <v>54</v>
      </c>
      <c r="AO52" s="285"/>
      <c r="AP52" s="285"/>
      <c r="AQ52" s="55" t="s">
        <v>55</v>
      </c>
      <c r="AR52" s="32"/>
      <c r="AS52" s="56" t="s">
        <v>56</v>
      </c>
      <c r="AT52" s="57" t="s">
        <v>57</v>
      </c>
      <c r="AU52" s="57" t="s">
        <v>58</v>
      </c>
      <c r="AV52" s="57" t="s">
        <v>59</v>
      </c>
      <c r="AW52" s="57" t="s">
        <v>60</v>
      </c>
      <c r="AX52" s="57" t="s">
        <v>61</v>
      </c>
      <c r="AY52" s="57" t="s">
        <v>62</v>
      </c>
      <c r="AZ52" s="57" t="s">
        <v>63</v>
      </c>
      <c r="BA52" s="57" t="s">
        <v>64</v>
      </c>
      <c r="BB52" s="57" t="s">
        <v>65</v>
      </c>
      <c r="BC52" s="57" t="s">
        <v>66</v>
      </c>
      <c r="BD52" s="58" t="s">
        <v>67</v>
      </c>
      <c r="BE52" s="31"/>
    </row>
    <row r="53" spans="1:91" s="2" customFormat="1" ht="10.9" customHeight="1">
      <c r="A53" s="31"/>
      <c r="B53" s="32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2"/>
      <c r="AS53" s="59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1"/>
      <c r="BE53" s="31"/>
    </row>
    <row r="54" spans="1:91" s="6" customFormat="1" ht="32.450000000000003" customHeight="1">
      <c r="B54" s="62"/>
      <c r="C54" s="63" t="s">
        <v>68</v>
      </c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291">
        <f>ROUND(AG55,2)</f>
        <v>0</v>
      </c>
      <c r="AH54" s="291"/>
      <c r="AI54" s="291"/>
      <c r="AJ54" s="291"/>
      <c r="AK54" s="291"/>
      <c r="AL54" s="291"/>
      <c r="AM54" s="291"/>
      <c r="AN54" s="292">
        <f>SUM(AG54,AT54)</f>
        <v>0</v>
      </c>
      <c r="AO54" s="292"/>
      <c r="AP54" s="292"/>
      <c r="AQ54" s="66" t="s">
        <v>3</v>
      </c>
      <c r="AR54" s="62"/>
      <c r="AS54" s="67">
        <f>ROUND(AS55,2)</f>
        <v>0</v>
      </c>
      <c r="AT54" s="68">
        <f>ROUND(SUM(AV54:AW54),2)</f>
        <v>0</v>
      </c>
      <c r="AU54" s="69">
        <f>ROUND(AU55,5)</f>
        <v>0</v>
      </c>
      <c r="AV54" s="68">
        <f>ROUND(AZ54*L29,2)</f>
        <v>0</v>
      </c>
      <c r="AW54" s="68">
        <f>ROUND(BA54*L30,2)</f>
        <v>0</v>
      </c>
      <c r="AX54" s="68">
        <f>ROUND(BB54*L29,2)</f>
        <v>0</v>
      </c>
      <c r="AY54" s="68">
        <f>ROUND(BC54*L30,2)</f>
        <v>0</v>
      </c>
      <c r="AZ54" s="68">
        <f>ROUND(AZ55,2)</f>
        <v>0</v>
      </c>
      <c r="BA54" s="68">
        <f>ROUND(BA55,2)</f>
        <v>0</v>
      </c>
      <c r="BB54" s="68">
        <f>ROUND(BB55,2)</f>
        <v>0</v>
      </c>
      <c r="BC54" s="68">
        <f>ROUND(BC55,2)</f>
        <v>0</v>
      </c>
      <c r="BD54" s="70">
        <f>ROUND(BD55,2)</f>
        <v>0</v>
      </c>
      <c r="BS54" s="71" t="s">
        <v>69</v>
      </c>
      <c r="BT54" s="71" t="s">
        <v>70</v>
      </c>
      <c r="BU54" s="72" t="s">
        <v>71</v>
      </c>
      <c r="BV54" s="71" t="s">
        <v>72</v>
      </c>
      <c r="BW54" s="71" t="s">
        <v>5</v>
      </c>
      <c r="BX54" s="71" t="s">
        <v>73</v>
      </c>
      <c r="CL54" s="71" t="s">
        <v>3</v>
      </c>
    </row>
    <row r="55" spans="1:91" s="7" customFormat="1" ht="16.5" customHeight="1">
      <c r="A55" s="73" t="s">
        <v>74</v>
      </c>
      <c r="B55" s="74"/>
      <c r="C55" s="75"/>
      <c r="D55" s="290" t="s">
        <v>75</v>
      </c>
      <c r="E55" s="290"/>
      <c r="F55" s="290"/>
      <c r="G55" s="290"/>
      <c r="H55" s="290"/>
      <c r="I55" s="76"/>
      <c r="J55" s="290" t="s">
        <v>76</v>
      </c>
      <c r="K55" s="290"/>
      <c r="L55" s="290"/>
      <c r="M55" s="290"/>
      <c r="N55" s="290"/>
      <c r="O55" s="290"/>
      <c r="P55" s="290"/>
      <c r="Q55" s="290"/>
      <c r="R55" s="290"/>
      <c r="S55" s="290"/>
      <c r="T55" s="290"/>
      <c r="U55" s="290"/>
      <c r="V55" s="290"/>
      <c r="W55" s="290"/>
      <c r="X55" s="290"/>
      <c r="Y55" s="290"/>
      <c r="Z55" s="290"/>
      <c r="AA55" s="290"/>
      <c r="AB55" s="290"/>
      <c r="AC55" s="290"/>
      <c r="AD55" s="290"/>
      <c r="AE55" s="290"/>
      <c r="AF55" s="290"/>
      <c r="AG55" s="288">
        <f>'01 - CHODNÍK'!J30</f>
        <v>0</v>
      </c>
      <c r="AH55" s="289"/>
      <c r="AI55" s="289"/>
      <c r="AJ55" s="289"/>
      <c r="AK55" s="289"/>
      <c r="AL55" s="289"/>
      <c r="AM55" s="289"/>
      <c r="AN55" s="288">
        <f>SUM(AG55,AT55)</f>
        <v>0</v>
      </c>
      <c r="AO55" s="289"/>
      <c r="AP55" s="289"/>
      <c r="AQ55" s="77" t="s">
        <v>77</v>
      </c>
      <c r="AR55" s="74"/>
      <c r="AS55" s="78">
        <v>0</v>
      </c>
      <c r="AT55" s="79">
        <f>ROUND(SUM(AV55:AW55),2)</f>
        <v>0</v>
      </c>
      <c r="AU55" s="80">
        <f>'01 - CHODNÍK'!P87</f>
        <v>0</v>
      </c>
      <c r="AV55" s="79">
        <f>'01 - CHODNÍK'!J33</f>
        <v>0</v>
      </c>
      <c r="AW55" s="79">
        <f>'01 - CHODNÍK'!J34</f>
        <v>0</v>
      </c>
      <c r="AX55" s="79">
        <f>'01 - CHODNÍK'!J35</f>
        <v>0</v>
      </c>
      <c r="AY55" s="79">
        <f>'01 - CHODNÍK'!J36</f>
        <v>0</v>
      </c>
      <c r="AZ55" s="79">
        <f>'01 - CHODNÍK'!F33</f>
        <v>0</v>
      </c>
      <c r="BA55" s="79">
        <f>'01 - CHODNÍK'!F34</f>
        <v>0</v>
      </c>
      <c r="BB55" s="79">
        <f>'01 - CHODNÍK'!F35</f>
        <v>0</v>
      </c>
      <c r="BC55" s="79">
        <f>'01 - CHODNÍK'!F36</f>
        <v>0</v>
      </c>
      <c r="BD55" s="81">
        <f>'01 - CHODNÍK'!F37</f>
        <v>0</v>
      </c>
      <c r="BT55" s="82" t="s">
        <v>78</v>
      </c>
      <c r="BV55" s="82" t="s">
        <v>72</v>
      </c>
      <c r="BW55" s="82" t="s">
        <v>79</v>
      </c>
      <c r="BX55" s="82" t="s">
        <v>5</v>
      </c>
      <c r="CL55" s="82" t="s">
        <v>3</v>
      </c>
      <c r="CM55" s="82" t="s">
        <v>80</v>
      </c>
    </row>
    <row r="56" spans="1:91" s="2" customFormat="1" ht="30" customHeight="1">
      <c r="A56" s="31"/>
      <c r="B56" s="32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2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</row>
    <row r="57" spans="1:91" s="2" customFormat="1" ht="6.95" customHeight="1">
      <c r="A57" s="31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32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</row>
  </sheetData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01 - CHODNÍK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37"/>
  <sheetViews>
    <sheetView showGridLines="0" tabSelected="1" topLeftCell="A92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3" t="s">
        <v>6</v>
      </c>
      <c r="M2" s="260"/>
      <c r="N2" s="260"/>
      <c r="O2" s="260"/>
      <c r="P2" s="260"/>
      <c r="Q2" s="260"/>
      <c r="R2" s="260"/>
      <c r="S2" s="260"/>
      <c r="T2" s="260"/>
      <c r="U2" s="260"/>
      <c r="V2" s="260"/>
      <c r="AT2" s="16" t="s">
        <v>79</v>
      </c>
    </row>
    <row r="3" spans="1:46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80</v>
      </c>
    </row>
    <row r="4" spans="1:46" s="1" customFormat="1" ht="24.95" customHeight="1">
      <c r="B4" s="19"/>
      <c r="D4" s="20" t="s">
        <v>81</v>
      </c>
      <c r="L4" s="19"/>
      <c r="M4" s="83" t="s">
        <v>11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26" t="s">
        <v>17</v>
      </c>
      <c r="L6" s="19"/>
    </row>
    <row r="7" spans="1:46" s="1" customFormat="1" ht="16.5" customHeight="1">
      <c r="B7" s="19"/>
      <c r="E7" s="294" t="str">
        <f>'Rekapitulace stavby'!K6</f>
        <v>Projekt Zlatý Anděl</v>
      </c>
      <c r="F7" s="295"/>
      <c r="G7" s="295"/>
      <c r="H7" s="295"/>
      <c r="L7" s="19"/>
    </row>
    <row r="8" spans="1:46" s="2" customFormat="1" ht="12" customHeight="1">
      <c r="A8" s="31"/>
      <c r="B8" s="32"/>
      <c r="C8" s="31"/>
      <c r="D8" s="26" t="s">
        <v>82</v>
      </c>
      <c r="E8" s="31"/>
      <c r="F8" s="31"/>
      <c r="G8" s="31"/>
      <c r="H8" s="31"/>
      <c r="I8" s="31"/>
      <c r="J8" s="31"/>
      <c r="K8" s="31"/>
      <c r="L8" s="84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2"/>
      <c r="C9" s="31"/>
      <c r="D9" s="31"/>
      <c r="E9" s="275" t="s">
        <v>83</v>
      </c>
      <c r="F9" s="296"/>
      <c r="G9" s="296"/>
      <c r="H9" s="296"/>
      <c r="I9" s="31"/>
      <c r="J9" s="31"/>
      <c r="K9" s="31"/>
      <c r="L9" s="84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2"/>
      <c r="C10" s="31"/>
      <c r="D10" s="31"/>
      <c r="E10" s="31"/>
      <c r="F10" s="31"/>
      <c r="G10" s="31"/>
      <c r="H10" s="31"/>
      <c r="I10" s="31"/>
      <c r="J10" s="31"/>
      <c r="K10" s="31"/>
      <c r="L10" s="84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2"/>
      <c r="C11" s="31"/>
      <c r="D11" s="26" t="s">
        <v>19</v>
      </c>
      <c r="E11" s="31"/>
      <c r="F11" s="24" t="s">
        <v>3</v>
      </c>
      <c r="G11" s="31"/>
      <c r="H11" s="31"/>
      <c r="I11" s="26" t="s">
        <v>20</v>
      </c>
      <c r="J11" s="24" t="s">
        <v>3</v>
      </c>
      <c r="K11" s="31"/>
      <c r="L11" s="84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2"/>
      <c r="C12" s="31"/>
      <c r="D12" s="26" t="s">
        <v>21</v>
      </c>
      <c r="E12" s="31"/>
      <c r="F12" s="24" t="s">
        <v>22</v>
      </c>
      <c r="G12" s="31"/>
      <c r="H12" s="31"/>
      <c r="I12" s="26" t="s">
        <v>23</v>
      </c>
      <c r="J12" s="49" t="str">
        <f>'Rekapitulace stavby'!AN8</f>
        <v>14. 2. 2022</v>
      </c>
      <c r="K12" s="31"/>
      <c r="L12" s="84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2"/>
      <c r="C13" s="31"/>
      <c r="D13" s="31"/>
      <c r="E13" s="31"/>
      <c r="F13" s="31"/>
      <c r="G13" s="31"/>
      <c r="H13" s="31"/>
      <c r="I13" s="31"/>
      <c r="J13" s="31"/>
      <c r="K13" s="31"/>
      <c r="L13" s="84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25</v>
      </c>
      <c r="E14" s="31"/>
      <c r="F14" s="31"/>
      <c r="G14" s="31"/>
      <c r="H14" s="31"/>
      <c r="I14" s="26" t="s">
        <v>26</v>
      </c>
      <c r="J14" s="24" t="str">
        <f>IF('Rekapitulace stavby'!AN10="","",'Rekapitulace stavby'!AN10)</f>
        <v/>
      </c>
      <c r="K14" s="31"/>
      <c r="L14" s="84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2"/>
      <c r="C15" s="31"/>
      <c r="D15" s="31"/>
      <c r="E15" s="24" t="str">
        <f>IF('Rekapitulace stavby'!E11="","",'Rekapitulace stavby'!E11)</f>
        <v xml:space="preserve"> </v>
      </c>
      <c r="F15" s="31"/>
      <c r="G15" s="31"/>
      <c r="H15" s="31"/>
      <c r="I15" s="26" t="s">
        <v>27</v>
      </c>
      <c r="J15" s="24" t="str">
        <f>IF('Rekapitulace stavby'!AN11="","",'Rekapitulace stavby'!AN11)</f>
        <v/>
      </c>
      <c r="K15" s="31"/>
      <c r="L15" s="84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84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2"/>
      <c r="C17" s="31"/>
      <c r="D17" s="26" t="s">
        <v>28</v>
      </c>
      <c r="E17" s="31"/>
      <c r="F17" s="31"/>
      <c r="G17" s="31"/>
      <c r="H17" s="31"/>
      <c r="I17" s="26" t="s">
        <v>26</v>
      </c>
      <c r="J17" s="27" t="str">
        <f>'Rekapitulace stavby'!AN13</f>
        <v>Vyplň údaj</v>
      </c>
      <c r="K17" s="31"/>
      <c r="L17" s="84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2"/>
      <c r="C18" s="31"/>
      <c r="D18" s="31"/>
      <c r="E18" s="297" t="str">
        <f>'Rekapitulace stavby'!E14</f>
        <v>Vyplň údaj</v>
      </c>
      <c r="F18" s="259"/>
      <c r="G18" s="259"/>
      <c r="H18" s="259"/>
      <c r="I18" s="26" t="s">
        <v>27</v>
      </c>
      <c r="J18" s="27" t="str">
        <f>'Rekapitulace stavby'!AN14</f>
        <v>Vyplň údaj</v>
      </c>
      <c r="K18" s="31"/>
      <c r="L18" s="84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2"/>
      <c r="C19" s="31"/>
      <c r="D19" s="31"/>
      <c r="E19" s="31"/>
      <c r="F19" s="31"/>
      <c r="G19" s="31"/>
      <c r="H19" s="31"/>
      <c r="I19" s="31"/>
      <c r="J19" s="31"/>
      <c r="K19" s="31"/>
      <c r="L19" s="84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2"/>
      <c r="C20" s="31"/>
      <c r="D20" s="26" t="s">
        <v>30</v>
      </c>
      <c r="E20" s="31"/>
      <c r="F20" s="31"/>
      <c r="G20" s="31"/>
      <c r="H20" s="31"/>
      <c r="I20" s="26" t="s">
        <v>26</v>
      </c>
      <c r="J20" s="24" t="str">
        <f>IF('Rekapitulace stavby'!AN16="","",'Rekapitulace stavby'!AN16)</f>
        <v/>
      </c>
      <c r="K20" s="31"/>
      <c r="L20" s="84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2"/>
      <c r="C21" s="31"/>
      <c r="D21" s="31"/>
      <c r="E21" s="24" t="str">
        <f>IF('Rekapitulace stavby'!E17="","",'Rekapitulace stavby'!E17)</f>
        <v xml:space="preserve"> </v>
      </c>
      <c r="F21" s="31"/>
      <c r="G21" s="31"/>
      <c r="H21" s="31"/>
      <c r="I21" s="26" t="s">
        <v>27</v>
      </c>
      <c r="J21" s="24" t="str">
        <f>IF('Rekapitulace stavby'!AN17="","",'Rekapitulace stavby'!AN17)</f>
        <v/>
      </c>
      <c r="K21" s="31"/>
      <c r="L21" s="84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2"/>
      <c r="C22" s="31"/>
      <c r="D22" s="31"/>
      <c r="E22" s="31"/>
      <c r="F22" s="31"/>
      <c r="G22" s="31"/>
      <c r="H22" s="31"/>
      <c r="I22" s="31"/>
      <c r="J22" s="31"/>
      <c r="K22" s="31"/>
      <c r="L22" s="84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2"/>
      <c r="C23" s="31"/>
      <c r="D23" s="26" t="s">
        <v>32</v>
      </c>
      <c r="E23" s="31"/>
      <c r="F23" s="31"/>
      <c r="G23" s="31"/>
      <c r="H23" s="31"/>
      <c r="I23" s="26" t="s">
        <v>26</v>
      </c>
      <c r="J23" s="24" t="s">
        <v>3</v>
      </c>
      <c r="K23" s="31"/>
      <c r="L23" s="84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2"/>
      <c r="C24" s="31"/>
      <c r="D24" s="31"/>
      <c r="E24" s="24" t="s">
        <v>33</v>
      </c>
      <c r="F24" s="31"/>
      <c r="G24" s="31"/>
      <c r="H24" s="31"/>
      <c r="I24" s="26" t="s">
        <v>27</v>
      </c>
      <c r="J24" s="24" t="s">
        <v>3</v>
      </c>
      <c r="K24" s="31"/>
      <c r="L24" s="84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2"/>
      <c r="C25" s="31"/>
      <c r="D25" s="31"/>
      <c r="E25" s="31"/>
      <c r="F25" s="31"/>
      <c r="G25" s="31"/>
      <c r="H25" s="31"/>
      <c r="I25" s="31"/>
      <c r="J25" s="31"/>
      <c r="K25" s="31"/>
      <c r="L25" s="84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2"/>
      <c r="C26" s="31"/>
      <c r="D26" s="26" t="s">
        <v>34</v>
      </c>
      <c r="E26" s="31"/>
      <c r="F26" s="31"/>
      <c r="G26" s="31"/>
      <c r="H26" s="31"/>
      <c r="I26" s="31"/>
      <c r="J26" s="31"/>
      <c r="K26" s="31"/>
      <c r="L26" s="84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85"/>
      <c r="B27" s="86"/>
      <c r="C27" s="85"/>
      <c r="D27" s="85"/>
      <c r="E27" s="264" t="s">
        <v>3</v>
      </c>
      <c r="F27" s="264"/>
      <c r="G27" s="264"/>
      <c r="H27" s="264"/>
      <c r="I27" s="85"/>
      <c r="J27" s="85"/>
      <c r="K27" s="85"/>
      <c r="L27" s="87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</row>
    <row r="28" spans="1:31" s="2" customFormat="1" ht="6.95" customHeight="1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84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2"/>
      <c r="C29" s="31"/>
      <c r="D29" s="60"/>
      <c r="E29" s="60"/>
      <c r="F29" s="60"/>
      <c r="G29" s="60"/>
      <c r="H29" s="60"/>
      <c r="I29" s="60"/>
      <c r="J29" s="60"/>
      <c r="K29" s="60"/>
      <c r="L29" s="84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2"/>
      <c r="C30" s="31"/>
      <c r="D30" s="88" t="s">
        <v>36</v>
      </c>
      <c r="E30" s="31"/>
      <c r="F30" s="31"/>
      <c r="G30" s="31"/>
      <c r="H30" s="31"/>
      <c r="I30" s="31"/>
      <c r="J30" s="65">
        <f>ROUND(J87, 2)</f>
        <v>0</v>
      </c>
      <c r="K30" s="31"/>
      <c r="L30" s="84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2"/>
      <c r="C31" s="31"/>
      <c r="D31" s="60"/>
      <c r="E31" s="60"/>
      <c r="F31" s="60"/>
      <c r="G31" s="60"/>
      <c r="H31" s="60"/>
      <c r="I31" s="60"/>
      <c r="J31" s="60"/>
      <c r="K31" s="60"/>
      <c r="L31" s="84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2"/>
      <c r="C32" s="31"/>
      <c r="D32" s="31"/>
      <c r="E32" s="31"/>
      <c r="F32" s="35" t="s">
        <v>38</v>
      </c>
      <c r="G32" s="31"/>
      <c r="H32" s="31"/>
      <c r="I32" s="35" t="s">
        <v>37</v>
      </c>
      <c r="J32" s="35" t="s">
        <v>39</v>
      </c>
      <c r="K32" s="31"/>
      <c r="L32" s="84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2"/>
      <c r="C33" s="31"/>
      <c r="D33" s="89" t="s">
        <v>40</v>
      </c>
      <c r="E33" s="26" t="s">
        <v>41</v>
      </c>
      <c r="F33" s="90">
        <f>ROUND((SUM(BE87:BE236)),  2)</f>
        <v>0</v>
      </c>
      <c r="G33" s="31"/>
      <c r="H33" s="31"/>
      <c r="I33" s="91">
        <v>0.21</v>
      </c>
      <c r="J33" s="90">
        <f>ROUND(((SUM(BE87:BE236))*I33),  2)</f>
        <v>0</v>
      </c>
      <c r="K33" s="31"/>
      <c r="L33" s="84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26" t="s">
        <v>42</v>
      </c>
      <c r="F34" s="90">
        <f>ROUND((SUM(BF87:BF236)),  2)</f>
        <v>0</v>
      </c>
      <c r="G34" s="31"/>
      <c r="H34" s="31"/>
      <c r="I34" s="91">
        <v>0.15</v>
      </c>
      <c r="J34" s="90">
        <f>ROUND(((SUM(BF87:BF236))*I34),  2)</f>
        <v>0</v>
      </c>
      <c r="K34" s="31"/>
      <c r="L34" s="84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2"/>
      <c r="C35" s="31"/>
      <c r="D35" s="31"/>
      <c r="E35" s="26" t="s">
        <v>43</v>
      </c>
      <c r="F35" s="90">
        <f>ROUND((SUM(BG87:BG236)),  2)</f>
        <v>0</v>
      </c>
      <c r="G35" s="31"/>
      <c r="H35" s="31"/>
      <c r="I35" s="91">
        <v>0.21</v>
      </c>
      <c r="J35" s="90">
        <f>0</f>
        <v>0</v>
      </c>
      <c r="K35" s="31"/>
      <c r="L35" s="84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2"/>
      <c r="C36" s="31"/>
      <c r="D36" s="31"/>
      <c r="E36" s="26" t="s">
        <v>44</v>
      </c>
      <c r="F36" s="90">
        <f>ROUND((SUM(BH87:BH236)),  2)</f>
        <v>0</v>
      </c>
      <c r="G36" s="31"/>
      <c r="H36" s="31"/>
      <c r="I36" s="91">
        <v>0.15</v>
      </c>
      <c r="J36" s="90">
        <f>0</f>
        <v>0</v>
      </c>
      <c r="K36" s="31"/>
      <c r="L36" s="84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6" t="s">
        <v>45</v>
      </c>
      <c r="F37" s="90">
        <f>ROUND((SUM(BI87:BI236)),  2)</f>
        <v>0</v>
      </c>
      <c r="G37" s="31"/>
      <c r="H37" s="31"/>
      <c r="I37" s="91">
        <v>0</v>
      </c>
      <c r="J37" s="90">
        <f>0</f>
        <v>0</v>
      </c>
      <c r="K37" s="31"/>
      <c r="L37" s="84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2"/>
      <c r="C38" s="31"/>
      <c r="D38" s="31"/>
      <c r="E38" s="31"/>
      <c r="F38" s="31"/>
      <c r="G38" s="31"/>
      <c r="H38" s="31"/>
      <c r="I38" s="31"/>
      <c r="J38" s="31"/>
      <c r="K38" s="31"/>
      <c r="L38" s="84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2"/>
      <c r="C39" s="92"/>
      <c r="D39" s="93" t="s">
        <v>46</v>
      </c>
      <c r="E39" s="54"/>
      <c r="F39" s="54"/>
      <c r="G39" s="94" t="s">
        <v>47</v>
      </c>
      <c r="H39" s="95" t="s">
        <v>48</v>
      </c>
      <c r="I39" s="54"/>
      <c r="J39" s="96">
        <f>SUM(J30:J37)</f>
        <v>0</v>
      </c>
      <c r="K39" s="97"/>
      <c r="L39" s="84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84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4" spans="1:31" s="2" customFormat="1" ht="6.95" customHeight="1">
      <c r="A44" s="31"/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84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</row>
    <row r="45" spans="1:31" s="2" customFormat="1" ht="24.95" customHeight="1">
      <c r="A45" s="31"/>
      <c r="B45" s="32"/>
      <c r="C45" s="20" t="s">
        <v>84</v>
      </c>
      <c r="D45" s="31"/>
      <c r="E45" s="31"/>
      <c r="F45" s="31"/>
      <c r="G45" s="31"/>
      <c r="H45" s="31"/>
      <c r="I45" s="31"/>
      <c r="J45" s="31"/>
      <c r="K45" s="31"/>
      <c r="L45" s="84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</row>
    <row r="46" spans="1:31" s="2" customFormat="1" ht="6.95" customHeight="1">
      <c r="A46" s="31"/>
      <c r="B46" s="32"/>
      <c r="C46" s="31"/>
      <c r="D46" s="31"/>
      <c r="E46" s="31"/>
      <c r="F46" s="31"/>
      <c r="G46" s="31"/>
      <c r="H46" s="31"/>
      <c r="I46" s="31"/>
      <c r="J46" s="31"/>
      <c r="K46" s="31"/>
      <c r="L46" s="84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</row>
    <row r="47" spans="1:31" s="2" customFormat="1" ht="12" customHeight="1">
      <c r="A47" s="31"/>
      <c r="B47" s="32"/>
      <c r="C47" s="26" t="s">
        <v>17</v>
      </c>
      <c r="D47" s="31"/>
      <c r="E47" s="31"/>
      <c r="F47" s="31"/>
      <c r="G47" s="31"/>
      <c r="H47" s="31"/>
      <c r="I47" s="31"/>
      <c r="J47" s="31"/>
      <c r="K47" s="31"/>
      <c r="L47" s="84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</row>
    <row r="48" spans="1:31" s="2" customFormat="1" ht="16.5" customHeight="1">
      <c r="A48" s="31"/>
      <c r="B48" s="32"/>
      <c r="C48" s="31"/>
      <c r="D48" s="31"/>
      <c r="E48" s="294" t="str">
        <f>E7</f>
        <v>Projekt Zlatý Anděl</v>
      </c>
      <c r="F48" s="295"/>
      <c r="G48" s="295"/>
      <c r="H48" s="295"/>
      <c r="I48" s="31"/>
      <c r="J48" s="31"/>
      <c r="K48" s="31"/>
      <c r="L48" s="84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</row>
    <row r="49" spans="1:47" s="2" customFormat="1" ht="12" customHeight="1">
      <c r="A49" s="31"/>
      <c r="B49" s="32"/>
      <c r="C49" s="26" t="s">
        <v>82</v>
      </c>
      <c r="D49" s="31"/>
      <c r="E49" s="31"/>
      <c r="F49" s="31"/>
      <c r="G49" s="31"/>
      <c r="H49" s="31"/>
      <c r="I49" s="31"/>
      <c r="J49" s="31"/>
      <c r="K49" s="31"/>
      <c r="L49" s="84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</row>
    <row r="50" spans="1:47" s="2" customFormat="1" ht="16.5" customHeight="1">
      <c r="A50" s="31"/>
      <c r="B50" s="32"/>
      <c r="C50" s="31"/>
      <c r="D50" s="31"/>
      <c r="E50" s="275" t="str">
        <f>E9</f>
        <v>01 - CHODNÍK</v>
      </c>
      <c r="F50" s="296"/>
      <c r="G50" s="296"/>
      <c r="H50" s="296"/>
      <c r="I50" s="31"/>
      <c r="J50" s="31"/>
      <c r="K50" s="31"/>
      <c r="L50" s="84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</row>
    <row r="51" spans="1:47" s="2" customFormat="1" ht="6.95" customHeight="1">
      <c r="A51" s="31"/>
      <c r="B51" s="32"/>
      <c r="C51" s="31"/>
      <c r="D51" s="31"/>
      <c r="E51" s="31"/>
      <c r="F51" s="31"/>
      <c r="G51" s="31"/>
      <c r="H51" s="31"/>
      <c r="I51" s="31"/>
      <c r="J51" s="31"/>
      <c r="K51" s="31"/>
      <c r="L51" s="84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</row>
    <row r="52" spans="1:47" s="2" customFormat="1" ht="12" customHeight="1">
      <c r="A52" s="31"/>
      <c r="B52" s="32"/>
      <c r="C52" s="26" t="s">
        <v>21</v>
      </c>
      <c r="D52" s="31"/>
      <c r="E52" s="31"/>
      <c r="F52" s="24" t="str">
        <f>F12</f>
        <v xml:space="preserve"> </v>
      </c>
      <c r="G52" s="31"/>
      <c r="H52" s="31"/>
      <c r="I52" s="26" t="s">
        <v>23</v>
      </c>
      <c r="J52" s="49" t="str">
        <f>IF(J12="","",J12)</f>
        <v>14. 2. 2022</v>
      </c>
      <c r="K52" s="31"/>
      <c r="L52" s="84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</row>
    <row r="53" spans="1:47" s="2" customFormat="1" ht="6.95" customHeight="1">
      <c r="A53" s="31"/>
      <c r="B53" s="32"/>
      <c r="C53" s="31"/>
      <c r="D53" s="31"/>
      <c r="E53" s="31"/>
      <c r="F53" s="31"/>
      <c r="G53" s="31"/>
      <c r="H53" s="31"/>
      <c r="I53" s="31"/>
      <c r="J53" s="31"/>
      <c r="K53" s="31"/>
      <c r="L53" s="84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</row>
    <row r="54" spans="1:47" s="2" customFormat="1" ht="15.2" customHeight="1">
      <c r="A54" s="31"/>
      <c r="B54" s="32"/>
      <c r="C54" s="26" t="s">
        <v>25</v>
      </c>
      <c r="D54" s="31"/>
      <c r="E54" s="31"/>
      <c r="F54" s="24" t="str">
        <f>E15</f>
        <v xml:space="preserve"> </v>
      </c>
      <c r="G54" s="31"/>
      <c r="H54" s="31"/>
      <c r="I54" s="26" t="s">
        <v>30</v>
      </c>
      <c r="J54" s="29" t="str">
        <f>E21</f>
        <v xml:space="preserve"> </v>
      </c>
      <c r="K54" s="31"/>
      <c r="L54" s="84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</row>
    <row r="55" spans="1:47" s="2" customFormat="1" ht="25.7" customHeight="1">
      <c r="A55" s="31"/>
      <c r="B55" s="32"/>
      <c r="C55" s="26" t="s">
        <v>28</v>
      </c>
      <c r="D55" s="31"/>
      <c r="E55" s="31"/>
      <c r="F55" s="24" t="str">
        <f>IF(E18="","",E18)</f>
        <v>Vyplň údaj</v>
      </c>
      <c r="G55" s="31"/>
      <c r="H55" s="31"/>
      <c r="I55" s="26" t="s">
        <v>32</v>
      </c>
      <c r="J55" s="29" t="str">
        <f>E24</f>
        <v>lacko.ondrej@seznam.cz (tel.:725535980)</v>
      </c>
      <c r="K55" s="31"/>
      <c r="L55" s="84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</row>
    <row r="56" spans="1:47" s="2" customFormat="1" ht="10.35" customHeight="1">
      <c r="A56" s="31"/>
      <c r="B56" s="32"/>
      <c r="C56" s="31"/>
      <c r="D56" s="31"/>
      <c r="E56" s="31"/>
      <c r="F56" s="31"/>
      <c r="G56" s="31"/>
      <c r="H56" s="31"/>
      <c r="I56" s="31"/>
      <c r="J56" s="31"/>
      <c r="K56" s="31"/>
      <c r="L56" s="84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</row>
    <row r="57" spans="1:47" s="2" customFormat="1" ht="29.25" customHeight="1">
      <c r="A57" s="31"/>
      <c r="B57" s="32"/>
      <c r="C57" s="98" t="s">
        <v>85</v>
      </c>
      <c r="D57" s="92"/>
      <c r="E57" s="92"/>
      <c r="F57" s="92"/>
      <c r="G57" s="92"/>
      <c r="H57" s="92"/>
      <c r="I57" s="92"/>
      <c r="J57" s="99" t="s">
        <v>86</v>
      </c>
      <c r="K57" s="92"/>
      <c r="L57" s="84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</row>
    <row r="58" spans="1:47" s="2" customFormat="1" ht="10.35" customHeight="1">
      <c r="A58" s="31"/>
      <c r="B58" s="32"/>
      <c r="C58" s="31"/>
      <c r="D58" s="31"/>
      <c r="E58" s="31"/>
      <c r="F58" s="31"/>
      <c r="G58" s="31"/>
      <c r="H58" s="31"/>
      <c r="I58" s="31"/>
      <c r="J58" s="31"/>
      <c r="K58" s="31"/>
      <c r="L58" s="84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</row>
    <row r="59" spans="1:47" s="2" customFormat="1" ht="22.9" customHeight="1">
      <c r="A59" s="31"/>
      <c r="B59" s="32"/>
      <c r="C59" s="100" t="s">
        <v>68</v>
      </c>
      <c r="D59" s="31"/>
      <c r="E59" s="31"/>
      <c r="F59" s="31"/>
      <c r="G59" s="31"/>
      <c r="H59" s="31"/>
      <c r="I59" s="31"/>
      <c r="J59" s="65">
        <f>J87</f>
        <v>0</v>
      </c>
      <c r="K59" s="31"/>
      <c r="L59" s="84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U59" s="16" t="s">
        <v>87</v>
      </c>
    </row>
    <row r="60" spans="1:47" s="9" customFormat="1" ht="24.95" customHeight="1">
      <c r="B60" s="101"/>
      <c r="D60" s="102" t="s">
        <v>88</v>
      </c>
      <c r="E60" s="103"/>
      <c r="F60" s="103"/>
      <c r="G60" s="103"/>
      <c r="H60" s="103"/>
      <c r="I60" s="103"/>
      <c r="J60" s="104">
        <f>J88</f>
        <v>0</v>
      </c>
      <c r="L60" s="101"/>
    </row>
    <row r="61" spans="1:47" s="10" customFormat="1" ht="19.899999999999999" customHeight="1">
      <c r="B61" s="105"/>
      <c r="D61" s="106" t="s">
        <v>89</v>
      </c>
      <c r="E61" s="107"/>
      <c r="F61" s="107"/>
      <c r="G61" s="107"/>
      <c r="H61" s="107"/>
      <c r="I61" s="107"/>
      <c r="J61" s="108">
        <f>J89</f>
        <v>0</v>
      </c>
      <c r="L61" s="105"/>
    </row>
    <row r="62" spans="1:47" s="10" customFormat="1" ht="19.899999999999999" customHeight="1">
      <c r="B62" s="105"/>
      <c r="D62" s="106" t="s">
        <v>90</v>
      </c>
      <c r="E62" s="107"/>
      <c r="F62" s="107"/>
      <c r="G62" s="107"/>
      <c r="H62" s="107"/>
      <c r="I62" s="107"/>
      <c r="J62" s="108">
        <f>J152</f>
        <v>0</v>
      </c>
      <c r="L62" s="105"/>
    </row>
    <row r="63" spans="1:47" s="10" customFormat="1" ht="19.899999999999999" customHeight="1">
      <c r="B63" s="105"/>
      <c r="D63" s="106" t="s">
        <v>91</v>
      </c>
      <c r="E63" s="107"/>
      <c r="F63" s="107"/>
      <c r="G63" s="107"/>
      <c r="H63" s="107"/>
      <c r="I63" s="107"/>
      <c r="J63" s="108">
        <f>J161</f>
        <v>0</v>
      </c>
      <c r="L63" s="105"/>
    </row>
    <row r="64" spans="1:47" s="10" customFormat="1" ht="19.899999999999999" customHeight="1">
      <c r="B64" s="105"/>
      <c r="D64" s="106" t="s">
        <v>92</v>
      </c>
      <c r="E64" s="107"/>
      <c r="F64" s="107"/>
      <c r="G64" s="107"/>
      <c r="H64" s="107"/>
      <c r="I64" s="107"/>
      <c r="J64" s="108">
        <f>J181</f>
        <v>0</v>
      </c>
      <c r="L64" s="105"/>
    </row>
    <row r="65" spans="1:31" s="10" customFormat="1" ht="19.899999999999999" customHeight="1">
      <c r="B65" s="105"/>
      <c r="D65" s="106" t="s">
        <v>93</v>
      </c>
      <c r="E65" s="107"/>
      <c r="F65" s="107"/>
      <c r="G65" s="107"/>
      <c r="H65" s="107"/>
      <c r="I65" s="107"/>
      <c r="J65" s="108">
        <f>J193</f>
        <v>0</v>
      </c>
      <c r="L65" s="105"/>
    </row>
    <row r="66" spans="1:31" s="10" customFormat="1" ht="19.899999999999999" customHeight="1">
      <c r="B66" s="105"/>
      <c r="D66" s="106" t="s">
        <v>94</v>
      </c>
      <c r="E66" s="107"/>
      <c r="F66" s="107"/>
      <c r="G66" s="107"/>
      <c r="H66" s="107"/>
      <c r="I66" s="107"/>
      <c r="J66" s="108">
        <f>J216</f>
        <v>0</v>
      </c>
      <c r="L66" s="105"/>
    </row>
    <row r="67" spans="1:31" s="10" customFormat="1" ht="19.899999999999999" customHeight="1">
      <c r="B67" s="105"/>
      <c r="D67" s="106" t="s">
        <v>95</v>
      </c>
      <c r="E67" s="107"/>
      <c r="F67" s="107"/>
      <c r="G67" s="107"/>
      <c r="H67" s="107"/>
      <c r="I67" s="107"/>
      <c r="J67" s="108">
        <f>J233</f>
        <v>0</v>
      </c>
      <c r="L67" s="105"/>
    </row>
    <row r="68" spans="1:31" s="2" customFormat="1" ht="21.75" customHeight="1">
      <c r="A68" s="31"/>
      <c r="B68" s="32"/>
      <c r="C68" s="31"/>
      <c r="D68" s="31"/>
      <c r="E68" s="31"/>
      <c r="F68" s="31"/>
      <c r="G68" s="31"/>
      <c r="H68" s="31"/>
      <c r="I68" s="31"/>
      <c r="J68" s="31"/>
      <c r="K68" s="31"/>
      <c r="L68" s="84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</row>
    <row r="69" spans="1:31" s="2" customFormat="1" ht="6.95" customHeight="1">
      <c r="A69" s="31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84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</row>
    <row r="73" spans="1:31" s="2" customFormat="1" ht="6.95" customHeight="1">
      <c r="A73" s="31"/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84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</row>
    <row r="74" spans="1:31" s="2" customFormat="1" ht="24.95" customHeight="1">
      <c r="A74" s="31"/>
      <c r="B74" s="32"/>
      <c r="C74" s="20" t="s">
        <v>96</v>
      </c>
      <c r="D74" s="31"/>
      <c r="E74" s="31"/>
      <c r="F74" s="31"/>
      <c r="G74" s="31"/>
      <c r="H74" s="31"/>
      <c r="I74" s="31"/>
      <c r="J74" s="31"/>
      <c r="K74" s="31"/>
      <c r="L74" s="84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</row>
    <row r="75" spans="1:31" s="2" customFormat="1" ht="6.95" customHeight="1">
      <c r="A75" s="31"/>
      <c r="B75" s="32"/>
      <c r="C75" s="31"/>
      <c r="D75" s="31"/>
      <c r="E75" s="31"/>
      <c r="F75" s="31"/>
      <c r="G75" s="31"/>
      <c r="H75" s="31"/>
      <c r="I75" s="31"/>
      <c r="J75" s="31"/>
      <c r="K75" s="31"/>
      <c r="L75" s="84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</row>
    <row r="76" spans="1:31" s="2" customFormat="1" ht="12" customHeight="1">
      <c r="A76" s="31"/>
      <c r="B76" s="32"/>
      <c r="C76" s="26" t="s">
        <v>17</v>
      </c>
      <c r="D76" s="31"/>
      <c r="E76" s="31"/>
      <c r="F76" s="31"/>
      <c r="G76" s="31"/>
      <c r="H76" s="31"/>
      <c r="I76" s="31"/>
      <c r="J76" s="31"/>
      <c r="K76" s="31"/>
      <c r="L76" s="84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6.5" customHeight="1">
      <c r="A77" s="31"/>
      <c r="B77" s="32"/>
      <c r="C77" s="31"/>
      <c r="D77" s="31"/>
      <c r="E77" s="294" t="str">
        <f>E7</f>
        <v>Projekt Zlatý Anděl</v>
      </c>
      <c r="F77" s="295"/>
      <c r="G77" s="295"/>
      <c r="H77" s="295"/>
      <c r="I77" s="31"/>
      <c r="J77" s="31"/>
      <c r="K77" s="31"/>
      <c r="L77" s="84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78" spans="1:31" s="2" customFormat="1" ht="12" customHeight="1">
      <c r="A78" s="31"/>
      <c r="B78" s="32"/>
      <c r="C78" s="26" t="s">
        <v>82</v>
      </c>
      <c r="D78" s="31"/>
      <c r="E78" s="31"/>
      <c r="F78" s="31"/>
      <c r="G78" s="31"/>
      <c r="H78" s="31"/>
      <c r="I78" s="31"/>
      <c r="J78" s="31"/>
      <c r="K78" s="31"/>
      <c r="L78" s="84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</row>
    <row r="79" spans="1:31" s="2" customFormat="1" ht="16.5" customHeight="1">
      <c r="A79" s="31"/>
      <c r="B79" s="32"/>
      <c r="C79" s="31"/>
      <c r="D79" s="31"/>
      <c r="E79" s="275" t="str">
        <f>E9</f>
        <v>01 - CHODNÍK</v>
      </c>
      <c r="F79" s="296"/>
      <c r="G79" s="296"/>
      <c r="H79" s="296"/>
      <c r="I79" s="31"/>
      <c r="J79" s="31"/>
      <c r="K79" s="31"/>
      <c r="L79" s="84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</row>
    <row r="80" spans="1:31" s="2" customFormat="1" ht="6.95" customHeight="1">
      <c r="A80" s="31"/>
      <c r="B80" s="32"/>
      <c r="C80" s="31"/>
      <c r="D80" s="31"/>
      <c r="E80" s="31"/>
      <c r="F80" s="31"/>
      <c r="G80" s="31"/>
      <c r="H80" s="31"/>
      <c r="I80" s="31"/>
      <c r="J80" s="31"/>
      <c r="K80" s="31"/>
      <c r="L80" s="84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</row>
    <row r="81" spans="1:65" s="2" customFormat="1" ht="12" customHeight="1">
      <c r="A81" s="31"/>
      <c r="B81" s="32"/>
      <c r="C81" s="26" t="s">
        <v>21</v>
      </c>
      <c r="D81" s="31"/>
      <c r="E81" s="31"/>
      <c r="F81" s="24" t="str">
        <f>F12</f>
        <v xml:space="preserve"> </v>
      </c>
      <c r="G81" s="31"/>
      <c r="H81" s="31"/>
      <c r="I81" s="26" t="s">
        <v>23</v>
      </c>
      <c r="J81" s="49" t="str">
        <f>IF(J12="","",J12)</f>
        <v>14. 2. 2022</v>
      </c>
      <c r="K81" s="31"/>
      <c r="L81" s="84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65" s="2" customFormat="1" ht="6.95" customHeight="1">
      <c r="A82" s="31"/>
      <c r="B82" s="32"/>
      <c r="C82" s="31"/>
      <c r="D82" s="31"/>
      <c r="E82" s="31"/>
      <c r="F82" s="31"/>
      <c r="G82" s="31"/>
      <c r="H82" s="31"/>
      <c r="I82" s="31"/>
      <c r="J82" s="31"/>
      <c r="K82" s="31"/>
      <c r="L82" s="84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65" s="2" customFormat="1" ht="15.2" customHeight="1">
      <c r="A83" s="31"/>
      <c r="B83" s="32"/>
      <c r="C83" s="26" t="s">
        <v>25</v>
      </c>
      <c r="D83" s="31"/>
      <c r="E83" s="31"/>
      <c r="F83" s="24" t="str">
        <f>E15</f>
        <v xml:space="preserve"> </v>
      </c>
      <c r="G83" s="31"/>
      <c r="H83" s="31"/>
      <c r="I83" s="26" t="s">
        <v>30</v>
      </c>
      <c r="J83" s="29" t="str">
        <f>E21</f>
        <v xml:space="preserve"> </v>
      </c>
      <c r="K83" s="31"/>
      <c r="L83" s="84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65" s="2" customFormat="1" ht="25.7" customHeight="1">
      <c r="A84" s="31"/>
      <c r="B84" s="32"/>
      <c r="C84" s="26" t="s">
        <v>28</v>
      </c>
      <c r="D84" s="31"/>
      <c r="E84" s="31"/>
      <c r="F84" s="24" t="str">
        <f>IF(E18="","",E18)</f>
        <v>Vyplň údaj</v>
      </c>
      <c r="G84" s="31"/>
      <c r="H84" s="31"/>
      <c r="I84" s="26" t="s">
        <v>32</v>
      </c>
      <c r="J84" s="29" t="str">
        <f>E24</f>
        <v>lacko.ondrej@seznam.cz (tel.:725535980)</v>
      </c>
      <c r="K84" s="31"/>
      <c r="L84" s="84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65" s="2" customFormat="1" ht="10.35" customHeight="1">
      <c r="A85" s="31"/>
      <c r="B85" s="32"/>
      <c r="C85" s="31"/>
      <c r="D85" s="31"/>
      <c r="E85" s="31"/>
      <c r="F85" s="31"/>
      <c r="G85" s="31"/>
      <c r="H85" s="31"/>
      <c r="I85" s="31"/>
      <c r="J85" s="31"/>
      <c r="K85" s="31"/>
      <c r="L85" s="84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65" s="11" customFormat="1" ht="29.25" customHeight="1">
      <c r="A86" s="109"/>
      <c r="B86" s="110"/>
      <c r="C86" s="111" t="s">
        <v>97</v>
      </c>
      <c r="D86" s="112" t="s">
        <v>55</v>
      </c>
      <c r="E86" s="112" t="s">
        <v>51</v>
      </c>
      <c r="F86" s="112" t="s">
        <v>52</v>
      </c>
      <c r="G86" s="112" t="s">
        <v>98</v>
      </c>
      <c r="H86" s="112" t="s">
        <v>99</v>
      </c>
      <c r="I86" s="112" t="s">
        <v>100</v>
      </c>
      <c r="J86" s="112" t="s">
        <v>86</v>
      </c>
      <c r="K86" s="113" t="s">
        <v>101</v>
      </c>
      <c r="L86" s="114"/>
      <c r="M86" s="56" t="s">
        <v>3</v>
      </c>
      <c r="N86" s="57" t="s">
        <v>40</v>
      </c>
      <c r="O86" s="57" t="s">
        <v>102</v>
      </c>
      <c r="P86" s="57" t="s">
        <v>103</v>
      </c>
      <c r="Q86" s="57" t="s">
        <v>104</v>
      </c>
      <c r="R86" s="57" t="s">
        <v>105</v>
      </c>
      <c r="S86" s="57" t="s">
        <v>106</v>
      </c>
      <c r="T86" s="58" t="s">
        <v>107</v>
      </c>
      <c r="U86" s="109"/>
      <c r="V86" s="109"/>
      <c r="W86" s="109"/>
      <c r="X86" s="109"/>
      <c r="Y86" s="109"/>
      <c r="Z86" s="109"/>
      <c r="AA86" s="109"/>
      <c r="AB86" s="109"/>
      <c r="AC86" s="109"/>
      <c r="AD86" s="109"/>
      <c r="AE86" s="109"/>
    </row>
    <row r="87" spans="1:65" s="2" customFormat="1" ht="22.9" customHeight="1">
      <c r="A87" s="31"/>
      <c r="B87" s="32"/>
      <c r="C87" s="63" t="s">
        <v>108</v>
      </c>
      <c r="D87" s="31"/>
      <c r="E87" s="31"/>
      <c r="F87" s="31"/>
      <c r="G87" s="31"/>
      <c r="H87" s="31"/>
      <c r="I87" s="31"/>
      <c r="J87" s="115">
        <f>BK87</f>
        <v>0</v>
      </c>
      <c r="K87" s="31"/>
      <c r="L87" s="32"/>
      <c r="M87" s="59"/>
      <c r="N87" s="50"/>
      <c r="O87" s="60"/>
      <c r="P87" s="116">
        <f>P88</f>
        <v>0</v>
      </c>
      <c r="Q87" s="60"/>
      <c r="R87" s="116">
        <f>R88</f>
        <v>146.93339553000001</v>
      </c>
      <c r="S87" s="60"/>
      <c r="T87" s="117">
        <f>T88</f>
        <v>6.5280000000000005</v>
      </c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T87" s="16" t="s">
        <v>69</v>
      </c>
      <c r="AU87" s="16" t="s">
        <v>87</v>
      </c>
      <c r="BK87" s="118">
        <f>BK88</f>
        <v>0</v>
      </c>
    </row>
    <row r="88" spans="1:65" s="12" customFormat="1" ht="25.9" customHeight="1">
      <c r="B88" s="119"/>
      <c r="D88" s="120" t="s">
        <v>69</v>
      </c>
      <c r="E88" s="121" t="s">
        <v>109</v>
      </c>
      <c r="F88" s="121" t="s">
        <v>110</v>
      </c>
      <c r="I88" s="122"/>
      <c r="J88" s="123">
        <f>BK88</f>
        <v>0</v>
      </c>
      <c r="L88" s="119"/>
      <c r="M88" s="124"/>
      <c r="N88" s="125"/>
      <c r="O88" s="125"/>
      <c r="P88" s="126">
        <f>P89+P152+P161+P181+P193+P216+P233</f>
        <v>0</v>
      </c>
      <c r="Q88" s="125"/>
      <c r="R88" s="126">
        <f>R89+R152+R161+R181+R193+R216+R233</f>
        <v>146.93339553000001</v>
      </c>
      <c r="S88" s="125"/>
      <c r="T88" s="127">
        <f>T89+T152+T161+T181+T193+T216+T233</f>
        <v>6.5280000000000005</v>
      </c>
      <c r="AR88" s="120" t="s">
        <v>78</v>
      </c>
      <c r="AT88" s="128" t="s">
        <v>69</v>
      </c>
      <c r="AU88" s="128" t="s">
        <v>70</v>
      </c>
      <c r="AY88" s="120" t="s">
        <v>111</v>
      </c>
      <c r="BK88" s="129">
        <f>BK89+BK152+BK161+BK181+BK193+BK216+BK233</f>
        <v>0</v>
      </c>
    </row>
    <row r="89" spans="1:65" s="12" customFormat="1" ht="22.9" customHeight="1">
      <c r="B89" s="119"/>
      <c r="D89" s="120" t="s">
        <v>69</v>
      </c>
      <c r="E89" s="130" t="s">
        <v>78</v>
      </c>
      <c r="F89" s="130" t="s">
        <v>112</v>
      </c>
      <c r="I89" s="122"/>
      <c r="J89" s="131">
        <f>BK89</f>
        <v>0</v>
      </c>
      <c r="L89" s="119"/>
      <c r="M89" s="124"/>
      <c r="N89" s="125"/>
      <c r="O89" s="125"/>
      <c r="P89" s="126">
        <f>SUM(P90:P151)</f>
        <v>0</v>
      </c>
      <c r="Q89" s="125"/>
      <c r="R89" s="126">
        <f>SUM(R90:R151)</f>
        <v>88.513845000000003</v>
      </c>
      <c r="S89" s="125"/>
      <c r="T89" s="127">
        <f>SUM(T90:T151)</f>
        <v>6.5280000000000005</v>
      </c>
      <c r="AR89" s="120" t="s">
        <v>78</v>
      </c>
      <c r="AT89" s="128" t="s">
        <v>69</v>
      </c>
      <c r="AU89" s="128" t="s">
        <v>78</v>
      </c>
      <c r="AY89" s="120" t="s">
        <v>111</v>
      </c>
      <c r="BK89" s="129">
        <f>SUM(BK90:BK151)</f>
        <v>0</v>
      </c>
    </row>
    <row r="90" spans="1:65" s="2" customFormat="1" ht="24.2" customHeight="1">
      <c r="A90" s="31"/>
      <c r="B90" s="132"/>
      <c r="C90" s="133" t="s">
        <v>78</v>
      </c>
      <c r="D90" s="133" t="s">
        <v>113</v>
      </c>
      <c r="E90" s="134" t="s">
        <v>114</v>
      </c>
      <c r="F90" s="135" t="s">
        <v>115</v>
      </c>
      <c r="G90" s="136" t="s">
        <v>116</v>
      </c>
      <c r="H90" s="137">
        <v>6</v>
      </c>
      <c r="I90" s="138"/>
      <c r="J90" s="139">
        <f>ROUND(I90*H90,2)</f>
        <v>0</v>
      </c>
      <c r="K90" s="135" t="s">
        <v>117</v>
      </c>
      <c r="L90" s="32"/>
      <c r="M90" s="140" t="s">
        <v>3</v>
      </c>
      <c r="N90" s="141" t="s">
        <v>41</v>
      </c>
      <c r="O90" s="52"/>
      <c r="P90" s="142">
        <f>O90*H90</f>
        <v>0</v>
      </c>
      <c r="Q90" s="142">
        <v>0</v>
      </c>
      <c r="R90" s="142">
        <f>Q90*H90</f>
        <v>0</v>
      </c>
      <c r="S90" s="142">
        <v>0.40799999999999997</v>
      </c>
      <c r="T90" s="143">
        <f>S90*H90</f>
        <v>2.448</v>
      </c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R90" s="144" t="s">
        <v>118</v>
      </c>
      <c r="AT90" s="144" t="s">
        <v>113</v>
      </c>
      <c r="AU90" s="144" t="s">
        <v>80</v>
      </c>
      <c r="AY90" s="16" t="s">
        <v>111</v>
      </c>
      <c r="BE90" s="145">
        <f>IF(N90="základní",J90,0)</f>
        <v>0</v>
      </c>
      <c r="BF90" s="145">
        <f>IF(N90="snížená",J90,0)</f>
        <v>0</v>
      </c>
      <c r="BG90" s="145">
        <f>IF(N90="zákl. přenesená",J90,0)</f>
        <v>0</v>
      </c>
      <c r="BH90" s="145">
        <f>IF(N90="sníž. přenesená",J90,0)</f>
        <v>0</v>
      </c>
      <c r="BI90" s="145">
        <f>IF(N90="nulová",J90,0)</f>
        <v>0</v>
      </c>
      <c r="BJ90" s="16" t="s">
        <v>78</v>
      </c>
      <c r="BK90" s="145">
        <f>ROUND(I90*H90,2)</f>
        <v>0</v>
      </c>
      <c r="BL90" s="16" t="s">
        <v>118</v>
      </c>
      <c r="BM90" s="144" t="s">
        <v>119</v>
      </c>
    </row>
    <row r="91" spans="1:65" s="2" customFormat="1" ht="48.75">
      <c r="A91" s="31"/>
      <c r="B91" s="32"/>
      <c r="C91" s="31"/>
      <c r="D91" s="146" t="s">
        <v>120</v>
      </c>
      <c r="E91" s="31"/>
      <c r="F91" s="147" t="s">
        <v>121</v>
      </c>
      <c r="G91" s="31"/>
      <c r="H91" s="31"/>
      <c r="I91" s="148"/>
      <c r="J91" s="31"/>
      <c r="K91" s="31"/>
      <c r="L91" s="32"/>
      <c r="M91" s="149"/>
      <c r="N91" s="150"/>
      <c r="O91" s="52"/>
      <c r="P91" s="52"/>
      <c r="Q91" s="52"/>
      <c r="R91" s="52"/>
      <c r="S91" s="52"/>
      <c r="T91" s="53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T91" s="16" t="s">
        <v>120</v>
      </c>
      <c r="AU91" s="16" t="s">
        <v>80</v>
      </c>
    </row>
    <row r="92" spans="1:65" s="2" customFormat="1" ht="11.25">
      <c r="A92" s="31"/>
      <c r="B92" s="32"/>
      <c r="C92" s="31"/>
      <c r="D92" s="151" t="s">
        <v>122</v>
      </c>
      <c r="E92" s="31"/>
      <c r="F92" s="152" t="s">
        <v>123</v>
      </c>
      <c r="G92" s="31"/>
      <c r="H92" s="31"/>
      <c r="I92" s="148"/>
      <c r="J92" s="31"/>
      <c r="K92" s="31"/>
      <c r="L92" s="32"/>
      <c r="M92" s="149"/>
      <c r="N92" s="150"/>
      <c r="O92" s="52"/>
      <c r="P92" s="52"/>
      <c r="Q92" s="52"/>
      <c r="R92" s="52"/>
      <c r="S92" s="52"/>
      <c r="T92" s="53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T92" s="16" t="s">
        <v>122</v>
      </c>
      <c r="AU92" s="16" t="s">
        <v>80</v>
      </c>
    </row>
    <row r="93" spans="1:65" s="2" customFormat="1" ht="33" customHeight="1">
      <c r="A93" s="31"/>
      <c r="B93" s="132"/>
      <c r="C93" s="133" t="s">
        <v>80</v>
      </c>
      <c r="D93" s="133" t="s">
        <v>113</v>
      </c>
      <c r="E93" s="134" t="s">
        <v>124</v>
      </c>
      <c r="F93" s="135" t="s">
        <v>125</v>
      </c>
      <c r="G93" s="136" t="s">
        <v>116</v>
      </c>
      <c r="H93" s="137">
        <v>16</v>
      </c>
      <c r="I93" s="138"/>
      <c r="J93" s="139">
        <f>ROUND(I93*H93,2)</f>
        <v>0</v>
      </c>
      <c r="K93" s="135" t="s">
        <v>117</v>
      </c>
      <c r="L93" s="32"/>
      <c r="M93" s="140" t="s">
        <v>3</v>
      </c>
      <c r="N93" s="141" t="s">
        <v>41</v>
      </c>
      <c r="O93" s="52"/>
      <c r="P93" s="142">
        <f>O93*H93</f>
        <v>0</v>
      </c>
      <c r="Q93" s="142">
        <v>0</v>
      </c>
      <c r="R93" s="142">
        <f>Q93*H93</f>
        <v>0</v>
      </c>
      <c r="S93" s="142">
        <v>0.255</v>
      </c>
      <c r="T93" s="143">
        <f>S93*H93</f>
        <v>4.08</v>
      </c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R93" s="144" t="s">
        <v>118</v>
      </c>
      <c r="AT93" s="144" t="s">
        <v>113</v>
      </c>
      <c r="AU93" s="144" t="s">
        <v>80</v>
      </c>
      <c r="AY93" s="16" t="s">
        <v>111</v>
      </c>
      <c r="BE93" s="145">
        <f>IF(N93="základní",J93,0)</f>
        <v>0</v>
      </c>
      <c r="BF93" s="145">
        <f>IF(N93="snížená",J93,0)</f>
        <v>0</v>
      </c>
      <c r="BG93" s="145">
        <f>IF(N93="zákl. přenesená",J93,0)</f>
        <v>0</v>
      </c>
      <c r="BH93" s="145">
        <f>IF(N93="sníž. přenesená",J93,0)</f>
        <v>0</v>
      </c>
      <c r="BI93" s="145">
        <f>IF(N93="nulová",J93,0)</f>
        <v>0</v>
      </c>
      <c r="BJ93" s="16" t="s">
        <v>78</v>
      </c>
      <c r="BK93" s="145">
        <f>ROUND(I93*H93,2)</f>
        <v>0</v>
      </c>
      <c r="BL93" s="16" t="s">
        <v>118</v>
      </c>
      <c r="BM93" s="144" t="s">
        <v>126</v>
      </c>
    </row>
    <row r="94" spans="1:65" s="2" customFormat="1" ht="58.5">
      <c r="A94" s="31"/>
      <c r="B94" s="32"/>
      <c r="C94" s="31"/>
      <c r="D94" s="146" t="s">
        <v>120</v>
      </c>
      <c r="E94" s="31"/>
      <c r="F94" s="147" t="s">
        <v>127</v>
      </c>
      <c r="G94" s="31"/>
      <c r="H94" s="31"/>
      <c r="I94" s="148"/>
      <c r="J94" s="31"/>
      <c r="K94" s="31"/>
      <c r="L94" s="32"/>
      <c r="M94" s="149"/>
      <c r="N94" s="150"/>
      <c r="O94" s="52"/>
      <c r="P94" s="52"/>
      <c r="Q94" s="52"/>
      <c r="R94" s="52"/>
      <c r="S94" s="52"/>
      <c r="T94" s="53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T94" s="16" t="s">
        <v>120</v>
      </c>
      <c r="AU94" s="16" t="s">
        <v>80</v>
      </c>
    </row>
    <row r="95" spans="1:65" s="2" customFormat="1" ht="11.25">
      <c r="A95" s="31"/>
      <c r="B95" s="32"/>
      <c r="C95" s="31"/>
      <c r="D95" s="151" t="s">
        <v>122</v>
      </c>
      <c r="E95" s="31"/>
      <c r="F95" s="152" t="s">
        <v>128</v>
      </c>
      <c r="G95" s="31"/>
      <c r="H95" s="31"/>
      <c r="I95" s="148"/>
      <c r="J95" s="31"/>
      <c r="K95" s="31"/>
      <c r="L95" s="32"/>
      <c r="M95" s="149"/>
      <c r="N95" s="150"/>
      <c r="O95" s="52"/>
      <c r="P95" s="52"/>
      <c r="Q95" s="52"/>
      <c r="R95" s="52"/>
      <c r="S95" s="52"/>
      <c r="T95" s="53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T95" s="16" t="s">
        <v>122</v>
      </c>
      <c r="AU95" s="16" t="s">
        <v>80</v>
      </c>
    </row>
    <row r="96" spans="1:65" s="2" customFormat="1" ht="24.2" customHeight="1">
      <c r="A96" s="31"/>
      <c r="B96" s="132"/>
      <c r="C96" s="133" t="s">
        <v>129</v>
      </c>
      <c r="D96" s="133" t="s">
        <v>113</v>
      </c>
      <c r="E96" s="134" t="s">
        <v>130</v>
      </c>
      <c r="F96" s="135" t="s">
        <v>131</v>
      </c>
      <c r="G96" s="136" t="s">
        <v>116</v>
      </c>
      <c r="H96" s="137">
        <v>466.2</v>
      </c>
      <c r="I96" s="138"/>
      <c r="J96" s="139">
        <f>ROUND(I96*H96,2)</f>
        <v>0</v>
      </c>
      <c r="K96" s="135" t="s">
        <v>117</v>
      </c>
      <c r="L96" s="32"/>
      <c r="M96" s="140" t="s">
        <v>3</v>
      </c>
      <c r="N96" s="141" t="s">
        <v>41</v>
      </c>
      <c r="O96" s="52"/>
      <c r="P96" s="142">
        <f>O96*H96</f>
        <v>0</v>
      </c>
      <c r="Q96" s="142">
        <v>0</v>
      </c>
      <c r="R96" s="142">
        <f>Q96*H96</f>
        <v>0</v>
      </c>
      <c r="S96" s="142">
        <v>0</v>
      </c>
      <c r="T96" s="143">
        <f>S96*H96</f>
        <v>0</v>
      </c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R96" s="144" t="s">
        <v>118</v>
      </c>
      <c r="AT96" s="144" t="s">
        <v>113</v>
      </c>
      <c r="AU96" s="144" t="s">
        <v>80</v>
      </c>
      <c r="AY96" s="16" t="s">
        <v>111</v>
      </c>
      <c r="BE96" s="145">
        <f>IF(N96="základní",J96,0)</f>
        <v>0</v>
      </c>
      <c r="BF96" s="145">
        <f>IF(N96="snížená",J96,0)</f>
        <v>0</v>
      </c>
      <c r="BG96" s="145">
        <f>IF(N96="zákl. přenesená",J96,0)</f>
        <v>0</v>
      </c>
      <c r="BH96" s="145">
        <f>IF(N96="sníž. přenesená",J96,0)</f>
        <v>0</v>
      </c>
      <c r="BI96" s="145">
        <f>IF(N96="nulová",J96,0)</f>
        <v>0</v>
      </c>
      <c r="BJ96" s="16" t="s">
        <v>78</v>
      </c>
      <c r="BK96" s="145">
        <f>ROUND(I96*H96,2)</f>
        <v>0</v>
      </c>
      <c r="BL96" s="16" t="s">
        <v>118</v>
      </c>
      <c r="BM96" s="144" t="s">
        <v>132</v>
      </c>
    </row>
    <row r="97" spans="1:65" s="2" customFormat="1" ht="19.5">
      <c r="A97" s="31"/>
      <c r="B97" s="32"/>
      <c r="C97" s="31"/>
      <c r="D97" s="146" t="s">
        <v>120</v>
      </c>
      <c r="E97" s="31"/>
      <c r="F97" s="147" t="s">
        <v>133</v>
      </c>
      <c r="G97" s="31"/>
      <c r="H97" s="31"/>
      <c r="I97" s="148"/>
      <c r="J97" s="31"/>
      <c r="K97" s="31"/>
      <c r="L97" s="32"/>
      <c r="M97" s="149"/>
      <c r="N97" s="150"/>
      <c r="O97" s="52"/>
      <c r="P97" s="52"/>
      <c r="Q97" s="52"/>
      <c r="R97" s="52"/>
      <c r="S97" s="52"/>
      <c r="T97" s="53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T97" s="16" t="s">
        <v>120</v>
      </c>
      <c r="AU97" s="16" t="s">
        <v>80</v>
      </c>
    </row>
    <row r="98" spans="1:65" s="2" customFormat="1" ht="11.25">
      <c r="A98" s="31"/>
      <c r="B98" s="32"/>
      <c r="C98" s="31"/>
      <c r="D98" s="151" t="s">
        <v>122</v>
      </c>
      <c r="E98" s="31"/>
      <c r="F98" s="152" t="s">
        <v>134</v>
      </c>
      <c r="G98" s="31"/>
      <c r="H98" s="31"/>
      <c r="I98" s="148"/>
      <c r="J98" s="31"/>
      <c r="K98" s="31"/>
      <c r="L98" s="32"/>
      <c r="M98" s="149"/>
      <c r="N98" s="150"/>
      <c r="O98" s="52"/>
      <c r="P98" s="52"/>
      <c r="Q98" s="52"/>
      <c r="R98" s="52"/>
      <c r="S98" s="52"/>
      <c r="T98" s="53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T98" s="16" t="s">
        <v>122</v>
      </c>
      <c r="AU98" s="16" t="s">
        <v>80</v>
      </c>
    </row>
    <row r="99" spans="1:65" s="13" customFormat="1" ht="11.25">
      <c r="B99" s="153"/>
      <c r="D99" s="146" t="s">
        <v>135</v>
      </c>
      <c r="E99" s="154" t="s">
        <v>3</v>
      </c>
      <c r="F99" s="155" t="s">
        <v>136</v>
      </c>
      <c r="H99" s="156">
        <v>466.2</v>
      </c>
      <c r="I99" s="157"/>
      <c r="L99" s="153"/>
      <c r="M99" s="158"/>
      <c r="N99" s="159"/>
      <c r="O99" s="159"/>
      <c r="P99" s="159"/>
      <c r="Q99" s="159"/>
      <c r="R99" s="159"/>
      <c r="S99" s="159"/>
      <c r="T99" s="160"/>
      <c r="AT99" s="154" t="s">
        <v>135</v>
      </c>
      <c r="AU99" s="154" t="s">
        <v>80</v>
      </c>
      <c r="AV99" s="13" t="s">
        <v>80</v>
      </c>
      <c r="AW99" s="13" t="s">
        <v>31</v>
      </c>
      <c r="AX99" s="13" t="s">
        <v>78</v>
      </c>
      <c r="AY99" s="154" t="s">
        <v>111</v>
      </c>
    </row>
    <row r="100" spans="1:65" s="2" customFormat="1" ht="37.9" customHeight="1">
      <c r="A100" s="31"/>
      <c r="B100" s="132"/>
      <c r="C100" s="133" t="s">
        <v>118</v>
      </c>
      <c r="D100" s="133" t="s">
        <v>113</v>
      </c>
      <c r="E100" s="134" t="s">
        <v>137</v>
      </c>
      <c r="F100" s="135" t="s">
        <v>138</v>
      </c>
      <c r="G100" s="136" t="s">
        <v>139</v>
      </c>
      <c r="H100" s="137">
        <v>24.55</v>
      </c>
      <c r="I100" s="138"/>
      <c r="J100" s="139">
        <f>ROUND(I100*H100,2)</f>
        <v>0</v>
      </c>
      <c r="K100" s="135" t="s">
        <v>117</v>
      </c>
      <c r="L100" s="32"/>
      <c r="M100" s="140" t="s">
        <v>3</v>
      </c>
      <c r="N100" s="141" t="s">
        <v>41</v>
      </c>
      <c r="O100" s="52"/>
      <c r="P100" s="142">
        <f>O100*H100</f>
        <v>0</v>
      </c>
      <c r="Q100" s="142">
        <v>0</v>
      </c>
      <c r="R100" s="142">
        <f>Q100*H100</f>
        <v>0</v>
      </c>
      <c r="S100" s="142">
        <v>0</v>
      </c>
      <c r="T100" s="143">
        <f>S100*H100</f>
        <v>0</v>
      </c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R100" s="144" t="s">
        <v>118</v>
      </c>
      <c r="AT100" s="144" t="s">
        <v>113</v>
      </c>
      <c r="AU100" s="144" t="s">
        <v>80</v>
      </c>
      <c r="AY100" s="16" t="s">
        <v>111</v>
      </c>
      <c r="BE100" s="145">
        <f>IF(N100="základní",J100,0)</f>
        <v>0</v>
      </c>
      <c r="BF100" s="145">
        <f>IF(N100="snížená",J100,0)</f>
        <v>0</v>
      </c>
      <c r="BG100" s="145">
        <f>IF(N100="zákl. přenesená",J100,0)</f>
        <v>0</v>
      </c>
      <c r="BH100" s="145">
        <f>IF(N100="sníž. přenesená",J100,0)</f>
        <v>0</v>
      </c>
      <c r="BI100" s="145">
        <f>IF(N100="nulová",J100,0)</f>
        <v>0</v>
      </c>
      <c r="BJ100" s="16" t="s">
        <v>78</v>
      </c>
      <c r="BK100" s="145">
        <f>ROUND(I100*H100,2)</f>
        <v>0</v>
      </c>
      <c r="BL100" s="16" t="s">
        <v>118</v>
      </c>
      <c r="BM100" s="144" t="s">
        <v>140</v>
      </c>
    </row>
    <row r="101" spans="1:65" s="2" customFormat="1" ht="19.5">
      <c r="A101" s="31"/>
      <c r="B101" s="32"/>
      <c r="C101" s="31"/>
      <c r="D101" s="146" t="s">
        <v>120</v>
      </c>
      <c r="E101" s="31"/>
      <c r="F101" s="147" t="s">
        <v>141</v>
      </c>
      <c r="G101" s="31"/>
      <c r="H101" s="31"/>
      <c r="I101" s="148"/>
      <c r="J101" s="31"/>
      <c r="K101" s="31"/>
      <c r="L101" s="32"/>
      <c r="M101" s="149"/>
      <c r="N101" s="150"/>
      <c r="O101" s="52"/>
      <c r="P101" s="52"/>
      <c r="Q101" s="52"/>
      <c r="R101" s="52"/>
      <c r="S101" s="52"/>
      <c r="T101" s="53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T101" s="16" t="s">
        <v>120</v>
      </c>
      <c r="AU101" s="16" t="s">
        <v>80</v>
      </c>
    </row>
    <row r="102" spans="1:65" s="2" customFormat="1" ht="11.25">
      <c r="A102" s="31"/>
      <c r="B102" s="32"/>
      <c r="C102" s="31"/>
      <c r="D102" s="151" t="s">
        <v>122</v>
      </c>
      <c r="E102" s="31"/>
      <c r="F102" s="152" t="s">
        <v>142</v>
      </c>
      <c r="G102" s="31"/>
      <c r="H102" s="31"/>
      <c r="I102" s="148"/>
      <c r="J102" s="31"/>
      <c r="K102" s="31"/>
      <c r="L102" s="32"/>
      <c r="M102" s="149"/>
      <c r="N102" s="150"/>
      <c r="O102" s="52"/>
      <c r="P102" s="52"/>
      <c r="Q102" s="52"/>
      <c r="R102" s="52"/>
      <c r="S102" s="52"/>
      <c r="T102" s="53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T102" s="16" t="s">
        <v>122</v>
      </c>
      <c r="AU102" s="16" t="s">
        <v>80</v>
      </c>
    </row>
    <row r="103" spans="1:65" s="2" customFormat="1" ht="24.2" customHeight="1">
      <c r="A103" s="31"/>
      <c r="B103" s="132"/>
      <c r="C103" s="133" t="s">
        <v>143</v>
      </c>
      <c r="D103" s="133" t="s">
        <v>113</v>
      </c>
      <c r="E103" s="134" t="s">
        <v>144</v>
      </c>
      <c r="F103" s="135" t="s">
        <v>145</v>
      </c>
      <c r="G103" s="136" t="s">
        <v>139</v>
      </c>
      <c r="H103" s="137">
        <v>2.4550000000000001</v>
      </c>
      <c r="I103" s="138"/>
      <c r="J103" s="139">
        <f>ROUND(I103*H103,2)</f>
        <v>0</v>
      </c>
      <c r="K103" s="135" t="s">
        <v>117</v>
      </c>
      <c r="L103" s="32"/>
      <c r="M103" s="140" t="s">
        <v>3</v>
      </c>
      <c r="N103" s="141" t="s">
        <v>41</v>
      </c>
      <c r="O103" s="52"/>
      <c r="P103" s="142">
        <f>O103*H103</f>
        <v>0</v>
      </c>
      <c r="Q103" s="142">
        <v>0</v>
      </c>
      <c r="R103" s="142">
        <f>Q103*H103</f>
        <v>0</v>
      </c>
      <c r="S103" s="142">
        <v>0</v>
      </c>
      <c r="T103" s="143">
        <f>S103*H103</f>
        <v>0</v>
      </c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R103" s="144" t="s">
        <v>118</v>
      </c>
      <c r="AT103" s="144" t="s">
        <v>113</v>
      </c>
      <c r="AU103" s="144" t="s">
        <v>80</v>
      </c>
      <c r="AY103" s="16" t="s">
        <v>111</v>
      </c>
      <c r="BE103" s="145">
        <f>IF(N103="základní",J103,0)</f>
        <v>0</v>
      </c>
      <c r="BF103" s="145">
        <f>IF(N103="snížená",J103,0)</f>
        <v>0</v>
      </c>
      <c r="BG103" s="145">
        <f>IF(N103="zákl. přenesená",J103,0)</f>
        <v>0</v>
      </c>
      <c r="BH103" s="145">
        <f>IF(N103="sníž. přenesená",J103,0)</f>
        <v>0</v>
      </c>
      <c r="BI103" s="145">
        <f>IF(N103="nulová",J103,0)</f>
        <v>0</v>
      </c>
      <c r="BJ103" s="16" t="s">
        <v>78</v>
      </c>
      <c r="BK103" s="145">
        <f>ROUND(I103*H103,2)</f>
        <v>0</v>
      </c>
      <c r="BL103" s="16" t="s">
        <v>118</v>
      </c>
      <c r="BM103" s="144" t="s">
        <v>146</v>
      </c>
    </row>
    <row r="104" spans="1:65" s="2" customFormat="1" ht="19.5">
      <c r="A104" s="31"/>
      <c r="B104" s="32"/>
      <c r="C104" s="31"/>
      <c r="D104" s="146" t="s">
        <v>120</v>
      </c>
      <c r="E104" s="31"/>
      <c r="F104" s="147" t="s">
        <v>147</v>
      </c>
      <c r="G104" s="31"/>
      <c r="H104" s="31"/>
      <c r="I104" s="148"/>
      <c r="J104" s="31"/>
      <c r="K104" s="31"/>
      <c r="L104" s="32"/>
      <c r="M104" s="149"/>
      <c r="N104" s="150"/>
      <c r="O104" s="52"/>
      <c r="P104" s="52"/>
      <c r="Q104" s="52"/>
      <c r="R104" s="52"/>
      <c r="S104" s="52"/>
      <c r="T104" s="53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T104" s="16" t="s">
        <v>120</v>
      </c>
      <c r="AU104" s="16" t="s">
        <v>80</v>
      </c>
    </row>
    <row r="105" spans="1:65" s="2" customFormat="1" ht="11.25">
      <c r="A105" s="31"/>
      <c r="B105" s="32"/>
      <c r="C105" s="31"/>
      <c r="D105" s="151" t="s">
        <v>122</v>
      </c>
      <c r="E105" s="31"/>
      <c r="F105" s="152" t="s">
        <v>148</v>
      </c>
      <c r="G105" s="31"/>
      <c r="H105" s="31"/>
      <c r="I105" s="148"/>
      <c r="J105" s="31"/>
      <c r="K105" s="31"/>
      <c r="L105" s="32"/>
      <c r="M105" s="149"/>
      <c r="N105" s="150"/>
      <c r="O105" s="52"/>
      <c r="P105" s="52"/>
      <c r="Q105" s="52"/>
      <c r="R105" s="52"/>
      <c r="S105" s="52"/>
      <c r="T105" s="53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T105" s="16" t="s">
        <v>122</v>
      </c>
      <c r="AU105" s="16" t="s">
        <v>80</v>
      </c>
    </row>
    <row r="106" spans="1:65" s="2" customFormat="1" ht="33" customHeight="1">
      <c r="A106" s="31"/>
      <c r="B106" s="132"/>
      <c r="C106" s="133" t="s">
        <v>149</v>
      </c>
      <c r="D106" s="133" t="s">
        <v>113</v>
      </c>
      <c r="E106" s="134" t="s">
        <v>150</v>
      </c>
      <c r="F106" s="135" t="s">
        <v>151</v>
      </c>
      <c r="G106" s="136" t="s">
        <v>139</v>
      </c>
      <c r="H106" s="137">
        <v>1.155</v>
      </c>
      <c r="I106" s="138"/>
      <c r="J106" s="139">
        <f>ROUND(I106*H106,2)</f>
        <v>0</v>
      </c>
      <c r="K106" s="135" t="s">
        <v>117</v>
      </c>
      <c r="L106" s="32"/>
      <c r="M106" s="140" t="s">
        <v>3</v>
      </c>
      <c r="N106" s="141" t="s">
        <v>41</v>
      </c>
      <c r="O106" s="52"/>
      <c r="P106" s="142">
        <f>O106*H106</f>
        <v>0</v>
      </c>
      <c r="Q106" s="142">
        <v>0</v>
      </c>
      <c r="R106" s="142">
        <f>Q106*H106</f>
        <v>0</v>
      </c>
      <c r="S106" s="142">
        <v>0</v>
      </c>
      <c r="T106" s="143">
        <f>S106*H106</f>
        <v>0</v>
      </c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R106" s="144" t="s">
        <v>118</v>
      </c>
      <c r="AT106" s="144" t="s">
        <v>113</v>
      </c>
      <c r="AU106" s="144" t="s">
        <v>80</v>
      </c>
      <c r="AY106" s="16" t="s">
        <v>111</v>
      </c>
      <c r="BE106" s="145">
        <f>IF(N106="základní",J106,0)</f>
        <v>0</v>
      </c>
      <c r="BF106" s="145">
        <f>IF(N106="snížená",J106,0)</f>
        <v>0</v>
      </c>
      <c r="BG106" s="145">
        <f>IF(N106="zákl. přenesená",J106,0)</f>
        <v>0</v>
      </c>
      <c r="BH106" s="145">
        <f>IF(N106="sníž. přenesená",J106,0)</f>
        <v>0</v>
      </c>
      <c r="BI106" s="145">
        <f>IF(N106="nulová",J106,0)</f>
        <v>0</v>
      </c>
      <c r="BJ106" s="16" t="s">
        <v>78</v>
      </c>
      <c r="BK106" s="145">
        <f>ROUND(I106*H106,2)</f>
        <v>0</v>
      </c>
      <c r="BL106" s="16" t="s">
        <v>118</v>
      </c>
      <c r="BM106" s="144" t="s">
        <v>152</v>
      </c>
    </row>
    <row r="107" spans="1:65" s="2" customFormat="1" ht="29.25">
      <c r="A107" s="31"/>
      <c r="B107" s="32"/>
      <c r="C107" s="31"/>
      <c r="D107" s="146" t="s">
        <v>120</v>
      </c>
      <c r="E107" s="31"/>
      <c r="F107" s="147" t="s">
        <v>153</v>
      </c>
      <c r="G107" s="31"/>
      <c r="H107" s="31"/>
      <c r="I107" s="148"/>
      <c r="J107" s="31"/>
      <c r="K107" s="31"/>
      <c r="L107" s="32"/>
      <c r="M107" s="149"/>
      <c r="N107" s="150"/>
      <c r="O107" s="52"/>
      <c r="P107" s="52"/>
      <c r="Q107" s="52"/>
      <c r="R107" s="52"/>
      <c r="S107" s="52"/>
      <c r="T107" s="53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T107" s="16" t="s">
        <v>120</v>
      </c>
      <c r="AU107" s="16" t="s">
        <v>80</v>
      </c>
    </row>
    <row r="108" spans="1:65" s="2" customFormat="1" ht="11.25">
      <c r="A108" s="31"/>
      <c r="B108" s="32"/>
      <c r="C108" s="31"/>
      <c r="D108" s="151" t="s">
        <v>122</v>
      </c>
      <c r="E108" s="31"/>
      <c r="F108" s="152" t="s">
        <v>154</v>
      </c>
      <c r="G108" s="31"/>
      <c r="H108" s="31"/>
      <c r="I108" s="148"/>
      <c r="J108" s="31"/>
      <c r="K108" s="31"/>
      <c r="L108" s="32"/>
      <c r="M108" s="149"/>
      <c r="N108" s="150"/>
      <c r="O108" s="52"/>
      <c r="P108" s="52"/>
      <c r="Q108" s="52"/>
      <c r="R108" s="52"/>
      <c r="S108" s="52"/>
      <c r="T108" s="53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T108" s="16" t="s">
        <v>122</v>
      </c>
      <c r="AU108" s="16" t="s">
        <v>80</v>
      </c>
    </row>
    <row r="109" spans="1:65" s="2" customFormat="1" ht="37.9" customHeight="1">
      <c r="A109" s="31"/>
      <c r="B109" s="132"/>
      <c r="C109" s="133" t="s">
        <v>155</v>
      </c>
      <c r="D109" s="133" t="s">
        <v>113</v>
      </c>
      <c r="E109" s="134" t="s">
        <v>156</v>
      </c>
      <c r="F109" s="135" t="s">
        <v>157</v>
      </c>
      <c r="G109" s="136" t="s">
        <v>139</v>
      </c>
      <c r="H109" s="137">
        <v>52.32</v>
      </c>
      <c r="I109" s="138"/>
      <c r="J109" s="139">
        <f>ROUND(I109*H109,2)</f>
        <v>0</v>
      </c>
      <c r="K109" s="135" t="s">
        <v>117</v>
      </c>
      <c r="L109" s="32"/>
      <c r="M109" s="140" t="s">
        <v>3</v>
      </c>
      <c r="N109" s="141" t="s">
        <v>41</v>
      </c>
      <c r="O109" s="52"/>
      <c r="P109" s="142">
        <f>O109*H109</f>
        <v>0</v>
      </c>
      <c r="Q109" s="142">
        <v>0</v>
      </c>
      <c r="R109" s="142">
        <f>Q109*H109</f>
        <v>0</v>
      </c>
      <c r="S109" s="142">
        <v>0</v>
      </c>
      <c r="T109" s="143">
        <f>S109*H109</f>
        <v>0</v>
      </c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R109" s="144" t="s">
        <v>118</v>
      </c>
      <c r="AT109" s="144" t="s">
        <v>113</v>
      </c>
      <c r="AU109" s="144" t="s">
        <v>80</v>
      </c>
      <c r="AY109" s="16" t="s">
        <v>111</v>
      </c>
      <c r="BE109" s="145">
        <f>IF(N109="základní",J109,0)</f>
        <v>0</v>
      </c>
      <c r="BF109" s="145">
        <f>IF(N109="snížená",J109,0)</f>
        <v>0</v>
      </c>
      <c r="BG109" s="145">
        <f>IF(N109="zákl. přenesená",J109,0)</f>
        <v>0</v>
      </c>
      <c r="BH109" s="145">
        <f>IF(N109="sníž. přenesená",J109,0)</f>
        <v>0</v>
      </c>
      <c r="BI109" s="145">
        <f>IF(N109="nulová",J109,0)</f>
        <v>0</v>
      </c>
      <c r="BJ109" s="16" t="s">
        <v>78</v>
      </c>
      <c r="BK109" s="145">
        <f>ROUND(I109*H109,2)</f>
        <v>0</v>
      </c>
      <c r="BL109" s="16" t="s">
        <v>118</v>
      </c>
      <c r="BM109" s="144" t="s">
        <v>158</v>
      </c>
    </row>
    <row r="110" spans="1:65" s="2" customFormat="1" ht="39">
      <c r="A110" s="31"/>
      <c r="B110" s="32"/>
      <c r="C110" s="31"/>
      <c r="D110" s="146" t="s">
        <v>120</v>
      </c>
      <c r="E110" s="31"/>
      <c r="F110" s="147" t="s">
        <v>159</v>
      </c>
      <c r="G110" s="31"/>
      <c r="H110" s="31"/>
      <c r="I110" s="148"/>
      <c r="J110" s="31"/>
      <c r="K110" s="31"/>
      <c r="L110" s="32"/>
      <c r="M110" s="149"/>
      <c r="N110" s="150"/>
      <c r="O110" s="52"/>
      <c r="P110" s="52"/>
      <c r="Q110" s="52"/>
      <c r="R110" s="52"/>
      <c r="S110" s="52"/>
      <c r="T110" s="53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T110" s="16" t="s">
        <v>120</v>
      </c>
      <c r="AU110" s="16" t="s">
        <v>80</v>
      </c>
    </row>
    <row r="111" spans="1:65" s="2" customFormat="1" ht="11.25">
      <c r="A111" s="31"/>
      <c r="B111" s="32"/>
      <c r="C111" s="31"/>
      <c r="D111" s="151" t="s">
        <v>122</v>
      </c>
      <c r="E111" s="31"/>
      <c r="F111" s="152" t="s">
        <v>160</v>
      </c>
      <c r="G111" s="31"/>
      <c r="H111" s="31"/>
      <c r="I111" s="148"/>
      <c r="J111" s="31"/>
      <c r="K111" s="31"/>
      <c r="L111" s="32"/>
      <c r="M111" s="149"/>
      <c r="N111" s="150"/>
      <c r="O111" s="52"/>
      <c r="P111" s="52"/>
      <c r="Q111" s="52"/>
      <c r="R111" s="52"/>
      <c r="S111" s="52"/>
      <c r="T111" s="53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T111" s="16" t="s">
        <v>122</v>
      </c>
      <c r="AU111" s="16" t="s">
        <v>80</v>
      </c>
    </row>
    <row r="112" spans="1:65" s="2" customFormat="1" ht="37.9" customHeight="1">
      <c r="A112" s="31"/>
      <c r="B112" s="132"/>
      <c r="C112" s="133" t="s">
        <v>161</v>
      </c>
      <c r="D112" s="133" t="s">
        <v>113</v>
      </c>
      <c r="E112" s="134" t="s">
        <v>162</v>
      </c>
      <c r="F112" s="135" t="s">
        <v>163</v>
      </c>
      <c r="G112" s="136" t="s">
        <v>139</v>
      </c>
      <c r="H112" s="137">
        <v>69.48</v>
      </c>
      <c r="I112" s="138"/>
      <c r="J112" s="139">
        <f>ROUND(I112*H112,2)</f>
        <v>0</v>
      </c>
      <c r="K112" s="135" t="s">
        <v>117</v>
      </c>
      <c r="L112" s="32"/>
      <c r="M112" s="140" t="s">
        <v>3</v>
      </c>
      <c r="N112" s="141" t="s">
        <v>41</v>
      </c>
      <c r="O112" s="52"/>
      <c r="P112" s="142">
        <f>O112*H112</f>
        <v>0</v>
      </c>
      <c r="Q112" s="142">
        <v>0</v>
      </c>
      <c r="R112" s="142">
        <f>Q112*H112</f>
        <v>0</v>
      </c>
      <c r="S112" s="142">
        <v>0</v>
      </c>
      <c r="T112" s="143">
        <f>S112*H112</f>
        <v>0</v>
      </c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R112" s="144" t="s">
        <v>118</v>
      </c>
      <c r="AT112" s="144" t="s">
        <v>113</v>
      </c>
      <c r="AU112" s="144" t="s">
        <v>80</v>
      </c>
      <c r="AY112" s="16" t="s">
        <v>111</v>
      </c>
      <c r="BE112" s="145">
        <f>IF(N112="základní",J112,0)</f>
        <v>0</v>
      </c>
      <c r="BF112" s="145">
        <f>IF(N112="snížená",J112,0)</f>
        <v>0</v>
      </c>
      <c r="BG112" s="145">
        <f>IF(N112="zákl. přenesená",J112,0)</f>
        <v>0</v>
      </c>
      <c r="BH112" s="145">
        <f>IF(N112="sníž. přenesená",J112,0)</f>
        <v>0</v>
      </c>
      <c r="BI112" s="145">
        <f>IF(N112="nulová",J112,0)</f>
        <v>0</v>
      </c>
      <c r="BJ112" s="16" t="s">
        <v>78</v>
      </c>
      <c r="BK112" s="145">
        <f>ROUND(I112*H112,2)</f>
        <v>0</v>
      </c>
      <c r="BL112" s="16" t="s">
        <v>118</v>
      </c>
      <c r="BM112" s="144" t="s">
        <v>164</v>
      </c>
    </row>
    <row r="113" spans="1:65" s="2" customFormat="1" ht="39">
      <c r="A113" s="31"/>
      <c r="B113" s="32"/>
      <c r="C113" s="31"/>
      <c r="D113" s="146" t="s">
        <v>120</v>
      </c>
      <c r="E113" s="31"/>
      <c r="F113" s="147" t="s">
        <v>165</v>
      </c>
      <c r="G113" s="31"/>
      <c r="H113" s="31"/>
      <c r="I113" s="148"/>
      <c r="J113" s="31"/>
      <c r="K113" s="31"/>
      <c r="L113" s="32"/>
      <c r="M113" s="149"/>
      <c r="N113" s="150"/>
      <c r="O113" s="52"/>
      <c r="P113" s="52"/>
      <c r="Q113" s="52"/>
      <c r="R113" s="52"/>
      <c r="S113" s="52"/>
      <c r="T113" s="53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T113" s="16" t="s">
        <v>120</v>
      </c>
      <c r="AU113" s="16" t="s">
        <v>80</v>
      </c>
    </row>
    <row r="114" spans="1:65" s="2" customFormat="1" ht="11.25">
      <c r="A114" s="31"/>
      <c r="B114" s="32"/>
      <c r="C114" s="31"/>
      <c r="D114" s="151" t="s">
        <v>122</v>
      </c>
      <c r="E114" s="31"/>
      <c r="F114" s="152" t="s">
        <v>166</v>
      </c>
      <c r="G114" s="31"/>
      <c r="H114" s="31"/>
      <c r="I114" s="148"/>
      <c r="J114" s="31"/>
      <c r="K114" s="31"/>
      <c r="L114" s="32"/>
      <c r="M114" s="149"/>
      <c r="N114" s="150"/>
      <c r="O114" s="52"/>
      <c r="P114" s="52"/>
      <c r="Q114" s="52"/>
      <c r="R114" s="52"/>
      <c r="S114" s="52"/>
      <c r="T114" s="53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T114" s="16" t="s">
        <v>122</v>
      </c>
      <c r="AU114" s="16" t="s">
        <v>80</v>
      </c>
    </row>
    <row r="115" spans="1:65" s="2" customFormat="1" ht="24.2" customHeight="1">
      <c r="A115" s="31"/>
      <c r="B115" s="132"/>
      <c r="C115" s="133" t="s">
        <v>167</v>
      </c>
      <c r="D115" s="133" t="s">
        <v>113</v>
      </c>
      <c r="E115" s="134" t="s">
        <v>168</v>
      </c>
      <c r="F115" s="135" t="s">
        <v>169</v>
      </c>
      <c r="G115" s="136" t="s">
        <v>139</v>
      </c>
      <c r="H115" s="137">
        <v>26.16</v>
      </c>
      <c r="I115" s="138"/>
      <c r="J115" s="139">
        <f>ROUND(I115*H115,2)</f>
        <v>0</v>
      </c>
      <c r="K115" s="135" t="s">
        <v>117</v>
      </c>
      <c r="L115" s="32"/>
      <c r="M115" s="140" t="s">
        <v>3</v>
      </c>
      <c r="N115" s="141" t="s">
        <v>41</v>
      </c>
      <c r="O115" s="52"/>
      <c r="P115" s="142">
        <f>O115*H115</f>
        <v>0</v>
      </c>
      <c r="Q115" s="142">
        <v>0</v>
      </c>
      <c r="R115" s="142">
        <f>Q115*H115</f>
        <v>0</v>
      </c>
      <c r="S115" s="142">
        <v>0</v>
      </c>
      <c r="T115" s="143">
        <f>S115*H115</f>
        <v>0</v>
      </c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R115" s="144" t="s">
        <v>118</v>
      </c>
      <c r="AT115" s="144" t="s">
        <v>113</v>
      </c>
      <c r="AU115" s="144" t="s">
        <v>80</v>
      </c>
      <c r="AY115" s="16" t="s">
        <v>111</v>
      </c>
      <c r="BE115" s="145">
        <f>IF(N115="základní",J115,0)</f>
        <v>0</v>
      </c>
      <c r="BF115" s="145">
        <f>IF(N115="snížená",J115,0)</f>
        <v>0</v>
      </c>
      <c r="BG115" s="145">
        <f>IF(N115="zákl. přenesená",J115,0)</f>
        <v>0</v>
      </c>
      <c r="BH115" s="145">
        <f>IF(N115="sníž. přenesená",J115,0)</f>
        <v>0</v>
      </c>
      <c r="BI115" s="145">
        <f>IF(N115="nulová",J115,0)</f>
        <v>0</v>
      </c>
      <c r="BJ115" s="16" t="s">
        <v>78</v>
      </c>
      <c r="BK115" s="145">
        <f>ROUND(I115*H115,2)</f>
        <v>0</v>
      </c>
      <c r="BL115" s="16" t="s">
        <v>118</v>
      </c>
      <c r="BM115" s="144" t="s">
        <v>170</v>
      </c>
    </row>
    <row r="116" spans="1:65" s="2" customFormat="1" ht="29.25">
      <c r="A116" s="31"/>
      <c r="B116" s="32"/>
      <c r="C116" s="31"/>
      <c r="D116" s="146" t="s">
        <v>120</v>
      </c>
      <c r="E116" s="31"/>
      <c r="F116" s="147" t="s">
        <v>171</v>
      </c>
      <c r="G116" s="31"/>
      <c r="H116" s="31"/>
      <c r="I116" s="148"/>
      <c r="J116" s="31"/>
      <c r="K116" s="31"/>
      <c r="L116" s="32"/>
      <c r="M116" s="149"/>
      <c r="N116" s="150"/>
      <c r="O116" s="52"/>
      <c r="P116" s="52"/>
      <c r="Q116" s="52"/>
      <c r="R116" s="52"/>
      <c r="S116" s="52"/>
      <c r="T116" s="53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T116" s="16" t="s">
        <v>120</v>
      </c>
      <c r="AU116" s="16" t="s">
        <v>80</v>
      </c>
    </row>
    <row r="117" spans="1:65" s="2" customFormat="1" ht="11.25">
      <c r="A117" s="31"/>
      <c r="B117" s="32"/>
      <c r="C117" s="31"/>
      <c r="D117" s="151" t="s">
        <v>122</v>
      </c>
      <c r="E117" s="31"/>
      <c r="F117" s="152" t="s">
        <v>172</v>
      </c>
      <c r="G117" s="31"/>
      <c r="H117" s="31"/>
      <c r="I117" s="148"/>
      <c r="J117" s="31"/>
      <c r="K117" s="31"/>
      <c r="L117" s="32"/>
      <c r="M117" s="149"/>
      <c r="N117" s="150"/>
      <c r="O117" s="52"/>
      <c r="P117" s="52"/>
      <c r="Q117" s="52"/>
      <c r="R117" s="52"/>
      <c r="S117" s="52"/>
      <c r="T117" s="53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T117" s="16" t="s">
        <v>122</v>
      </c>
      <c r="AU117" s="16" t="s">
        <v>80</v>
      </c>
    </row>
    <row r="118" spans="1:65" s="2" customFormat="1" ht="24.2" customHeight="1">
      <c r="A118" s="31"/>
      <c r="B118" s="132"/>
      <c r="C118" s="133" t="s">
        <v>173</v>
      </c>
      <c r="D118" s="133" t="s">
        <v>113</v>
      </c>
      <c r="E118" s="134" t="s">
        <v>174</v>
      </c>
      <c r="F118" s="135" t="s">
        <v>175</v>
      </c>
      <c r="G118" s="136" t="s">
        <v>139</v>
      </c>
      <c r="H118" s="137">
        <v>33.799999999999997</v>
      </c>
      <c r="I118" s="138"/>
      <c r="J118" s="139">
        <f>ROUND(I118*H118,2)</f>
        <v>0</v>
      </c>
      <c r="K118" s="135" t="s">
        <v>117</v>
      </c>
      <c r="L118" s="32"/>
      <c r="M118" s="140" t="s">
        <v>3</v>
      </c>
      <c r="N118" s="141" t="s">
        <v>41</v>
      </c>
      <c r="O118" s="52"/>
      <c r="P118" s="142">
        <f>O118*H118</f>
        <v>0</v>
      </c>
      <c r="Q118" s="142">
        <v>0</v>
      </c>
      <c r="R118" s="142">
        <f>Q118*H118</f>
        <v>0</v>
      </c>
      <c r="S118" s="142">
        <v>0</v>
      </c>
      <c r="T118" s="143">
        <f>S118*H118</f>
        <v>0</v>
      </c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R118" s="144" t="s">
        <v>118</v>
      </c>
      <c r="AT118" s="144" t="s">
        <v>113</v>
      </c>
      <c r="AU118" s="144" t="s">
        <v>80</v>
      </c>
      <c r="AY118" s="16" t="s">
        <v>111</v>
      </c>
      <c r="BE118" s="145">
        <f>IF(N118="základní",J118,0)</f>
        <v>0</v>
      </c>
      <c r="BF118" s="145">
        <f>IF(N118="snížená",J118,0)</f>
        <v>0</v>
      </c>
      <c r="BG118" s="145">
        <f>IF(N118="zákl. přenesená",J118,0)</f>
        <v>0</v>
      </c>
      <c r="BH118" s="145">
        <f>IF(N118="sníž. přenesená",J118,0)</f>
        <v>0</v>
      </c>
      <c r="BI118" s="145">
        <f>IF(N118="nulová",J118,0)</f>
        <v>0</v>
      </c>
      <c r="BJ118" s="16" t="s">
        <v>78</v>
      </c>
      <c r="BK118" s="145">
        <f>ROUND(I118*H118,2)</f>
        <v>0</v>
      </c>
      <c r="BL118" s="16" t="s">
        <v>118</v>
      </c>
      <c r="BM118" s="144" t="s">
        <v>176</v>
      </c>
    </row>
    <row r="119" spans="1:65" s="2" customFormat="1" ht="29.25">
      <c r="A119" s="31"/>
      <c r="B119" s="32"/>
      <c r="C119" s="31"/>
      <c r="D119" s="146" t="s">
        <v>120</v>
      </c>
      <c r="E119" s="31"/>
      <c r="F119" s="147" t="s">
        <v>177</v>
      </c>
      <c r="G119" s="31"/>
      <c r="H119" s="31"/>
      <c r="I119" s="148"/>
      <c r="J119" s="31"/>
      <c r="K119" s="31"/>
      <c r="L119" s="32"/>
      <c r="M119" s="149"/>
      <c r="N119" s="150"/>
      <c r="O119" s="52"/>
      <c r="P119" s="52"/>
      <c r="Q119" s="52"/>
      <c r="R119" s="52"/>
      <c r="S119" s="52"/>
      <c r="T119" s="53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T119" s="16" t="s">
        <v>120</v>
      </c>
      <c r="AU119" s="16" t="s">
        <v>80</v>
      </c>
    </row>
    <row r="120" spans="1:65" s="2" customFormat="1" ht="11.25">
      <c r="A120" s="31"/>
      <c r="B120" s="32"/>
      <c r="C120" s="31"/>
      <c r="D120" s="151" t="s">
        <v>122</v>
      </c>
      <c r="E120" s="31"/>
      <c r="F120" s="152" t="s">
        <v>178</v>
      </c>
      <c r="G120" s="31"/>
      <c r="H120" s="31"/>
      <c r="I120" s="148"/>
      <c r="J120" s="31"/>
      <c r="K120" s="31"/>
      <c r="L120" s="32"/>
      <c r="M120" s="149"/>
      <c r="N120" s="150"/>
      <c r="O120" s="52"/>
      <c r="P120" s="52"/>
      <c r="Q120" s="52"/>
      <c r="R120" s="52"/>
      <c r="S120" s="52"/>
      <c r="T120" s="53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T120" s="16" t="s">
        <v>122</v>
      </c>
      <c r="AU120" s="16" t="s">
        <v>80</v>
      </c>
    </row>
    <row r="121" spans="1:65" s="2" customFormat="1" ht="24.2" customHeight="1">
      <c r="A121" s="31"/>
      <c r="B121" s="132"/>
      <c r="C121" s="133" t="s">
        <v>179</v>
      </c>
      <c r="D121" s="133" t="s">
        <v>113</v>
      </c>
      <c r="E121" s="134" t="s">
        <v>180</v>
      </c>
      <c r="F121" s="135" t="s">
        <v>181</v>
      </c>
      <c r="G121" s="136" t="s">
        <v>139</v>
      </c>
      <c r="H121" s="137">
        <v>6.43</v>
      </c>
      <c r="I121" s="138"/>
      <c r="J121" s="139">
        <f>ROUND(I121*H121,2)</f>
        <v>0</v>
      </c>
      <c r="K121" s="135" t="s">
        <v>117</v>
      </c>
      <c r="L121" s="32"/>
      <c r="M121" s="140" t="s">
        <v>3</v>
      </c>
      <c r="N121" s="141" t="s">
        <v>41</v>
      </c>
      <c r="O121" s="52"/>
      <c r="P121" s="142">
        <f>O121*H121</f>
        <v>0</v>
      </c>
      <c r="Q121" s="142">
        <v>0</v>
      </c>
      <c r="R121" s="142">
        <f>Q121*H121</f>
        <v>0</v>
      </c>
      <c r="S121" s="142">
        <v>0</v>
      </c>
      <c r="T121" s="143">
        <f>S121*H121</f>
        <v>0</v>
      </c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R121" s="144" t="s">
        <v>118</v>
      </c>
      <c r="AT121" s="144" t="s">
        <v>113</v>
      </c>
      <c r="AU121" s="144" t="s">
        <v>80</v>
      </c>
      <c r="AY121" s="16" t="s">
        <v>111</v>
      </c>
      <c r="BE121" s="145">
        <f>IF(N121="základní",J121,0)</f>
        <v>0</v>
      </c>
      <c r="BF121" s="145">
        <f>IF(N121="snížená",J121,0)</f>
        <v>0</v>
      </c>
      <c r="BG121" s="145">
        <f>IF(N121="zákl. přenesená",J121,0)</f>
        <v>0</v>
      </c>
      <c r="BH121" s="145">
        <f>IF(N121="sníž. přenesená",J121,0)</f>
        <v>0</v>
      </c>
      <c r="BI121" s="145">
        <f>IF(N121="nulová",J121,0)</f>
        <v>0</v>
      </c>
      <c r="BJ121" s="16" t="s">
        <v>78</v>
      </c>
      <c r="BK121" s="145">
        <f>ROUND(I121*H121,2)</f>
        <v>0</v>
      </c>
      <c r="BL121" s="16" t="s">
        <v>118</v>
      </c>
      <c r="BM121" s="144" t="s">
        <v>182</v>
      </c>
    </row>
    <row r="122" spans="1:65" s="2" customFormat="1" ht="29.25">
      <c r="A122" s="31"/>
      <c r="B122" s="32"/>
      <c r="C122" s="31"/>
      <c r="D122" s="146" t="s">
        <v>120</v>
      </c>
      <c r="E122" s="31"/>
      <c r="F122" s="147" t="s">
        <v>183</v>
      </c>
      <c r="G122" s="31"/>
      <c r="H122" s="31"/>
      <c r="I122" s="148"/>
      <c r="J122" s="31"/>
      <c r="K122" s="31"/>
      <c r="L122" s="32"/>
      <c r="M122" s="149"/>
      <c r="N122" s="150"/>
      <c r="O122" s="52"/>
      <c r="P122" s="52"/>
      <c r="Q122" s="52"/>
      <c r="R122" s="52"/>
      <c r="S122" s="52"/>
      <c r="T122" s="53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T122" s="16" t="s">
        <v>120</v>
      </c>
      <c r="AU122" s="16" t="s">
        <v>80</v>
      </c>
    </row>
    <row r="123" spans="1:65" s="2" customFormat="1" ht="11.25">
      <c r="A123" s="31"/>
      <c r="B123" s="32"/>
      <c r="C123" s="31"/>
      <c r="D123" s="151" t="s">
        <v>122</v>
      </c>
      <c r="E123" s="31"/>
      <c r="F123" s="152" t="s">
        <v>184</v>
      </c>
      <c r="G123" s="31"/>
      <c r="H123" s="31"/>
      <c r="I123" s="148"/>
      <c r="J123" s="31"/>
      <c r="K123" s="31"/>
      <c r="L123" s="32"/>
      <c r="M123" s="149"/>
      <c r="N123" s="150"/>
      <c r="O123" s="52"/>
      <c r="P123" s="52"/>
      <c r="Q123" s="52"/>
      <c r="R123" s="52"/>
      <c r="S123" s="52"/>
      <c r="T123" s="53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T123" s="16" t="s">
        <v>122</v>
      </c>
      <c r="AU123" s="16" t="s">
        <v>80</v>
      </c>
    </row>
    <row r="124" spans="1:65" s="2" customFormat="1" ht="33" customHeight="1">
      <c r="A124" s="31"/>
      <c r="B124" s="132"/>
      <c r="C124" s="133" t="s">
        <v>185</v>
      </c>
      <c r="D124" s="133" t="s">
        <v>113</v>
      </c>
      <c r="E124" s="134" t="s">
        <v>186</v>
      </c>
      <c r="F124" s="135" t="s">
        <v>187</v>
      </c>
      <c r="G124" s="136" t="s">
        <v>188</v>
      </c>
      <c r="H124" s="137">
        <v>138.96</v>
      </c>
      <c r="I124" s="138"/>
      <c r="J124" s="139">
        <f>ROUND(I124*H124,2)</f>
        <v>0</v>
      </c>
      <c r="K124" s="135" t="s">
        <v>117</v>
      </c>
      <c r="L124" s="32"/>
      <c r="M124" s="140" t="s">
        <v>3</v>
      </c>
      <c r="N124" s="141" t="s">
        <v>41</v>
      </c>
      <c r="O124" s="52"/>
      <c r="P124" s="142">
        <f>O124*H124</f>
        <v>0</v>
      </c>
      <c r="Q124" s="142">
        <v>0</v>
      </c>
      <c r="R124" s="142">
        <f>Q124*H124</f>
        <v>0</v>
      </c>
      <c r="S124" s="142">
        <v>0</v>
      </c>
      <c r="T124" s="143">
        <f>S124*H124</f>
        <v>0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144" t="s">
        <v>118</v>
      </c>
      <c r="AT124" s="144" t="s">
        <v>113</v>
      </c>
      <c r="AU124" s="144" t="s">
        <v>80</v>
      </c>
      <c r="AY124" s="16" t="s">
        <v>111</v>
      </c>
      <c r="BE124" s="145">
        <f>IF(N124="základní",J124,0)</f>
        <v>0</v>
      </c>
      <c r="BF124" s="145">
        <f>IF(N124="snížená",J124,0)</f>
        <v>0</v>
      </c>
      <c r="BG124" s="145">
        <f>IF(N124="zákl. přenesená",J124,0)</f>
        <v>0</v>
      </c>
      <c r="BH124" s="145">
        <f>IF(N124="sníž. přenesená",J124,0)</f>
        <v>0</v>
      </c>
      <c r="BI124" s="145">
        <f>IF(N124="nulová",J124,0)</f>
        <v>0</v>
      </c>
      <c r="BJ124" s="16" t="s">
        <v>78</v>
      </c>
      <c r="BK124" s="145">
        <f>ROUND(I124*H124,2)</f>
        <v>0</v>
      </c>
      <c r="BL124" s="16" t="s">
        <v>118</v>
      </c>
      <c r="BM124" s="144" t="s">
        <v>189</v>
      </c>
    </row>
    <row r="125" spans="1:65" s="2" customFormat="1" ht="29.25">
      <c r="A125" s="31"/>
      <c r="B125" s="32"/>
      <c r="C125" s="31"/>
      <c r="D125" s="146" t="s">
        <v>120</v>
      </c>
      <c r="E125" s="31"/>
      <c r="F125" s="147" t="s">
        <v>190</v>
      </c>
      <c r="G125" s="31"/>
      <c r="H125" s="31"/>
      <c r="I125" s="148"/>
      <c r="J125" s="31"/>
      <c r="K125" s="31"/>
      <c r="L125" s="32"/>
      <c r="M125" s="149"/>
      <c r="N125" s="150"/>
      <c r="O125" s="52"/>
      <c r="P125" s="52"/>
      <c r="Q125" s="52"/>
      <c r="R125" s="52"/>
      <c r="S125" s="52"/>
      <c r="T125" s="53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T125" s="16" t="s">
        <v>120</v>
      </c>
      <c r="AU125" s="16" t="s">
        <v>80</v>
      </c>
    </row>
    <row r="126" spans="1:65" s="2" customFormat="1" ht="11.25">
      <c r="A126" s="31"/>
      <c r="B126" s="32"/>
      <c r="C126" s="31"/>
      <c r="D126" s="151" t="s">
        <v>122</v>
      </c>
      <c r="E126" s="31"/>
      <c r="F126" s="152" t="s">
        <v>191</v>
      </c>
      <c r="G126" s="31"/>
      <c r="H126" s="31"/>
      <c r="I126" s="148"/>
      <c r="J126" s="31"/>
      <c r="K126" s="31"/>
      <c r="L126" s="32"/>
      <c r="M126" s="149"/>
      <c r="N126" s="150"/>
      <c r="O126" s="52"/>
      <c r="P126" s="52"/>
      <c r="Q126" s="52"/>
      <c r="R126" s="52"/>
      <c r="S126" s="52"/>
      <c r="T126" s="53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T126" s="16" t="s">
        <v>122</v>
      </c>
      <c r="AU126" s="16" t="s">
        <v>80</v>
      </c>
    </row>
    <row r="127" spans="1:65" s="2" customFormat="1" ht="16.5" customHeight="1">
      <c r="A127" s="31"/>
      <c r="B127" s="132"/>
      <c r="C127" s="133" t="s">
        <v>192</v>
      </c>
      <c r="D127" s="133" t="s">
        <v>113</v>
      </c>
      <c r="E127" s="134" t="s">
        <v>193</v>
      </c>
      <c r="F127" s="135" t="s">
        <v>194</v>
      </c>
      <c r="G127" s="136" t="s">
        <v>139</v>
      </c>
      <c r="H127" s="137">
        <v>69.48</v>
      </c>
      <c r="I127" s="138"/>
      <c r="J127" s="139">
        <f>ROUND(I127*H127,2)</f>
        <v>0</v>
      </c>
      <c r="K127" s="135" t="s">
        <v>117</v>
      </c>
      <c r="L127" s="32"/>
      <c r="M127" s="140" t="s">
        <v>3</v>
      </c>
      <c r="N127" s="141" t="s">
        <v>41</v>
      </c>
      <c r="O127" s="52"/>
      <c r="P127" s="142">
        <f>O127*H127</f>
        <v>0</v>
      </c>
      <c r="Q127" s="142">
        <v>0</v>
      </c>
      <c r="R127" s="142">
        <f>Q127*H127</f>
        <v>0</v>
      </c>
      <c r="S127" s="142">
        <v>0</v>
      </c>
      <c r="T127" s="143">
        <f>S127*H127</f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44" t="s">
        <v>118</v>
      </c>
      <c r="AT127" s="144" t="s">
        <v>113</v>
      </c>
      <c r="AU127" s="144" t="s">
        <v>80</v>
      </c>
      <c r="AY127" s="16" t="s">
        <v>111</v>
      </c>
      <c r="BE127" s="145">
        <f>IF(N127="základní",J127,0)</f>
        <v>0</v>
      </c>
      <c r="BF127" s="145">
        <f>IF(N127="snížená",J127,0)</f>
        <v>0</v>
      </c>
      <c r="BG127" s="145">
        <f>IF(N127="zákl. přenesená",J127,0)</f>
        <v>0</v>
      </c>
      <c r="BH127" s="145">
        <f>IF(N127="sníž. přenesená",J127,0)</f>
        <v>0</v>
      </c>
      <c r="BI127" s="145">
        <f>IF(N127="nulová",J127,0)</f>
        <v>0</v>
      </c>
      <c r="BJ127" s="16" t="s">
        <v>78</v>
      </c>
      <c r="BK127" s="145">
        <f>ROUND(I127*H127,2)</f>
        <v>0</v>
      </c>
      <c r="BL127" s="16" t="s">
        <v>118</v>
      </c>
      <c r="BM127" s="144" t="s">
        <v>195</v>
      </c>
    </row>
    <row r="128" spans="1:65" s="2" customFormat="1" ht="19.5">
      <c r="A128" s="31"/>
      <c r="B128" s="32"/>
      <c r="C128" s="31"/>
      <c r="D128" s="146" t="s">
        <v>120</v>
      </c>
      <c r="E128" s="31"/>
      <c r="F128" s="147" t="s">
        <v>196</v>
      </c>
      <c r="G128" s="31"/>
      <c r="H128" s="31"/>
      <c r="I128" s="148"/>
      <c r="J128" s="31"/>
      <c r="K128" s="31"/>
      <c r="L128" s="32"/>
      <c r="M128" s="149"/>
      <c r="N128" s="150"/>
      <c r="O128" s="52"/>
      <c r="P128" s="52"/>
      <c r="Q128" s="52"/>
      <c r="R128" s="52"/>
      <c r="S128" s="52"/>
      <c r="T128" s="53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T128" s="16" t="s">
        <v>120</v>
      </c>
      <c r="AU128" s="16" t="s">
        <v>80</v>
      </c>
    </row>
    <row r="129" spans="1:65" s="2" customFormat="1" ht="11.25">
      <c r="A129" s="31"/>
      <c r="B129" s="32"/>
      <c r="C129" s="31"/>
      <c r="D129" s="151" t="s">
        <v>122</v>
      </c>
      <c r="E129" s="31"/>
      <c r="F129" s="152" t="s">
        <v>197</v>
      </c>
      <c r="G129" s="31"/>
      <c r="H129" s="31"/>
      <c r="I129" s="148"/>
      <c r="J129" s="31"/>
      <c r="K129" s="31"/>
      <c r="L129" s="32"/>
      <c r="M129" s="149"/>
      <c r="N129" s="150"/>
      <c r="O129" s="52"/>
      <c r="P129" s="52"/>
      <c r="Q129" s="52"/>
      <c r="R129" s="52"/>
      <c r="S129" s="52"/>
      <c r="T129" s="53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T129" s="16" t="s">
        <v>122</v>
      </c>
      <c r="AU129" s="16" t="s">
        <v>80</v>
      </c>
    </row>
    <row r="130" spans="1:65" s="2" customFormat="1" ht="24.2" customHeight="1">
      <c r="A130" s="31"/>
      <c r="B130" s="132"/>
      <c r="C130" s="133" t="s">
        <v>198</v>
      </c>
      <c r="D130" s="133" t="s">
        <v>113</v>
      </c>
      <c r="E130" s="134" t="s">
        <v>199</v>
      </c>
      <c r="F130" s="135" t="s">
        <v>200</v>
      </c>
      <c r="G130" s="136" t="s">
        <v>116</v>
      </c>
      <c r="H130" s="137">
        <v>258.91000000000003</v>
      </c>
      <c r="I130" s="138"/>
      <c r="J130" s="139">
        <f>ROUND(I130*H130,2)</f>
        <v>0</v>
      </c>
      <c r="K130" s="135" t="s">
        <v>117</v>
      </c>
      <c r="L130" s="32"/>
      <c r="M130" s="140" t="s">
        <v>3</v>
      </c>
      <c r="N130" s="141" t="s">
        <v>41</v>
      </c>
      <c r="O130" s="52"/>
      <c r="P130" s="142">
        <f>O130*H130</f>
        <v>0</v>
      </c>
      <c r="Q130" s="142">
        <v>0</v>
      </c>
      <c r="R130" s="142">
        <f>Q130*H130</f>
        <v>0</v>
      </c>
      <c r="S130" s="142">
        <v>0</v>
      </c>
      <c r="T130" s="143">
        <f>S130*H130</f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44" t="s">
        <v>118</v>
      </c>
      <c r="AT130" s="144" t="s">
        <v>113</v>
      </c>
      <c r="AU130" s="144" t="s">
        <v>80</v>
      </c>
      <c r="AY130" s="16" t="s">
        <v>111</v>
      </c>
      <c r="BE130" s="145">
        <f>IF(N130="základní",J130,0)</f>
        <v>0</v>
      </c>
      <c r="BF130" s="145">
        <f>IF(N130="snížená",J130,0)</f>
        <v>0</v>
      </c>
      <c r="BG130" s="145">
        <f>IF(N130="zákl. přenesená",J130,0)</f>
        <v>0</v>
      </c>
      <c r="BH130" s="145">
        <f>IF(N130="sníž. přenesená",J130,0)</f>
        <v>0</v>
      </c>
      <c r="BI130" s="145">
        <f>IF(N130="nulová",J130,0)</f>
        <v>0</v>
      </c>
      <c r="BJ130" s="16" t="s">
        <v>78</v>
      </c>
      <c r="BK130" s="145">
        <f>ROUND(I130*H130,2)</f>
        <v>0</v>
      </c>
      <c r="BL130" s="16" t="s">
        <v>118</v>
      </c>
      <c r="BM130" s="144" t="s">
        <v>201</v>
      </c>
    </row>
    <row r="131" spans="1:65" s="2" customFormat="1" ht="19.5">
      <c r="A131" s="31"/>
      <c r="B131" s="32"/>
      <c r="C131" s="31"/>
      <c r="D131" s="146" t="s">
        <v>120</v>
      </c>
      <c r="E131" s="31"/>
      <c r="F131" s="147" t="s">
        <v>202</v>
      </c>
      <c r="G131" s="31"/>
      <c r="H131" s="31"/>
      <c r="I131" s="148"/>
      <c r="J131" s="31"/>
      <c r="K131" s="31"/>
      <c r="L131" s="32"/>
      <c r="M131" s="149"/>
      <c r="N131" s="150"/>
      <c r="O131" s="52"/>
      <c r="P131" s="52"/>
      <c r="Q131" s="52"/>
      <c r="R131" s="52"/>
      <c r="S131" s="52"/>
      <c r="T131" s="53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T131" s="16" t="s">
        <v>120</v>
      </c>
      <c r="AU131" s="16" t="s">
        <v>80</v>
      </c>
    </row>
    <row r="132" spans="1:65" s="2" customFormat="1" ht="11.25">
      <c r="A132" s="31"/>
      <c r="B132" s="32"/>
      <c r="C132" s="31"/>
      <c r="D132" s="151" t="s">
        <v>122</v>
      </c>
      <c r="E132" s="31"/>
      <c r="F132" s="152" t="s">
        <v>203</v>
      </c>
      <c r="G132" s="31"/>
      <c r="H132" s="31"/>
      <c r="I132" s="148"/>
      <c r="J132" s="31"/>
      <c r="K132" s="31"/>
      <c r="L132" s="32"/>
      <c r="M132" s="149"/>
      <c r="N132" s="150"/>
      <c r="O132" s="52"/>
      <c r="P132" s="52"/>
      <c r="Q132" s="52"/>
      <c r="R132" s="52"/>
      <c r="S132" s="52"/>
      <c r="T132" s="53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T132" s="16" t="s">
        <v>122</v>
      </c>
      <c r="AU132" s="16" t="s">
        <v>80</v>
      </c>
    </row>
    <row r="133" spans="1:65" s="2" customFormat="1" ht="24.2" customHeight="1">
      <c r="A133" s="31"/>
      <c r="B133" s="132"/>
      <c r="C133" s="133" t="s">
        <v>9</v>
      </c>
      <c r="D133" s="133" t="s">
        <v>113</v>
      </c>
      <c r="E133" s="134" t="s">
        <v>204</v>
      </c>
      <c r="F133" s="135" t="s">
        <v>205</v>
      </c>
      <c r="G133" s="136" t="s">
        <v>116</v>
      </c>
      <c r="H133" s="137">
        <v>226.01</v>
      </c>
      <c r="I133" s="138"/>
      <c r="J133" s="139">
        <f>ROUND(I133*H133,2)</f>
        <v>0</v>
      </c>
      <c r="K133" s="135" t="s">
        <v>117</v>
      </c>
      <c r="L133" s="32"/>
      <c r="M133" s="140" t="s">
        <v>3</v>
      </c>
      <c r="N133" s="141" t="s">
        <v>41</v>
      </c>
      <c r="O133" s="52"/>
      <c r="P133" s="142">
        <f>O133*H133</f>
        <v>0</v>
      </c>
      <c r="Q133" s="142">
        <v>0</v>
      </c>
      <c r="R133" s="142">
        <f>Q133*H133</f>
        <v>0</v>
      </c>
      <c r="S133" s="142">
        <v>0</v>
      </c>
      <c r="T133" s="143">
        <f>S133*H133</f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44" t="s">
        <v>118</v>
      </c>
      <c r="AT133" s="144" t="s">
        <v>113</v>
      </c>
      <c r="AU133" s="144" t="s">
        <v>80</v>
      </c>
      <c r="AY133" s="16" t="s">
        <v>111</v>
      </c>
      <c r="BE133" s="145">
        <f>IF(N133="základní",J133,0)</f>
        <v>0</v>
      </c>
      <c r="BF133" s="145">
        <f>IF(N133="snížená",J133,0)</f>
        <v>0</v>
      </c>
      <c r="BG133" s="145">
        <f>IF(N133="zákl. přenesená",J133,0)</f>
        <v>0</v>
      </c>
      <c r="BH133" s="145">
        <f>IF(N133="sníž. přenesená",J133,0)</f>
        <v>0</v>
      </c>
      <c r="BI133" s="145">
        <f>IF(N133="nulová",J133,0)</f>
        <v>0</v>
      </c>
      <c r="BJ133" s="16" t="s">
        <v>78</v>
      </c>
      <c r="BK133" s="145">
        <f>ROUND(I133*H133,2)</f>
        <v>0</v>
      </c>
      <c r="BL133" s="16" t="s">
        <v>118</v>
      </c>
      <c r="BM133" s="144" t="s">
        <v>206</v>
      </c>
    </row>
    <row r="134" spans="1:65" s="2" customFormat="1" ht="19.5">
      <c r="A134" s="31"/>
      <c r="B134" s="32"/>
      <c r="C134" s="31"/>
      <c r="D134" s="146" t="s">
        <v>120</v>
      </c>
      <c r="E134" s="31"/>
      <c r="F134" s="147" t="s">
        <v>207</v>
      </c>
      <c r="G134" s="31"/>
      <c r="H134" s="31"/>
      <c r="I134" s="148"/>
      <c r="J134" s="31"/>
      <c r="K134" s="31"/>
      <c r="L134" s="32"/>
      <c r="M134" s="149"/>
      <c r="N134" s="150"/>
      <c r="O134" s="52"/>
      <c r="P134" s="52"/>
      <c r="Q134" s="52"/>
      <c r="R134" s="52"/>
      <c r="S134" s="52"/>
      <c r="T134" s="53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T134" s="16" t="s">
        <v>120</v>
      </c>
      <c r="AU134" s="16" t="s">
        <v>80</v>
      </c>
    </row>
    <row r="135" spans="1:65" s="2" customFormat="1" ht="11.25">
      <c r="A135" s="31"/>
      <c r="B135" s="32"/>
      <c r="C135" s="31"/>
      <c r="D135" s="151" t="s">
        <v>122</v>
      </c>
      <c r="E135" s="31"/>
      <c r="F135" s="152" t="s">
        <v>208</v>
      </c>
      <c r="G135" s="31"/>
      <c r="H135" s="31"/>
      <c r="I135" s="148"/>
      <c r="J135" s="31"/>
      <c r="K135" s="31"/>
      <c r="L135" s="32"/>
      <c r="M135" s="149"/>
      <c r="N135" s="150"/>
      <c r="O135" s="52"/>
      <c r="P135" s="52"/>
      <c r="Q135" s="52"/>
      <c r="R135" s="52"/>
      <c r="S135" s="52"/>
      <c r="T135" s="53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T135" s="16" t="s">
        <v>122</v>
      </c>
      <c r="AU135" s="16" t="s">
        <v>80</v>
      </c>
    </row>
    <row r="136" spans="1:65" s="2" customFormat="1" ht="33" customHeight="1">
      <c r="A136" s="31"/>
      <c r="B136" s="132"/>
      <c r="C136" s="133" t="s">
        <v>209</v>
      </c>
      <c r="D136" s="133" t="s">
        <v>113</v>
      </c>
      <c r="E136" s="134" t="s">
        <v>210</v>
      </c>
      <c r="F136" s="135" t="s">
        <v>211</v>
      </c>
      <c r="G136" s="136" t="s">
        <v>116</v>
      </c>
      <c r="H136" s="137">
        <v>198.85</v>
      </c>
      <c r="I136" s="138"/>
      <c r="J136" s="139">
        <f>ROUND(I136*H136,2)</f>
        <v>0</v>
      </c>
      <c r="K136" s="135" t="s">
        <v>117</v>
      </c>
      <c r="L136" s="32"/>
      <c r="M136" s="140" t="s">
        <v>3</v>
      </c>
      <c r="N136" s="141" t="s">
        <v>41</v>
      </c>
      <c r="O136" s="52"/>
      <c r="P136" s="142">
        <f>O136*H136</f>
        <v>0</v>
      </c>
      <c r="Q136" s="142">
        <v>0</v>
      </c>
      <c r="R136" s="142">
        <f>Q136*H136</f>
        <v>0</v>
      </c>
      <c r="S136" s="142">
        <v>0</v>
      </c>
      <c r="T136" s="143">
        <f>S136*H136</f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44" t="s">
        <v>118</v>
      </c>
      <c r="AT136" s="144" t="s">
        <v>113</v>
      </c>
      <c r="AU136" s="144" t="s">
        <v>80</v>
      </c>
      <c r="AY136" s="16" t="s">
        <v>111</v>
      </c>
      <c r="BE136" s="145">
        <f>IF(N136="základní",J136,0)</f>
        <v>0</v>
      </c>
      <c r="BF136" s="145">
        <f>IF(N136="snížená",J136,0)</f>
        <v>0</v>
      </c>
      <c r="BG136" s="145">
        <f>IF(N136="zákl. přenesená",J136,0)</f>
        <v>0</v>
      </c>
      <c r="BH136" s="145">
        <f>IF(N136="sníž. přenesená",J136,0)</f>
        <v>0</v>
      </c>
      <c r="BI136" s="145">
        <f>IF(N136="nulová",J136,0)</f>
        <v>0</v>
      </c>
      <c r="BJ136" s="16" t="s">
        <v>78</v>
      </c>
      <c r="BK136" s="145">
        <f>ROUND(I136*H136,2)</f>
        <v>0</v>
      </c>
      <c r="BL136" s="16" t="s">
        <v>118</v>
      </c>
      <c r="BM136" s="144" t="s">
        <v>212</v>
      </c>
    </row>
    <row r="137" spans="1:65" s="2" customFormat="1" ht="29.25">
      <c r="A137" s="31"/>
      <c r="B137" s="32"/>
      <c r="C137" s="31"/>
      <c r="D137" s="146" t="s">
        <v>120</v>
      </c>
      <c r="E137" s="31"/>
      <c r="F137" s="147" t="s">
        <v>213</v>
      </c>
      <c r="G137" s="31"/>
      <c r="H137" s="31"/>
      <c r="I137" s="148"/>
      <c r="J137" s="31"/>
      <c r="K137" s="31"/>
      <c r="L137" s="32"/>
      <c r="M137" s="149"/>
      <c r="N137" s="150"/>
      <c r="O137" s="52"/>
      <c r="P137" s="52"/>
      <c r="Q137" s="52"/>
      <c r="R137" s="52"/>
      <c r="S137" s="52"/>
      <c r="T137" s="53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T137" s="16" t="s">
        <v>120</v>
      </c>
      <c r="AU137" s="16" t="s">
        <v>80</v>
      </c>
    </row>
    <row r="138" spans="1:65" s="2" customFormat="1" ht="11.25">
      <c r="A138" s="31"/>
      <c r="B138" s="32"/>
      <c r="C138" s="31"/>
      <c r="D138" s="151" t="s">
        <v>122</v>
      </c>
      <c r="E138" s="31"/>
      <c r="F138" s="152" t="s">
        <v>214</v>
      </c>
      <c r="G138" s="31"/>
      <c r="H138" s="31"/>
      <c r="I138" s="148"/>
      <c r="J138" s="31"/>
      <c r="K138" s="31"/>
      <c r="L138" s="32"/>
      <c r="M138" s="149"/>
      <c r="N138" s="150"/>
      <c r="O138" s="52"/>
      <c r="P138" s="52"/>
      <c r="Q138" s="52"/>
      <c r="R138" s="52"/>
      <c r="S138" s="52"/>
      <c r="T138" s="53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T138" s="16" t="s">
        <v>122</v>
      </c>
      <c r="AU138" s="16" t="s">
        <v>80</v>
      </c>
    </row>
    <row r="139" spans="1:65" s="2" customFormat="1" ht="24.2" customHeight="1">
      <c r="A139" s="31"/>
      <c r="B139" s="132"/>
      <c r="C139" s="133" t="s">
        <v>215</v>
      </c>
      <c r="D139" s="133" t="s">
        <v>113</v>
      </c>
      <c r="E139" s="134" t="s">
        <v>216</v>
      </c>
      <c r="F139" s="135" t="s">
        <v>217</v>
      </c>
      <c r="G139" s="136" t="s">
        <v>116</v>
      </c>
      <c r="H139" s="137">
        <v>198.85</v>
      </c>
      <c r="I139" s="138"/>
      <c r="J139" s="139">
        <f>ROUND(I139*H139,2)</f>
        <v>0</v>
      </c>
      <c r="K139" s="135" t="s">
        <v>117</v>
      </c>
      <c r="L139" s="32"/>
      <c r="M139" s="140" t="s">
        <v>3</v>
      </c>
      <c r="N139" s="141" t="s">
        <v>41</v>
      </c>
      <c r="O139" s="52"/>
      <c r="P139" s="142">
        <f>O139*H139</f>
        <v>0</v>
      </c>
      <c r="Q139" s="142">
        <v>0</v>
      </c>
      <c r="R139" s="142">
        <f>Q139*H139</f>
        <v>0</v>
      </c>
      <c r="S139" s="142">
        <v>0</v>
      </c>
      <c r="T139" s="143">
        <f>S139*H139</f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44" t="s">
        <v>118</v>
      </c>
      <c r="AT139" s="144" t="s">
        <v>113</v>
      </c>
      <c r="AU139" s="144" t="s">
        <v>80</v>
      </c>
      <c r="AY139" s="16" t="s">
        <v>111</v>
      </c>
      <c r="BE139" s="145">
        <f>IF(N139="základní",J139,0)</f>
        <v>0</v>
      </c>
      <c r="BF139" s="145">
        <f>IF(N139="snížená",J139,0)</f>
        <v>0</v>
      </c>
      <c r="BG139" s="145">
        <f>IF(N139="zákl. přenesená",J139,0)</f>
        <v>0</v>
      </c>
      <c r="BH139" s="145">
        <f>IF(N139="sníž. přenesená",J139,0)</f>
        <v>0</v>
      </c>
      <c r="BI139" s="145">
        <f>IF(N139="nulová",J139,0)</f>
        <v>0</v>
      </c>
      <c r="BJ139" s="16" t="s">
        <v>78</v>
      </c>
      <c r="BK139" s="145">
        <f>ROUND(I139*H139,2)</f>
        <v>0</v>
      </c>
      <c r="BL139" s="16" t="s">
        <v>118</v>
      </c>
      <c r="BM139" s="144" t="s">
        <v>218</v>
      </c>
    </row>
    <row r="140" spans="1:65" s="2" customFormat="1" ht="19.5">
      <c r="A140" s="31"/>
      <c r="B140" s="32"/>
      <c r="C140" s="31"/>
      <c r="D140" s="146" t="s">
        <v>120</v>
      </c>
      <c r="E140" s="31"/>
      <c r="F140" s="147" t="s">
        <v>219</v>
      </c>
      <c r="G140" s="31"/>
      <c r="H140" s="31"/>
      <c r="I140" s="148"/>
      <c r="J140" s="31"/>
      <c r="K140" s="31"/>
      <c r="L140" s="32"/>
      <c r="M140" s="149"/>
      <c r="N140" s="150"/>
      <c r="O140" s="52"/>
      <c r="P140" s="52"/>
      <c r="Q140" s="52"/>
      <c r="R140" s="52"/>
      <c r="S140" s="52"/>
      <c r="T140" s="53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T140" s="16" t="s">
        <v>120</v>
      </c>
      <c r="AU140" s="16" t="s">
        <v>80</v>
      </c>
    </row>
    <row r="141" spans="1:65" s="2" customFormat="1" ht="11.25">
      <c r="A141" s="31"/>
      <c r="B141" s="32"/>
      <c r="C141" s="31"/>
      <c r="D141" s="151" t="s">
        <v>122</v>
      </c>
      <c r="E141" s="31"/>
      <c r="F141" s="152" t="s">
        <v>220</v>
      </c>
      <c r="G141" s="31"/>
      <c r="H141" s="31"/>
      <c r="I141" s="148"/>
      <c r="J141" s="31"/>
      <c r="K141" s="31"/>
      <c r="L141" s="32"/>
      <c r="M141" s="149"/>
      <c r="N141" s="150"/>
      <c r="O141" s="52"/>
      <c r="P141" s="52"/>
      <c r="Q141" s="52"/>
      <c r="R141" s="52"/>
      <c r="S141" s="52"/>
      <c r="T141" s="53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T141" s="16" t="s">
        <v>122</v>
      </c>
      <c r="AU141" s="16" t="s">
        <v>80</v>
      </c>
    </row>
    <row r="142" spans="1:65" s="2" customFormat="1" ht="24.2" customHeight="1">
      <c r="A142" s="31"/>
      <c r="B142" s="132"/>
      <c r="C142" s="133" t="s">
        <v>221</v>
      </c>
      <c r="D142" s="133" t="s">
        <v>113</v>
      </c>
      <c r="E142" s="134" t="s">
        <v>222</v>
      </c>
      <c r="F142" s="135" t="s">
        <v>223</v>
      </c>
      <c r="G142" s="136" t="s">
        <v>116</v>
      </c>
      <c r="H142" s="137">
        <v>62.64</v>
      </c>
      <c r="I142" s="138"/>
      <c r="J142" s="139">
        <f>ROUND(I142*H142,2)</f>
        <v>0</v>
      </c>
      <c r="K142" s="135" t="s">
        <v>117</v>
      </c>
      <c r="L142" s="32"/>
      <c r="M142" s="140" t="s">
        <v>3</v>
      </c>
      <c r="N142" s="141" t="s">
        <v>41</v>
      </c>
      <c r="O142" s="52"/>
      <c r="P142" s="142">
        <f>O142*H142</f>
        <v>0</v>
      </c>
      <c r="Q142" s="142">
        <v>0</v>
      </c>
      <c r="R142" s="142">
        <f>Q142*H142</f>
        <v>0</v>
      </c>
      <c r="S142" s="142">
        <v>0</v>
      </c>
      <c r="T142" s="143">
        <f>S142*H142</f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44" t="s">
        <v>118</v>
      </c>
      <c r="AT142" s="144" t="s">
        <v>113</v>
      </c>
      <c r="AU142" s="144" t="s">
        <v>80</v>
      </c>
      <c r="AY142" s="16" t="s">
        <v>111</v>
      </c>
      <c r="BE142" s="145">
        <f>IF(N142="základní",J142,0)</f>
        <v>0</v>
      </c>
      <c r="BF142" s="145">
        <f>IF(N142="snížená",J142,0)</f>
        <v>0</v>
      </c>
      <c r="BG142" s="145">
        <f>IF(N142="zákl. přenesená",J142,0)</f>
        <v>0</v>
      </c>
      <c r="BH142" s="145">
        <f>IF(N142="sníž. přenesená",J142,0)</f>
        <v>0</v>
      </c>
      <c r="BI142" s="145">
        <f>IF(N142="nulová",J142,0)</f>
        <v>0</v>
      </c>
      <c r="BJ142" s="16" t="s">
        <v>78</v>
      </c>
      <c r="BK142" s="145">
        <f>ROUND(I142*H142,2)</f>
        <v>0</v>
      </c>
      <c r="BL142" s="16" t="s">
        <v>118</v>
      </c>
      <c r="BM142" s="144" t="s">
        <v>224</v>
      </c>
    </row>
    <row r="143" spans="1:65" s="2" customFormat="1" ht="19.5">
      <c r="A143" s="31"/>
      <c r="B143" s="32"/>
      <c r="C143" s="31"/>
      <c r="D143" s="146" t="s">
        <v>120</v>
      </c>
      <c r="E143" s="31"/>
      <c r="F143" s="147" t="s">
        <v>225</v>
      </c>
      <c r="G143" s="31"/>
      <c r="H143" s="31"/>
      <c r="I143" s="148"/>
      <c r="J143" s="31"/>
      <c r="K143" s="31"/>
      <c r="L143" s="32"/>
      <c r="M143" s="149"/>
      <c r="N143" s="150"/>
      <c r="O143" s="52"/>
      <c r="P143" s="52"/>
      <c r="Q143" s="52"/>
      <c r="R143" s="52"/>
      <c r="S143" s="52"/>
      <c r="T143" s="53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T143" s="16" t="s">
        <v>120</v>
      </c>
      <c r="AU143" s="16" t="s">
        <v>80</v>
      </c>
    </row>
    <row r="144" spans="1:65" s="2" customFormat="1" ht="11.25">
      <c r="A144" s="31"/>
      <c r="B144" s="32"/>
      <c r="C144" s="31"/>
      <c r="D144" s="151" t="s">
        <v>122</v>
      </c>
      <c r="E144" s="31"/>
      <c r="F144" s="152" t="s">
        <v>226</v>
      </c>
      <c r="G144" s="31"/>
      <c r="H144" s="31"/>
      <c r="I144" s="148"/>
      <c r="J144" s="31"/>
      <c r="K144" s="31"/>
      <c r="L144" s="32"/>
      <c r="M144" s="149"/>
      <c r="N144" s="150"/>
      <c r="O144" s="52"/>
      <c r="P144" s="52"/>
      <c r="Q144" s="52"/>
      <c r="R144" s="52"/>
      <c r="S144" s="52"/>
      <c r="T144" s="53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T144" s="16" t="s">
        <v>122</v>
      </c>
      <c r="AU144" s="16" t="s">
        <v>80</v>
      </c>
    </row>
    <row r="145" spans="1:65" s="2" customFormat="1" ht="24.2" customHeight="1">
      <c r="A145" s="31"/>
      <c r="B145" s="132"/>
      <c r="C145" s="133" t="s">
        <v>227</v>
      </c>
      <c r="D145" s="133" t="s">
        <v>113</v>
      </c>
      <c r="E145" s="134" t="s">
        <v>228</v>
      </c>
      <c r="F145" s="135" t="s">
        <v>229</v>
      </c>
      <c r="G145" s="136" t="s">
        <v>116</v>
      </c>
      <c r="H145" s="137">
        <v>62.64</v>
      </c>
      <c r="I145" s="138"/>
      <c r="J145" s="139">
        <f>ROUND(I145*H145,2)</f>
        <v>0</v>
      </c>
      <c r="K145" s="135" t="s">
        <v>117</v>
      </c>
      <c r="L145" s="32"/>
      <c r="M145" s="140" t="s">
        <v>3</v>
      </c>
      <c r="N145" s="141" t="s">
        <v>41</v>
      </c>
      <c r="O145" s="52"/>
      <c r="P145" s="142">
        <f>O145*H145</f>
        <v>0</v>
      </c>
      <c r="Q145" s="142">
        <v>0</v>
      </c>
      <c r="R145" s="142">
        <f>Q145*H145</f>
        <v>0</v>
      </c>
      <c r="S145" s="142">
        <v>0</v>
      </c>
      <c r="T145" s="143">
        <f>S145*H145</f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44" t="s">
        <v>118</v>
      </c>
      <c r="AT145" s="144" t="s">
        <v>113</v>
      </c>
      <c r="AU145" s="144" t="s">
        <v>80</v>
      </c>
      <c r="AY145" s="16" t="s">
        <v>111</v>
      </c>
      <c r="BE145" s="145">
        <f>IF(N145="základní",J145,0)</f>
        <v>0</v>
      </c>
      <c r="BF145" s="145">
        <f>IF(N145="snížená",J145,0)</f>
        <v>0</v>
      </c>
      <c r="BG145" s="145">
        <f>IF(N145="zákl. přenesená",J145,0)</f>
        <v>0</v>
      </c>
      <c r="BH145" s="145">
        <f>IF(N145="sníž. přenesená",J145,0)</f>
        <v>0</v>
      </c>
      <c r="BI145" s="145">
        <f>IF(N145="nulová",J145,0)</f>
        <v>0</v>
      </c>
      <c r="BJ145" s="16" t="s">
        <v>78</v>
      </c>
      <c r="BK145" s="145">
        <f>ROUND(I145*H145,2)</f>
        <v>0</v>
      </c>
      <c r="BL145" s="16" t="s">
        <v>118</v>
      </c>
      <c r="BM145" s="144" t="s">
        <v>230</v>
      </c>
    </row>
    <row r="146" spans="1:65" s="2" customFormat="1" ht="19.5">
      <c r="A146" s="31"/>
      <c r="B146" s="32"/>
      <c r="C146" s="31"/>
      <c r="D146" s="146" t="s">
        <v>120</v>
      </c>
      <c r="E146" s="31"/>
      <c r="F146" s="147" t="s">
        <v>231</v>
      </c>
      <c r="G146" s="31"/>
      <c r="H146" s="31"/>
      <c r="I146" s="148"/>
      <c r="J146" s="31"/>
      <c r="K146" s="31"/>
      <c r="L146" s="32"/>
      <c r="M146" s="149"/>
      <c r="N146" s="150"/>
      <c r="O146" s="52"/>
      <c r="P146" s="52"/>
      <c r="Q146" s="52"/>
      <c r="R146" s="52"/>
      <c r="S146" s="52"/>
      <c r="T146" s="53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T146" s="16" t="s">
        <v>120</v>
      </c>
      <c r="AU146" s="16" t="s">
        <v>80</v>
      </c>
    </row>
    <row r="147" spans="1:65" s="2" customFormat="1" ht="11.25">
      <c r="A147" s="31"/>
      <c r="B147" s="32"/>
      <c r="C147" s="31"/>
      <c r="D147" s="151" t="s">
        <v>122</v>
      </c>
      <c r="E147" s="31"/>
      <c r="F147" s="152" t="s">
        <v>232</v>
      </c>
      <c r="G147" s="31"/>
      <c r="H147" s="31"/>
      <c r="I147" s="148"/>
      <c r="J147" s="31"/>
      <c r="K147" s="31"/>
      <c r="L147" s="32"/>
      <c r="M147" s="149"/>
      <c r="N147" s="150"/>
      <c r="O147" s="52"/>
      <c r="P147" s="52"/>
      <c r="Q147" s="52"/>
      <c r="R147" s="52"/>
      <c r="S147" s="52"/>
      <c r="T147" s="53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T147" s="16" t="s">
        <v>122</v>
      </c>
      <c r="AU147" s="16" t="s">
        <v>80</v>
      </c>
    </row>
    <row r="148" spans="1:65" s="2" customFormat="1" ht="16.5" customHeight="1">
      <c r="A148" s="31"/>
      <c r="B148" s="132"/>
      <c r="C148" s="161" t="s">
        <v>233</v>
      </c>
      <c r="D148" s="161" t="s">
        <v>234</v>
      </c>
      <c r="E148" s="162" t="s">
        <v>235</v>
      </c>
      <c r="F148" s="163" t="s">
        <v>236</v>
      </c>
      <c r="G148" s="164" t="s">
        <v>237</v>
      </c>
      <c r="H148" s="165">
        <v>7.8449999999999998</v>
      </c>
      <c r="I148" s="166"/>
      <c r="J148" s="167">
        <f>ROUND(I148*H148,2)</f>
        <v>0</v>
      </c>
      <c r="K148" s="163" t="s">
        <v>117</v>
      </c>
      <c r="L148" s="168"/>
      <c r="M148" s="169" t="s">
        <v>3</v>
      </c>
      <c r="N148" s="170" t="s">
        <v>41</v>
      </c>
      <c r="O148" s="52"/>
      <c r="P148" s="142">
        <f>O148*H148</f>
        <v>0</v>
      </c>
      <c r="Q148" s="142">
        <v>1E-3</v>
      </c>
      <c r="R148" s="142">
        <f>Q148*H148</f>
        <v>7.8449999999999995E-3</v>
      </c>
      <c r="S148" s="142">
        <v>0</v>
      </c>
      <c r="T148" s="143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44" t="s">
        <v>161</v>
      </c>
      <c r="AT148" s="144" t="s">
        <v>234</v>
      </c>
      <c r="AU148" s="144" t="s">
        <v>80</v>
      </c>
      <c r="AY148" s="16" t="s">
        <v>111</v>
      </c>
      <c r="BE148" s="145">
        <f>IF(N148="základní",J148,0)</f>
        <v>0</v>
      </c>
      <c r="BF148" s="145">
        <f>IF(N148="snížená",J148,0)</f>
        <v>0</v>
      </c>
      <c r="BG148" s="145">
        <f>IF(N148="zákl. přenesená",J148,0)</f>
        <v>0</v>
      </c>
      <c r="BH148" s="145">
        <f>IF(N148="sníž. přenesená",J148,0)</f>
        <v>0</v>
      </c>
      <c r="BI148" s="145">
        <f>IF(N148="nulová",J148,0)</f>
        <v>0</v>
      </c>
      <c r="BJ148" s="16" t="s">
        <v>78</v>
      </c>
      <c r="BK148" s="145">
        <f>ROUND(I148*H148,2)</f>
        <v>0</v>
      </c>
      <c r="BL148" s="16" t="s">
        <v>118</v>
      </c>
      <c r="BM148" s="144" t="s">
        <v>238</v>
      </c>
    </row>
    <row r="149" spans="1:65" s="2" customFormat="1" ht="11.25">
      <c r="A149" s="31"/>
      <c r="B149" s="32"/>
      <c r="C149" s="31"/>
      <c r="D149" s="146" t="s">
        <v>120</v>
      </c>
      <c r="E149" s="31"/>
      <c r="F149" s="147" t="s">
        <v>236</v>
      </c>
      <c r="G149" s="31"/>
      <c r="H149" s="31"/>
      <c r="I149" s="148"/>
      <c r="J149" s="31"/>
      <c r="K149" s="31"/>
      <c r="L149" s="32"/>
      <c r="M149" s="149"/>
      <c r="N149" s="150"/>
      <c r="O149" s="52"/>
      <c r="P149" s="52"/>
      <c r="Q149" s="52"/>
      <c r="R149" s="52"/>
      <c r="S149" s="52"/>
      <c r="T149" s="53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T149" s="16" t="s">
        <v>120</v>
      </c>
      <c r="AU149" s="16" t="s">
        <v>80</v>
      </c>
    </row>
    <row r="150" spans="1:65" s="2" customFormat="1" ht="16.5" customHeight="1">
      <c r="A150" s="31"/>
      <c r="B150" s="132"/>
      <c r="C150" s="161" t="s">
        <v>8</v>
      </c>
      <c r="D150" s="161" t="s">
        <v>234</v>
      </c>
      <c r="E150" s="162" t="s">
        <v>239</v>
      </c>
      <c r="F150" s="163" t="s">
        <v>240</v>
      </c>
      <c r="G150" s="164" t="s">
        <v>188</v>
      </c>
      <c r="H150" s="165">
        <v>88.506</v>
      </c>
      <c r="I150" s="166"/>
      <c r="J150" s="167">
        <f>ROUND(I150*H150,2)</f>
        <v>0</v>
      </c>
      <c r="K150" s="163" t="s">
        <v>117</v>
      </c>
      <c r="L150" s="168"/>
      <c r="M150" s="169" t="s">
        <v>3</v>
      </c>
      <c r="N150" s="170" t="s">
        <v>41</v>
      </c>
      <c r="O150" s="52"/>
      <c r="P150" s="142">
        <f>O150*H150</f>
        <v>0</v>
      </c>
      <c r="Q150" s="142">
        <v>1</v>
      </c>
      <c r="R150" s="142">
        <f>Q150*H150</f>
        <v>88.506</v>
      </c>
      <c r="S150" s="142">
        <v>0</v>
      </c>
      <c r="T150" s="143">
        <f>S150*H150</f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44" t="s">
        <v>161</v>
      </c>
      <c r="AT150" s="144" t="s">
        <v>234</v>
      </c>
      <c r="AU150" s="144" t="s">
        <v>80</v>
      </c>
      <c r="AY150" s="16" t="s">
        <v>111</v>
      </c>
      <c r="BE150" s="145">
        <f>IF(N150="základní",J150,0)</f>
        <v>0</v>
      </c>
      <c r="BF150" s="145">
        <f>IF(N150="snížená",J150,0)</f>
        <v>0</v>
      </c>
      <c r="BG150" s="145">
        <f>IF(N150="zákl. přenesená",J150,0)</f>
        <v>0</v>
      </c>
      <c r="BH150" s="145">
        <f>IF(N150="sníž. přenesená",J150,0)</f>
        <v>0</v>
      </c>
      <c r="BI150" s="145">
        <f>IF(N150="nulová",J150,0)</f>
        <v>0</v>
      </c>
      <c r="BJ150" s="16" t="s">
        <v>78</v>
      </c>
      <c r="BK150" s="145">
        <f>ROUND(I150*H150,2)</f>
        <v>0</v>
      </c>
      <c r="BL150" s="16" t="s">
        <v>118</v>
      </c>
      <c r="BM150" s="144" t="s">
        <v>241</v>
      </c>
    </row>
    <row r="151" spans="1:65" s="2" customFormat="1" ht="11.25">
      <c r="A151" s="31"/>
      <c r="B151" s="32"/>
      <c r="C151" s="31"/>
      <c r="D151" s="146" t="s">
        <v>120</v>
      </c>
      <c r="E151" s="31"/>
      <c r="F151" s="147" t="s">
        <v>240</v>
      </c>
      <c r="G151" s="31"/>
      <c r="H151" s="31"/>
      <c r="I151" s="148"/>
      <c r="J151" s="31"/>
      <c r="K151" s="31"/>
      <c r="L151" s="32"/>
      <c r="M151" s="149"/>
      <c r="N151" s="150"/>
      <c r="O151" s="52"/>
      <c r="P151" s="52"/>
      <c r="Q151" s="52"/>
      <c r="R151" s="52"/>
      <c r="S151" s="52"/>
      <c r="T151" s="53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T151" s="16" t="s">
        <v>120</v>
      </c>
      <c r="AU151" s="16" t="s">
        <v>80</v>
      </c>
    </row>
    <row r="152" spans="1:65" s="12" customFormat="1" ht="22.9" customHeight="1">
      <c r="B152" s="119"/>
      <c r="D152" s="120" t="s">
        <v>69</v>
      </c>
      <c r="E152" s="130" t="s">
        <v>80</v>
      </c>
      <c r="F152" s="130" t="s">
        <v>242</v>
      </c>
      <c r="I152" s="122"/>
      <c r="J152" s="131">
        <f>BK152</f>
        <v>0</v>
      </c>
      <c r="L152" s="119"/>
      <c r="M152" s="124"/>
      <c r="N152" s="125"/>
      <c r="O152" s="125"/>
      <c r="P152" s="126">
        <f>SUM(P153:P160)</f>
        <v>0</v>
      </c>
      <c r="Q152" s="125"/>
      <c r="R152" s="126">
        <f>SUM(R153:R160)</f>
        <v>8.1585900000000002</v>
      </c>
      <c r="S152" s="125"/>
      <c r="T152" s="127">
        <f>SUM(T153:T160)</f>
        <v>0</v>
      </c>
      <c r="AR152" s="120" t="s">
        <v>78</v>
      </c>
      <c r="AT152" s="128" t="s">
        <v>69</v>
      </c>
      <c r="AU152" s="128" t="s">
        <v>78</v>
      </c>
      <c r="AY152" s="120" t="s">
        <v>111</v>
      </c>
      <c r="BK152" s="129">
        <f>SUM(BK153:BK160)</f>
        <v>0</v>
      </c>
    </row>
    <row r="153" spans="1:65" s="2" customFormat="1" ht="24.2" customHeight="1">
      <c r="A153" s="31"/>
      <c r="B153" s="132"/>
      <c r="C153" s="133" t="s">
        <v>243</v>
      </c>
      <c r="D153" s="133" t="s">
        <v>113</v>
      </c>
      <c r="E153" s="134" t="s">
        <v>244</v>
      </c>
      <c r="F153" s="135" t="s">
        <v>245</v>
      </c>
      <c r="G153" s="136" t="s">
        <v>139</v>
      </c>
      <c r="H153" s="137">
        <v>1.98</v>
      </c>
      <c r="I153" s="138"/>
      <c r="J153" s="139">
        <f>ROUND(I153*H153,2)</f>
        <v>0</v>
      </c>
      <c r="K153" s="135" t="s">
        <v>3</v>
      </c>
      <c r="L153" s="32"/>
      <c r="M153" s="140" t="s">
        <v>3</v>
      </c>
      <c r="N153" s="141" t="s">
        <v>41</v>
      </c>
      <c r="O153" s="52"/>
      <c r="P153" s="142">
        <f>O153*H153</f>
        <v>0</v>
      </c>
      <c r="Q153" s="142">
        <v>1.9205000000000001</v>
      </c>
      <c r="R153" s="142">
        <f>Q153*H153</f>
        <v>3.8025900000000004</v>
      </c>
      <c r="S153" s="142">
        <v>0</v>
      </c>
      <c r="T153" s="143">
        <f>S153*H153</f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44" t="s">
        <v>118</v>
      </c>
      <c r="AT153" s="144" t="s">
        <v>113</v>
      </c>
      <c r="AU153" s="144" t="s">
        <v>80</v>
      </c>
      <c r="AY153" s="16" t="s">
        <v>111</v>
      </c>
      <c r="BE153" s="145">
        <f>IF(N153="základní",J153,0)</f>
        <v>0</v>
      </c>
      <c r="BF153" s="145">
        <f>IF(N153="snížená",J153,0)</f>
        <v>0</v>
      </c>
      <c r="BG153" s="145">
        <f>IF(N153="zákl. přenesená",J153,0)</f>
        <v>0</v>
      </c>
      <c r="BH153" s="145">
        <f>IF(N153="sníž. přenesená",J153,0)</f>
        <v>0</v>
      </c>
      <c r="BI153" s="145">
        <f>IF(N153="nulová",J153,0)</f>
        <v>0</v>
      </c>
      <c r="BJ153" s="16" t="s">
        <v>78</v>
      </c>
      <c r="BK153" s="145">
        <f>ROUND(I153*H153,2)</f>
        <v>0</v>
      </c>
      <c r="BL153" s="16" t="s">
        <v>118</v>
      </c>
      <c r="BM153" s="144" t="s">
        <v>246</v>
      </c>
    </row>
    <row r="154" spans="1:65" s="2" customFormat="1" ht="19.5">
      <c r="A154" s="31"/>
      <c r="B154" s="32"/>
      <c r="C154" s="31"/>
      <c r="D154" s="146" t="s">
        <v>120</v>
      </c>
      <c r="E154" s="31"/>
      <c r="F154" s="147" t="s">
        <v>247</v>
      </c>
      <c r="G154" s="31"/>
      <c r="H154" s="31"/>
      <c r="I154" s="148"/>
      <c r="J154" s="31"/>
      <c r="K154" s="31"/>
      <c r="L154" s="32"/>
      <c r="M154" s="149"/>
      <c r="N154" s="150"/>
      <c r="O154" s="52"/>
      <c r="P154" s="52"/>
      <c r="Q154" s="52"/>
      <c r="R154" s="52"/>
      <c r="S154" s="52"/>
      <c r="T154" s="53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T154" s="16" t="s">
        <v>120</v>
      </c>
      <c r="AU154" s="16" t="s">
        <v>80</v>
      </c>
    </row>
    <row r="155" spans="1:65" s="2" customFormat="1" ht="16.5" customHeight="1">
      <c r="A155" s="31"/>
      <c r="B155" s="132"/>
      <c r="C155" s="161" t="s">
        <v>248</v>
      </c>
      <c r="D155" s="161" t="s">
        <v>234</v>
      </c>
      <c r="E155" s="162" t="s">
        <v>249</v>
      </c>
      <c r="F155" s="163" t="s">
        <v>250</v>
      </c>
      <c r="G155" s="164" t="s">
        <v>188</v>
      </c>
      <c r="H155" s="165">
        <v>1.089</v>
      </c>
      <c r="I155" s="166"/>
      <c r="J155" s="167">
        <f>ROUND(I155*H155,2)</f>
        <v>0</v>
      </c>
      <c r="K155" s="163" t="s">
        <v>117</v>
      </c>
      <c r="L155" s="168"/>
      <c r="M155" s="169" t="s">
        <v>3</v>
      </c>
      <c r="N155" s="170" t="s">
        <v>41</v>
      </c>
      <c r="O155" s="52"/>
      <c r="P155" s="142">
        <f>O155*H155</f>
        <v>0</v>
      </c>
      <c r="Q155" s="142">
        <v>1</v>
      </c>
      <c r="R155" s="142">
        <f>Q155*H155</f>
        <v>1.089</v>
      </c>
      <c r="S155" s="142">
        <v>0</v>
      </c>
      <c r="T155" s="143">
        <f>S155*H155</f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44" t="s">
        <v>161</v>
      </c>
      <c r="AT155" s="144" t="s">
        <v>234</v>
      </c>
      <c r="AU155" s="144" t="s">
        <v>80</v>
      </c>
      <c r="AY155" s="16" t="s">
        <v>111</v>
      </c>
      <c r="BE155" s="145">
        <f>IF(N155="základní",J155,0)</f>
        <v>0</v>
      </c>
      <c r="BF155" s="145">
        <f>IF(N155="snížená",J155,0)</f>
        <v>0</v>
      </c>
      <c r="BG155" s="145">
        <f>IF(N155="zákl. přenesená",J155,0)</f>
        <v>0</v>
      </c>
      <c r="BH155" s="145">
        <f>IF(N155="sníž. přenesená",J155,0)</f>
        <v>0</v>
      </c>
      <c r="BI155" s="145">
        <f>IF(N155="nulová",J155,0)</f>
        <v>0</v>
      </c>
      <c r="BJ155" s="16" t="s">
        <v>78</v>
      </c>
      <c r="BK155" s="145">
        <f>ROUND(I155*H155,2)</f>
        <v>0</v>
      </c>
      <c r="BL155" s="16" t="s">
        <v>118</v>
      </c>
      <c r="BM155" s="144" t="s">
        <v>251</v>
      </c>
    </row>
    <row r="156" spans="1:65" s="2" customFormat="1" ht="11.25">
      <c r="A156" s="31"/>
      <c r="B156" s="32"/>
      <c r="C156" s="31"/>
      <c r="D156" s="146" t="s">
        <v>120</v>
      </c>
      <c r="E156" s="31"/>
      <c r="F156" s="147" t="s">
        <v>250</v>
      </c>
      <c r="G156" s="31"/>
      <c r="H156" s="31"/>
      <c r="I156" s="148"/>
      <c r="J156" s="31"/>
      <c r="K156" s="31"/>
      <c r="L156" s="32"/>
      <c r="M156" s="149"/>
      <c r="N156" s="150"/>
      <c r="O156" s="52"/>
      <c r="P156" s="52"/>
      <c r="Q156" s="52"/>
      <c r="R156" s="52"/>
      <c r="S156" s="52"/>
      <c r="T156" s="53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T156" s="16" t="s">
        <v>120</v>
      </c>
      <c r="AU156" s="16" t="s">
        <v>80</v>
      </c>
    </row>
    <row r="157" spans="1:65" s="2" customFormat="1" ht="16.5" customHeight="1">
      <c r="A157" s="31"/>
      <c r="B157" s="132"/>
      <c r="C157" s="161" t="s">
        <v>252</v>
      </c>
      <c r="D157" s="161" t="s">
        <v>234</v>
      </c>
      <c r="E157" s="162" t="s">
        <v>253</v>
      </c>
      <c r="F157" s="163" t="s">
        <v>254</v>
      </c>
      <c r="G157" s="164" t="s">
        <v>188</v>
      </c>
      <c r="H157" s="165">
        <v>1.8149999999999999</v>
      </c>
      <c r="I157" s="166"/>
      <c r="J157" s="167">
        <f>ROUND(I157*H157,2)</f>
        <v>0</v>
      </c>
      <c r="K157" s="163" t="s">
        <v>117</v>
      </c>
      <c r="L157" s="168"/>
      <c r="M157" s="169" t="s">
        <v>3</v>
      </c>
      <c r="N157" s="170" t="s">
        <v>41</v>
      </c>
      <c r="O157" s="52"/>
      <c r="P157" s="142">
        <f>O157*H157</f>
        <v>0</v>
      </c>
      <c r="Q157" s="142">
        <v>1</v>
      </c>
      <c r="R157" s="142">
        <f>Q157*H157</f>
        <v>1.8149999999999999</v>
      </c>
      <c r="S157" s="142">
        <v>0</v>
      </c>
      <c r="T157" s="143">
        <f>S157*H157</f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44" t="s">
        <v>161</v>
      </c>
      <c r="AT157" s="144" t="s">
        <v>234</v>
      </c>
      <c r="AU157" s="144" t="s">
        <v>80</v>
      </c>
      <c r="AY157" s="16" t="s">
        <v>111</v>
      </c>
      <c r="BE157" s="145">
        <f>IF(N157="základní",J157,0)</f>
        <v>0</v>
      </c>
      <c r="BF157" s="145">
        <f>IF(N157="snížená",J157,0)</f>
        <v>0</v>
      </c>
      <c r="BG157" s="145">
        <f>IF(N157="zákl. přenesená",J157,0)</f>
        <v>0</v>
      </c>
      <c r="BH157" s="145">
        <f>IF(N157="sníž. přenesená",J157,0)</f>
        <v>0</v>
      </c>
      <c r="BI157" s="145">
        <f>IF(N157="nulová",J157,0)</f>
        <v>0</v>
      </c>
      <c r="BJ157" s="16" t="s">
        <v>78</v>
      </c>
      <c r="BK157" s="145">
        <f>ROUND(I157*H157,2)</f>
        <v>0</v>
      </c>
      <c r="BL157" s="16" t="s">
        <v>118</v>
      </c>
      <c r="BM157" s="144" t="s">
        <v>255</v>
      </c>
    </row>
    <row r="158" spans="1:65" s="2" customFormat="1" ht="11.25">
      <c r="A158" s="31"/>
      <c r="B158" s="32"/>
      <c r="C158" s="31"/>
      <c r="D158" s="146" t="s">
        <v>120</v>
      </c>
      <c r="E158" s="31"/>
      <c r="F158" s="147" t="s">
        <v>254</v>
      </c>
      <c r="G158" s="31"/>
      <c r="H158" s="31"/>
      <c r="I158" s="148"/>
      <c r="J158" s="31"/>
      <c r="K158" s="31"/>
      <c r="L158" s="32"/>
      <c r="M158" s="149"/>
      <c r="N158" s="150"/>
      <c r="O158" s="52"/>
      <c r="P158" s="52"/>
      <c r="Q158" s="52"/>
      <c r="R158" s="52"/>
      <c r="S158" s="52"/>
      <c r="T158" s="53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T158" s="16" t="s">
        <v>120</v>
      </c>
      <c r="AU158" s="16" t="s">
        <v>80</v>
      </c>
    </row>
    <row r="159" spans="1:65" s="2" customFormat="1" ht="16.5" customHeight="1">
      <c r="A159" s="31"/>
      <c r="B159" s="132"/>
      <c r="C159" s="161" t="s">
        <v>256</v>
      </c>
      <c r="D159" s="161" t="s">
        <v>234</v>
      </c>
      <c r="E159" s="162" t="s">
        <v>257</v>
      </c>
      <c r="F159" s="163" t="s">
        <v>258</v>
      </c>
      <c r="G159" s="164" t="s">
        <v>188</v>
      </c>
      <c r="H159" s="165">
        <v>1.452</v>
      </c>
      <c r="I159" s="166"/>
      <c r="J159" s="167">
        <f>ROUND(I159*H159,2)</f>
        <v>0</v>
      </c>
      <c r="K159" s="163" t="s">
        <v>117</v>
      </c>
      <c r="L159" s="168"/>
      <c r="M159" s="169" t="s">
        <v>3</v>
      </c>
      <c r="N159" s="170" t="s">
        <v>41</v>
      </c>
      <c r="O159" s="52"/>
      <c r="P159" s="142">
        <f>O159*H159</f>
        <v>0</v>
      </c>
      <c r="Q159" s="142">
        <v>1</v>
      </c>
      <c r="R159" s="142">
        <f>Q159*H159</f>
        <v>1.452</v>
      </c>
      <c r="S159" s="142">
        <v>0</v>
      </c>
      <c r="T159" s="143">
        <f>S159*H159</f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44" t="s">
        <v>161</v>
      </c>
      <c r="AT159" s="144" t="s">
        <v>234</v>
      </c>
      <c r="AU159" s="144" t="s">
        <v>80</v>
      </c>
      <c r="AY159" s="16" t="s">
        <v>111</v>
      </c>
      <c r="BE159" s="145">
        <f>IF(N159="základní",J159,0)</f>
        <v>0</v>
      </c>
      <c r="BF159" s="145">
        <f>IF(N159="snížená",J159,0)</f>
        <v>0</v>
      </c>
      <c r="BG159" s="145">
        <f>IF(N159="zákl. přenesená",J159,0)</f>
        <v>0</v>
      </c>
      <c r="BH159" s="145">
        <f>IF(N159="sníž. přenesená",J159,0)</f>
        <v>0</v>
      </c>
      <c r="BI159" s="145">
        <f>IF(N159="nulová",J159,0)</f>
        <v>0</v>
      </c>
      <c r="BJ159" s="16" t="s">
        <v>78</v>
      </c>
      <c r="BK159" s="145">
        <f>ROUND(I159*H159,2)</f>
        <v>0</v>
      </c>
      <c r="BL159" s="16" t="s">
        <v>118</v>
      </c>
      <c r="BM159" s="144" t="s">
        <v>259</v>
      </c>
    </row>
    <row r="160" spans="1:65" s="2" customFormat="1" ht="11.25">
      <c r="A160" s="31"/>
      <c r="B160" s="32"/>
      <c r="C160" s="31"/>
      <c r="D160" s="146" t="s">
        <v>120</v>
      </c>
      <c r="E160" s="31"/>
      <c r="F160" s="147" t="s">
        <v>258</v>
      </c>
      <c r="G160" s="31"/>
      <c r="H160" s="31"/>
      <c r="I160" s="148"/>
      <c r="J160" s="31"/>
      <c r="K160" s="31"/>
      <c r="L160" s="32"/>
      <c r="M160" s="149"/>
      <c r="N160" s="150"/>
      <c r="O160" s="52"/>
      <c r="P160" s="52"/>
      <c r="Q160" s="52"/>
      <c r="R160" s="52"/>
      <c r="S160" s="52"/>
      <c r="T160" s="53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T160" s="16" t="s">
        <v>120</v>
      </c>
      <c r="AU160" s="16" t="s">
        <v>80</v>
      </c>
    </row>
    <row r="161" spans="1:65" s="12" customFormat="1" ht="22.9" customHeight="1">
      <c r="B161" s="119"/>
      <c r="D161" s="120" t="s">
        <v>69</v>
      </c>
      <c r="E161" s="130" t="s">
        <v>143</v>
      </c>
      <c r="F161" s="130" t="s">
        <v>260</v>
      </c>
      <c r="I161" s="122"/>
      <c r="J161" s="131">
        <f>BK161</f>
        <v>0</v>
      </c>
      <c r="L161" s="119"/>
      <c r="M161" s="124"/>
      <c r="N161" s="125"/>
      <c r="O161" s="125"/>
      <c r="P161" s="126">
        <f>SUM(P162:P180)</f>
        <v>0</v>
      </c>
      <c r="Q161" s="125"/>
      <c r="R161" s="126">
        <f>SUM(R162:R180)</f>
        <v>7.28064</v>
      </c>
      <c r="S161" s="125"/>
      <c r="T161" s="127">
        <f>SUM(T162:T180)</f>
        <v>0</v>
      </c>
      <c r="AR161" s="120" t="s">
        <v>78</v>
      </c>
      <c r="AT161" s="128" t="s">
        <v>69</v>
      </c>
      <c r="AU161" s="128" t="s">
        <v>78</v>
      </c>
      <c r="AY161" s="120" t="s">
        <v>111</v>
      </c>
      <c r="BK161" s="129">
        <f>SUM(BK162:BK180)</f>
        <v>0</v>
      </c>
    </row>
    <row r="162" spans="1:65" s="2" customFormat="1" ht="24.2" customHeight="1">
      <c r="A162" s="31"/>
      <c r="B162" s="132"/>
      <c r="C162" s="133" t="s">
        <v>261</v>
      </c>
      <c r="D162" s="133" t="s">
        <v>113</v>
      </c>
      <c r="E162" s="134" t="s">
        <v>262</v>
      </c>
      <c r="F162" s="135" t="s">
        <v>263</v>
      </c>
      <c r="G162" s="136" t="s">
        <v>116</v>
      </c>
      <c r="H162" s="137">
        <v>184</v>
      </c>
      <c r="I162" s="138"/>
      <c r="J162" s="139">
        <f>ROUND(I162*H162,2)</f>
        <v>0</v>
      </c>
      <c r="K162" s="135" t="s">
        <v>117</v>
      </c>
      <c r="L162" s="32"/>
      <c r="M162" s="140" t="s">
        <v>3</v>
      </c>
      <c r="N162" s="141" t="s">
        <v>41</v>
      </c>
      <c r="O162" s="52"/>
      <c r="P162" s="142">
        <f>O162*H162</f>
        <v>0</v>
      </c>
      <c r="Q162" s="142">
        <v>0</v>
      </c>
      <c r="R162" s="142">
        <f>Q162*H162</f>
        <v>0</v>
      </c>
      <c r="S162" s="142">
        <v>0</v>
      </c>
      <c r="T162" s="143">
        <f>S162*H162</f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44" t="s">
        <v>118</v>
      </c>
      <c r="AT162" s="144" t="s">
        <v>113</v>
      </c>
      <c r="AU162" s="144" t="s">
        <v>80</v>
      </c>
      <c r="AY162" s="16" t="s">
        <v>111</v>
      </c>
      <c r="BE162" s="145">
        <f>IF(N162="základní",J162,0)</f>
        <v>0</v>
      </c>
      <c r="BF162" s="145">
        <f>IF(N162="snížená",J162,0)</f>
        <v>0</v>
      </c>
      <c r="BG162" s="145">
        <f>IF(N162="zákl. přenesená",J162,0)</f>
        <v>0</v>
      </c>
      <c r="BH162" s="145">
        <f>IF(N162="sníž. přenesená",J162,0)</f>
        <v>0</v>
      </c>
      <c r="BI162" s="145">
        <f>IF(N162="nulová",J162,0)</f>
        <v>0</v>
      </c>
      <c r="BJ162" s="16" t="s">
        <v>78</v>
      </c>
      <c r="BK162" s="145">
        <f>ROUND(I162*H162,2)</f>
        <v>0</v>
      </c>
      <c r="BL162" s="16" t="s">
        <v>118</v>
      </c>
      <c r="BM162" s="144" t="s">
        <v>264</v>
      </c>
    </row>
    <row r="163" spans="1:65" s="2" customFormat="1" ht="19.5">
      <c r="A163" s="31"/>
      <c r="B163" s="32"/>
      <c r="C163" s="31"/>
      <c r="D163" s="146" t="s">
        <v>120</v>
      </c>
      <c r="E163" s="31"/>
      <c r="F163" s="147" t="s">
        <v>265</v>
      </c>
      <c r="G163" s="31"/>
      <c r="H163" s="31"/>
      <c r="I163" s="148"/>
      <c r="J163" s="31"/>
      <c r="K163" s="31"/>
      <c r="L163" s="32"/>
      <c r="M163" s="149"/>
      <c r="N163" s="150"/>
      <c r="O163" s="52"/>
      <c r="P163" s="52"/>
      <c r="Q163" s="52"/>
      <c r="R163" s="52"/>
      <c r="S163" s="52"/>
      <c r="T163" s="53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T163" s="16" t="s">
        <v>120</v>
      </c>
      <c r="AU163" s="16" t="s">
        <v>80</v>
      </c>
    </row>
    <row r="164" spans="1:65" s="2" customFormat="1" ht="11.25">
      <c r="A164" s="31"/>
      <c r="B164" s="32"/>
      <c r="C164" s="31"/>
      <c r="D164" s="151" t="s">
        <v>122</v>
      </c>
      <c r="E164" s="31"/>
      <c r="F164" s="152" t="s">
        <v>266</v>
      </c>
      <c r="G164" s="31"/>
      <c r="H164" s="31"/>
      <c r="I164" s="148"/>
      <c r="J164" s="31"/>
      <c r="K164" s="31"/>
      <c r="L164" s="32"/>
      <c r="M164" s="149"/>
      <c r="N164" s="150"/>
      <c r="O164" s="52"/>
      <c r="P164" s="52"/>
      <c r="Q164" s="52"/>
      <c r="R164" s="52"/>
      <c r="S164" s="52"/>
      <c r="T164" s="53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T164" s="16" t="s">
        <v>122</v>
      </c>
      <c r="AU164" s="16" t="s">
        <v>80</v>
      </c>
    </row>
    <row r="165" spans="1:65" s="2" customFormat="1" ht="24.2" customHeight="1">
      <c r="A165" s="31"/>
      <c r="B165" s="132"/>
      <c r="C165" s="133" t="s">
        <v>267</v>
      </c>
      <c r="D165" s="133" t="s">
        <v>113</v>
      </c>
      <c r="E165" s="134" t="s">
        <v>268</v>
      </c>
      <c r="F165" s="135" t="s">
        <v>269</v>
      </c>
      <c r="G165" s="136" t="s">
        <v>116</v>
      </c>
      <c r="H165" s="137">
        <v>246.82</v>
      </c>
      <c r="I165" s="138"/>
      <c r="J165" s="139">
        <f>ROUND(I165*H165,2)</f>
        <v>0</v>
      </c>
      <c r="K165" s="135" t="s">
        <v>117</v>
      </c>
      <c r="L165" s="32"/>
      <c r="M165" s="140" t="s">
        <v>3</v>
      </c>
      <c r="N165" s="141" t="s">
        <v>41</v>
      </c>
      <c r="O165" s="52"/>
      <c r="P165" s="142">
        <f>O165*H165</f>
        <v>0</v>
      </c>
      <c r="Q165" s="142">
        <v>0</v>
      </c>
      <c r="R165" s="142">
        <f>Q165*H165</f>
        <v>0</v>
      </c>
      <c r="S165" s="142">
        <v>0</v>
      </c>
      <c r="T165" s="143">
        <f>S165*H165</f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44" t="s">
        <v>118</v>
      </c>
      <c r="AT165" s="144" t="s">
        <v>113</v>
      </c>
      <c r="AU165" s="144" t="s">
        <v>80</v>
      </c>
      <c r="AY165" s="16" t="s">
        <v>111</v>
      </c>
      <c r="BE165" s="145">
        <f>IF(N165="základní",J165,0)</f>
        <v>0</v>
      </c>
      <c r="BF165" s="145">
        <f>IF(N165="snížená",J165,0)</f>
        <v>0</v>
      </c>
      <c r="BG165" s="145">
        <f>IF(N165="zákl. přenesená",J165,0)</f>
        <v>0</v>
      </c>
      <c r="BH165" s="145">
        <f>IF(N165="sníž. přenesená",J165,0)</f>
        <v>0</v>
      </c>
      <c r="BI165" s="145">
        <f>IF(N165="nulová",J165,0)</f>
        <v>0</v>
      </c>
      <c r="BJ165" s="16" t="s">
        <v>78</v>
      </c>
      <c r="BK165" s="145">
        <f>ROUND(I165*H165,2)</f>
        <v>0</v>
      </c>
      <c r="BL165" s="16" t="s">
        <v>118</v>
      </c>
      <c r="BM165" s="144" t="s">
        <v>270</v>
      </c>
    </row>
    <row r="166" spans="1:65" s="2" customFormat="1" ht="19.5">
      <c r="A166" s="31"/>
      <c r="B166" s="32"/>
      <c r="C166" s="31"/>
      <c r="D166" s="146" t="s">
        <v>120</v>
      </c>
      <c r="E166" s="31"/>
      <c r="F166" s="147" t="s">
        <v>271</v>
      </c>
      <c r="G166" s="31"/>
      <c r="H166" s="31"/>
      <c r="I166" s="148"/>
      <c r="J166" s="31"/>
      <c r="K166" s="31"/>
      <c r="L166" s="32"/>
      <c r="M166" s="149"/>
      <c r="N166" s="150"/>
      <c r="O166" s="52"/>
      <c r="P166" s="52"/>
      <c r="Q166" s="52"/>
      <c r="R166" s="52"/>
      <c r="S166" s="52"/>
      <c r="T166" s="53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T166" s="16" t="s">
        <v>120</v>
      </c>
      <c r="AU166" s="16" t="s">
        <v>80</v>
      </c>
    </row>
    <row r="167" spans="1:65" s="2" customFormat="1" ht="11.25">
      <c r="A167" s="31"/>
      <c r="B167" s="32"/>
      <c r="C167" s="31"/>
      <c r="D167" s="151" t="s">
        <v>122</v>
      </c>
      <c r="E167" s="31"/>
      <c r="F167" s="152" t="s">
        <v>272</v>
      </c>
      <c r="G167" s="31"/>
      <c r="H167" s="31"/>
      <c r="I167" s="148"/>
      <c r="J167" s="31"/>
      <c r="K167" s="31"/>
      <c r="L167" s="32"/>
      <c r="M167" s="149"/>
      <c r="N167" s="150"/>
      <c r="O167" s="52"/>
      <c r="P167" s="52"/>
      <c r="Q167" s="52"/>
      <c r="R167" s="52"/>
      <c r="S167" s="52"/>
      <c r="T167" s="53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T167" s="16" t="s">
        <v>122</v>
      </c>
      <c r="AU167" s="16" t="s">
        <v>80</v>
      </c>
    </row>
    <row r="168" spans="1:65" s="2" customFormat="1" ht="24.2" customHeight="1">
      <c r="A168" s="31"/>
      <c r="B168" s="132"/>
      <c r="C168" s="133" t="s">
        <v>273</v>
      </c>
      <c r="D168" s="133" t="s">
        <v>113</v>
      </c>
      <c r="E168" s="134" t="s">
        <v>274</v>
      </c>
      <c r="F168" s="135" t="s">
        <v>275</v>
      </c>
      <c r="G168" s="136" t="s">
        <v>116</v>
      </c>
      <c r="H168" s="137">
        <v>168</v>
      </c>
      <c r="I168" s="138"/>
      <c r="J168" s="139">
        <f>ROUND(I168*H168,2)</f>
        <v>0</v>
      </c>
      <c r="K168" s="135" t="s">
        <v>117</v>
      </c>
      <c r="L168" s="32"/>
      <c r="M168" s="140" t="s">
        <v>3</v>
      </c>
      <c r="N168" s="141" t="s">
        <v>41</v>
      </c>
      <c r="O168" s="52"/>
      <c r="P168" s="142">
        <f>O168*H168</f>
        <v>0</v>
      </c>
      <c r="Q168" s="142">
        <v>0</v>
      </c>
      <c r="R168" s="142">
        <f>Q168*H168</f>
        <v>0</v>
      </c>
      <c r="S168" s="142">
        <v>0</v>
      </c>
      <c r="T168" s="143">
        <f>S168*H168</f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44" t="s">
        <v>118</v>
      </c>
      <c r="AT168" s="144" t="s">
        <v>113</v>
      </c>
      <c r="AU168" s="144" t="s">
        <v>80</v>
      </c>
      <c r="AY168" s="16" t="s">
        <v>111</v>
      </c>
      <c r="BE168" s="145">
        <f>IF(N168="základní",J168,0)</f>
        <v>0</v>
      </c>
      <c r="BF168" s="145">
        <f>IF(N168="snížená",J168,0)</f>
        <v>0</v>
      </c>
      <c r="BG168" s="145">
        <f>IF(N168="zákl. přenesená",J168,0)</f>
        <v>0</v>
      </c>
      <c r="BH168" s="145">
        <f>IF(N168="sníž. přenesená",J168,0)</f>
        <v>0</v>
      </c>
      <c r="BI168" s="145">
        <f>IF(N168="nulová",J168,0)</f>
        <v>0</v>
      </c>
      <c r="BJ168" s="16" t="s">
        <v>78</v>
      </c>
      <c r="BK168" s="145">
        <f>ROUND(I168*H168,2)</f>
        <v>0</v>
      </c>
      <c r="BL168" s="16" t="s">
        <v>118</v>
      </c>
      <c r="BM168" s="144" t="s">
        <v>276</v>
      </c>
    </row>
    <row r="169" spans="1:65" s="2" customFormat="1" ht="19.5">
      <c r="A169" s="31"/>
      <c r="B169" s="32"/>
      <c r="C169" s="31"/>
      <c r="D169" s="146" t="s">
        <v>120</v>
      </c>
      <c r="E169" s="31"/>
      <c r="F169" s="147" t="s">
        <v>277</v>
      </c>
      <c r="G169" s="31"/>
      <c r="H169" s="31"/>
      <c r="I169" s="148"/>
      <c r="J169" s="31"/>
      <c r="K169" s="31"/>
      <c r="L169" s="32"/>
      <c r="M169" s="149"/>
      <c r="N169" s="150"/>
      <c r="O169" s="52"/>
      <c r="P169" s="52"/>
      <c r="Q169" s="52"/>
      <c r="R169" s="52"/>
      <c r="S169" s="52"/>
      <c r="T169" s="53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T169" s="16" t="s">
        <v>120</v>
      </c>
      <c r="AU169" s="16" t="s">
        <v>80</v>
      </c>
    </row>
    <row r="170" spans="1:65" s="2" customFormat="1" ht="11.25">
      <c r="A170" s="31"/>
      <c r="B170" s="32"/>
      <c r="C170" s="31"/>
      <c r="D170" s="151" t="s">
        <v>122</v>
      </c>
      <c r="E170" s="31"/>
      <c r="F170" s="152" t="s">
        <v>278</v>
      </c>
      <c r="G170" s="31"/>
      <c r="H170" s="31"/>
      <c r="I170" s="148"/>
      <c r="J170" s="31"/>
      <c r="K170" s="31"/>
      <c r="L170" s="32"/>
      <c r="M170" s="149"/>
      <c r="N170" s="150"/>
      <c r="O170" s="52"/>
      <c r="P170" s="52"/>
      <c r="Q170" s="52"/>
      <c r="R170" s="52"/>
      <c r="S170" s="52"/>
      <c r="T170" s="53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T170" s="16" t="s">
        <v>122</v>
      </c>
      <c r="AU170" s="16" t="s">
        <v>80</v>
      </c>
    </row>
    <row r="171" spans="1:65" s="2" customFormat="1" ht="24.2" customHeight="1">
      <c r="A171" s="31"/>
      <c r="B171" s="132"/>
      <c r="C171" s="133" t="s">
        <v>279</v>
      </c>
      <c r="D171" s="133" t="s">
        <v>113</v>
      </c>
      <c r="E171" s="134" t="s">
        <v>280</v>
      </c>
      <c r="F171" s="135" t="s">
        <v>281</v>
      </c>
      <c r="G171" s="136" t="s">
        <v>116</v>
      </c>
      <c r="H171" s="137">
        <v>16</v>
      </c>
      <c r="I171" s="138"/>
      <c r="J171" s="139">
        <f>ROUND(I171*H171,2)</f>
        <v>0</v>
      </c>
      <c r="K171" s="135" t="s">
        <v>117</v>
      </c>
      <c r="L171" s="32"/>
      <c r="M171" s="140" t="s">
        <v>3</v>
      </c>
      <c r="N171" s="141" t="s">
        <v>41</v>
      </c>
      <c r="O171" s="52"/>
      <c r="P171" s="142">
        <f>O171*H171</f>
        <v>0</v>
      </c>
      <c r="Q171" s="142">
        <v>0.1837</v>
      </c>
      <c r="R171" s="142">
        <f>Q171*H171</f>
        <v>2.9392</v>
      </c>
      <c r="S171" s="142">
        <v>0</v>
      </c>
      <c r="T171" s="143">
        <f>S171*H171</f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44" t="s">
        <v>118</v>
      </c>
      <c r="AT171" s="144" t="s">
        <v>113</v>
      </c>
      <c r="AU171" s="144" t="s">
        <v>80</v>
      </c>
      <c r="AY171" s="16" t="s">
        <v>111</v>
      </c>
      <c r="BE171" s="145">
        <f>IF(N171="základní",J171,0)</f>
        <v>0</v>
      </c>
      <c r="BF171" s="145">
        <f>IF(N171="snížená",J171,0)</f>
        <v>0</v>
      </c>
      <c r="BG171" s="145">
        <f>IF(N171="zákl. přenesená",J171,0)</f>
        <v>0</v>
      </c>
      <c r="BH171" s="145">
        <f>IF(N171="sníž. přenesená",J171,0)</f>
        <v>0</v>
      </c>
      <c r="BI171" s="145">
        <f>IF(N171="nulová",J171,0)</f>
        <v>0</v>
      </c>
      <c r="BJ171" s="16" t="s">
        <v>78</v>
      </c>
      <c r="BK171" s="145">
        <f>ROUND(I171*H171,2)</f>
        <v>0</v>
      </c>
      <c r="BL171" s="16" t="s">
        <v>118</v>
      </c>
      <c r="BM171" s="144" t="s">
        <v>282</v>
      </c>
    </row>
    <row r="172" spans="1:65" s="2" customFormat="1" ht="39">
      <c r="A172" s="31"/>
      <c r="B172" s="32"/>
      <c r="C172" s="31"/>
      <c r="D172" s="146" t="s">
        <v>120</v>
      </c>
      <c r="E172" s="31"/>
      <c r="F172" s="147" t="s">
        <v>283</v>
      </c>
      <c r="G172" s="31"/>
      <c r="H172" s="31"/>
      <c r="I172" s="148"/>
      <c r="J172" s="31"/>
      <c r="K172" s="31"/>
      <c r="L172" s="32"/>
      <c r="M172" s="149"/>
      <c r="N172" s="150"/>
      <c r="O172" s="52"/>
      <c r="P172" s="52"/>
      <c r="Q172" s="52"/>
      <c r="R172" s="52"/>
      <c r="S172" s="52"/>
      <c r="T172" s="53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T172" s="16" t="s">
        <v>120</v>
      </c>
      <c r="AU172" s="16" t="s">
        <v>80</v>
      </c>
    </row>
    <row r="173" spans="1:65" s="2" customFormat="1" ht="11.25">
      <c r="A173" s="31"/>
      <c r="B173" s="32"/>
      <c r="C173" s="31"/>
      <c r="D173" s="151" t="s">
        <v>122</v>
      </c>
      <c r="E173" s="31"/>
      <c r="F173" s="152" t="s">
        <v>284</v>
      </c>
      <c r="G173" s="31"/>
      <c r="H173" s="31"/>
      <c r="I173" s="148"/>
      <c r="J173" s="31"/>
      <c r="K173" s="31"/>
      <c r="L173" s="32"/>
      <c r="M173" s="149"/>
      <c r="N173" s="150"/>
      <c r="O173" s="52"/>
      <c r="P173" s="52"/>
      <c r="Q173" s="52"/>
      <c r="R173" s="52"/>
      <c r="S173" s="52"/>
      <c r="T173" s="53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T173" s="16" t="s">
        <v>122</v>
      </c>
      <c r="AU173" s="16" t="s">
        <v>80</v>
      </c>
    </row>
    <row r="174" spans="1:65" s="2" customFormat="1" ht="24.2" customHeight="1">
      <c r="A174" s="31"/>
      <c r="B174" s="132"/>
      <c r="C174" s="133" t="s">
        <v>285</v>
      </c>
      <c r="D174" s="133" t="s">
        <v>113</v>
      </c>
      <c r="E174" s="134" t="s">
        <v>286</v>
      </c>
      <c r="F174" s="135" t="s">
        <v>287</v>
      </c>
      <c r="G174" s="136" t="s">
        <v>116</v>
      </c>
      <c r="H174" s="137">
        <v>2.5</v>
      </c>
      <c r="I174" s="138"/>
      <c r="J174" s="139">
        <f>ROUND(I174*H174,2)</f>
        <v>0</v>
      </c>
      <c r="K174" s="135" t="s">
        <v>117</v>
      </c>
      <c r="L174" s="32"/>
      <c r="M174" s="140" t="s">
        <v>3</v>
      </c>
      <c r="N174" s="141" t="s">
        <v>41</v>
      </c>
      <c r="O174" s="52"/>
      <c r="P174" s="142">
        <f>O174*H174</f>
        <v>0</v>
      </c>
      <c r="Q174" s="142">
        <v>0.16700000000000001</v>
      </c>
      <c r="R174" s="142">
        <f>Q174*H174</f>
        <v>0.41750000000000004</v>
      </c>
      <c r="S174" s="142">
        <v>0</v>
      </c>
      <c r="T174" s="143">
        <f>S174*H174</f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44" t="s">
        <v>118</v>
      </c>
      <c r="AT174" s="144" t="s">
        <v>113</v>
      </c>
      <c r="AU174" s="144" t="s">
        <v>80</v>
      </c>
      <c r="AY174" s="16" t="s">
        <v>111</v>
      </c>
      <c r="BE174" s="145">
        <f>IF(N174="základní",J174,0)</f>
        <v>0</v>
      </c>
      <c r="BF174" s="145">
        <f>IF(N174="snížená",J174,0)</f>
        <v>0</v>
      </c>
      <c r="BG174" s="145">
        <f>IF(N174="zákl. přenesená",J174,0)</f>
        <v>0</v>
      </c>
      <c r="BH174" s="145">
        <f>IF(N174="sníž. přenesená",J174,0)</f>
        <v>0</v>
      </c>
      <c r="BI174" s="145">
        <f>IF(N174="nulová",J174,0)</f>
        <v>0</v>
      </c>
      <c r="BJ174" s="16" t="s">
        <v>78</v>
      </c>
      <c r="BK174" s="145">
        <f>ROUND(I174*H174,2)</f>
        <v>0</v>
      </c>
      <c r="BL174" s="16" t="s">
        <v>118</v>
      </c>
      <c r="BM174" s="144" t="s">
        <v>288</v>
      </c>
    </row>
    <row r="175" spans="1:65" s="2" customFormat="1" ht="29.25">
      <c r="A175" s="31"/>
      <c r="B175" s="32"/>
      <c r="C175" s="31"/>
      <c r="D175" s="146" t="s">
        <v>120</v>
      </c>
      <c r="E175" s="31"/>
      <c r="F175" s="147" t="s">
        <v>289</v>
      </c>
      <c r="G175" s="31"/>
      <c r="H175" s="31"/>
      <c r="I175" s="148"/>
      <c r="J175" s="31"/>
      <c r="K175" s="31"/>
      <c r="L175" s="32"/>
      <c r="M175" s="149"/>
      <c r="N175" s="150"/>
      <c r="O175" s="52"/>
      <c r="P175" s="52"/>
      <c r="Q175" s="52"/>
      <c r="R175" s="52"/>
      <c r="S175" s="52"/>
      <c r="T175" s="53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T175" s="16" t="s">
        <v>120</v>
      </c>
      <c r="AU175" s="16" t="s">
        <v>80</v>
      </c>
    </row>
    <row r="176" spans="1:65" s="2" customFormat="1" ht="11.25">
      <c r="A176" s="31"/>
      <c r="B176" s="32"/>
      <c r="C176" s="31"/>
      <c r="D176" s="151" t="s">
        <v>122</v>
      </c>
      <c r="E176" s="31"/>
      <c r="F176" s="152" t="s">
        <v>290</v>
      </c>
      <c r="G176" s="31"/>
      <c r="H176" s="31"/>
      <c r="I176" s="148"/>
      <c r="J176" s="31"/>
      <c r="K176" s="31"/>
      <c r="L176" s="32"/>
      <c r="M176" s="149"/>
      <c r="N176" s="150"/>
      <c r="O176" s="52"/>
      <c r="P176" s="52"/>
      <c r="Q176" s="52"/>
      <c r="R176" s="52"/>
      <c r="S176" s="52"/>
      <c r="T176" s="53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T176" s="16" t="s">
        <v>122</v>
      </c>
      <c r="AU176" s="16" t="s">
        <v>80</v>
      </c>
    </row>
    <row r="177" spans="1:65" s="2" customFormat="1" ht="16.5" customHeight="1">
      <c r="A177" s="31"/>
      <c r="B177" s="132"/>
      <c r="C177" s="161" t="s">
        <v>291</v>
      </c>
      <c r="D177" s="161" t="s">
        <v>234</v>
      </c>
      <c r="E177" s="162" t="s">
        <v>292</v>
      </c>
      <c r="F177" s="163" t="s">
        <v>293</v>
      </c>
      <c r="G177" s="164" t="s">
        <v>116</v>
      </c>
      <c r="H177" s="165">
        <v>2.5499999999999998</v>
      </c>
      <c r="I177" s="166"/>
      <c r="J177" s="167">
        <f>ROUND(I177*H177,2)</f>
        <v>0</v>
      </c>
      <c r="K177" s="163" t="s">
        <v>117</v>
      </c>
      <c r="L177" s="168"/>
      <c r="M177" s="169" t="s">
        <v>3</v>
      </c>
      <c r="N177" s="170" t="s">
        <v>41</v>
      </c>
      <c r="O177" s="52"/>
      <c r="P177" s="142">
        <f>O177*H177</f>
        <v>0</v>
      </c>
      <c r="Q177" s="142">
        <v>0.11799999999999999</v>
      </c>
      <c r="R177" s="142">
        <f>Q177*H177</f>
        <v>0.30089999999999995</v>
      </c>
      <c r="S177" s="142">
        <v>0</v>
      </c>
      <c r="T177" s="143">
        <f>S177*H177</f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44" t="s">
        <v>161</v>
      </c>
      <c r="AT177" s="144" t="s">
        <v>234</v>
      </c>
      <c r="AU177" s="144" t="s">
        <v>80</v>
      </c>
      <c r="AY177" s="16" t="s">
        <v>111</v>
      </c>
      <c r="BE177" s="145">
        <f>IF(N177="základní",J177,0)</f>
        <v>0</v>
      </c>
      <c r="BF177" s="145">
        <f>IF(N177="snížená",J177,0)</f>
        <v>0</v>
      </c>
      <c r="BG177" s="145">
        <f>IF(N177="zákl. přenesená",J177,0)</f>
        <v>0</v>
      </c>
      <c r="BH177" s="145">
        <f>IF(N177="sníž. přenesená",J177,0)</f>
        <v>0</v>
      </c>
      <c r="BI177" s="145">
        <f>IF(N177="nulová",J177,0)</f>
        <v>0</v>
      </c>
      <c r="BJ177" s="16" t="s">
        <v>78</v>
      </c>
      <c r="BK177" s="145">
        <f>ROUND(I177*H177,2)</f>
        <v>0</v>
      </c>
      <c r="BL177" s="16" t="s">
        <v>118</v>
      </c>
      <c r="BM177" s="144" t="s">
        <v>294</v>
      </c>
    </row>
    <row r="178" spans="1:65" s="2" customFormat="1" ht="11.25">
      <c r="A178" s="31"/>
      <c r="B178" s="32"/>
      <c r="C178" s="31"/>
      <c r="D178" s="146" t="s">
        <v>120</v>
      </c>
      <c r="E178" s="31"/>
      <c r="F178" s="147" t="s">
        <v>293</v>
      </c>
      <c r="G178" s="31"/>
      <c r="H178" s="31"/>
      <c r="I178" s="148"/>
      <c r="J178" s="31"/>
      <c r="K178" s="31"/>
      <c r="L178" s="32"/>
      <c r="M178" s="149"/>
      <c r="N178" s="150"/>
      <c r="O178" s="52"/>
      <c r="P178" s="52"/>
      <c r="Q178" s="52"/>
      <c r="R178" s="52"/>
      <c r="S178" s="52"/>
      <c r="T178" s="53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T178" s="16" t="s">
        <v>120</v>
      </c>
      <c r="AU178" s="16" t="s">
        <v>80</v>
      </c>
    </row>
    <row r="179" spans="1:65" s="2" customFormat="1" ht="16.5" customHeight="1">
      <c r="A179" s="31"/>
      <c r="B179" s="132"/>
      <c r="C179" s="161" t="s">
        <v>295</v>
      </c>
      <c r="D179" s="161" t="s">
        <v>234</v>
      </c>
      <c r="E179" s="162" t="s">
        <v>296</v>
      </c>
      <c r="F179" s="163" t="s">
        <v>297</v>
      </c>
      <c r="G179" s="164" t="s">
        <v>116</v>
      </c>
      <c r="H179" s="165">
        <v>16.32</v>
      </c>
      <c r="I179" s="166"/>
      <c r="J179" s="167">
        <f>ROUND(I179*H179,2)</f>
        <v>0</v>
      </c>
      <c r="K179" s="163" t="s">
        <v>117</v>
      </c>
      <c r="L179" s="168"/>
      <c r="M179" s="169" t="s">
        <v>3</v>
      </c>
      <c r="N179" s="170" t="s">
        <v>41</v>
      </c>
      <c r="O179" s="52"/>
      <c r="P179" s="142">
        <f>O179*H179</f>
        <v>0</v>
      </c>
      <c r="Q179" s="142">
        <v>0.222</v>
      </c>
      <c r="R179" s="142">
        <f>Q179*H179</f>
        <v>3.62304</v>
      </c>
      <c r="S179" s="142">
        <v>0</v>
      </c>
      <c r="T179" s="143">
        <f>S179*H179</f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44" t="s">
        <v>161</v>
      </c>
      <c r="AT179" s="144" t="s">
        <v>234</v>
      </c>
      <c r="AU179" s="144" t="s">
        <v>80</v>
      </c>
      <c r="AY179" s="16" t="s">
        <v>111</v>
      </c>
      <c r="BE179" s="145">
        <f>IF(N179="základní",J179,0)</f>
        <v>0</v>
      </c>
      <c r="BF179" s="145">
        <f>IF(N179="snížená",J179,0)</f>
        <v>0</v>
      </c>
      <c r="BG179" s="145">
        <f>IF(N179="zákl. přenesená",J179,0)</f>
        <v>0</v>
      </c>
      <c r="BH179" s="145">
        <f>IF(N179="sníž. přenesená",J179,0)</f>
        <v>0</v>
      </c>
      <c r="BI179" s="145">
        <f>IF(N179="nulová",J179,0)</f>
        <v>0</v>
      </c>
      <c r="BJ179" s="16" t="s">
        <v>78</v>
      </c>
      <c r="BK179" s="145">
        <f>ROUND(I179*H179,2)</f>
        <v>0</v>
      </c>
      <c r="BL179" s="16" t="s">
        <v>118</v>
      </c>
      <c r="BM179" s="144" t="s">
        <v>298</v>
      </c>
    </row>
    <row r="180" spans="1:65" s="2" customFormat="1" ht="11.25">
      <c r="A180" s="31"/>
      <c r="B180" s="32"/>
      <c r="C180" s="31"/>
      <c r="D180" s="146" t="s">
        <v>120</v>
      </c>
      <c r="E180" s="31"/>
      <c r="F180" s="147" t="s">
        <v>297</v>
      </c>
      <c r="G180" s="31"/>
      <c r="H180" s="31"/>
      <c r="I180" s="148"/>
      <c r="J180" s="31"/>
      <c r="K180" s="31"/>
      <c r="L180" s="32"/>
      <c r="M180" s="149"/>
      <c r="N180" s="150"/>
      <c r="O180" s="52"/>
      <c r="P180" s="52"/>
      <c r="Q180" s="52"/>
      <c r="R180" s="52"/>
      <c r="S180" s="52"/>
      <c r="T180" s="53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T180" s="16" t="s">
        <v>120</v>
      </c>
      <c r="AU180" s="16" t="s">
        <v>80</v>
      </c>
    </row>
    <row r="181" spans="1:65" s="12" customFormat="1" ht="22.9" customHeight="1">
      <c r="B181" s="119"/>
      <c r="D181" s="120" t="s">
        <v>69</v>
      </c>
      <c r="E181" s="130" t="s">
        <v>161</v>
      </c>
      <c r="F181" s="130" t="s">
        <v>299</v>
      </c>
      <c r="I181" s="122"/>
      <c r="J181" s="131">
        <f>BK181</f>
        <v>0</v>
      </c>
      <c r="L181" s="119"/>
      <c r="M181" s="124"/>
      <c r="N181" s="125"/>
      <c r="O181" s="125"/>
      <c r="P181" s="126">
        <f>SUM(P182:P192)</f>
        <v>0</v>
      </c>
      <c r="Q181" s="125"/>
      <c r="R181" s="126">
        <f>SUM(R182:R192)</f>
        <v>0.1873292</v>
      </c>
      <c r="S181" s="125"/>
      <c r="T181" s="127">
        <f>SUM(T182:T192)</f>
        <v>0</v>
      </c>
      <c r="AR181" s="120" t="s">
        <v>78</v>
      </c>
      <c r="AT181" s="128" t="s">
        <v>69</v>
      </c>
      <c r="AU181" s="128" t="s">
        <v>78</v>
      </c>
      <c r="AY181" s="120" t="s">
        <v>111</v>
      </c>
      <c r="BK181" s="129">
        <f>SUM(BK182:BK192)</f>
        <v>0</v>
      </c>
    </row>
    <row r="182" spans="1:65" s="2" customFormat="1" ht="16.5" customHeight="1">
      <c r="A182" s="31"/>
      <c r="B182" s="132"/>
      <c r="C182" s="133" t="s">
        <v>300</v>
      </c>
      <c r="D182" s="133" t="s">
        <v>113</v>
      </c>
      <c r="E182" s="134" t="s">
        <v>301</v>
      </c>
      <c r="F182" s="135" t="s">
        <v>302</v>
      </c>
      <c r="G182" s="136" t="s">
        <v>303</v>
      </c>
      <c r="H182" s="137">
        <v>1</v>
      </c>
      <c r="I182" s="138"/>
      <c r="J182" s="139">
        <f>ROUND(I182*H182,2)</f>
        <v>0</v>
      </c>
      <c r="K182" s="135" t="s">
        <v>117</v>
      </c>
      <c r="L182" s="32"/>
      <c r="M182" s="140" t="s">
        <v>3</v>
      </c>
      <c r="N182" s="141" t="s">
        <v>41</v>
      </c>
      <c r="O182" s="52"/>
      <c r="P182" s="142">
        <f>O182*H182</f>
        <v>0</v>
      </c>
      <c r="Q182" s="142">
        <v>0.17932999999999999</v>
      </c>
      <c r="R182" s="142">
        <f>Q182*H182</f>
        <v>0.17932999999999999</v>
      </c>
      <c r="S182" s="142">
        <v>0</v>
      </c>
      <c r="T182" s="143">
        <f>S182*H182</f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44" t="s">
        <v>118</v>
      </c>
      <c r="AT182" s="144" t="s">
        <v>113</v>
      </c>
      <c r="AU182" s="144" t="s">
        <v>80</v>
      </c>
      <c r="AY182" s="16" t="s">
        <v>111</v>
      </c>
      <c r="BE182" s="145">
        <f>IF(N182="základní",J182,0)</f>
        <v>0</v>
      </c>
      <c r="BF182" s="145">
        <f>IF(N182="snížená",J182,0)</f>
        <v>0</v>
      </c>
      <c r="BG182" s="145">
        <f>IF(N182="zákl. přenesená",J182,0)</f>
        <v>0</v>
      </c>
      <c r="BH182" s="145">
        <f>IF(N182="sníž. přenesená",J182,0)</f>
        <v>0</v>
      </c>
      <c r="BI182" s="145">
        <f>IF(N182="nulová",J182,0)</f>
        <v>0</v>
      </c>
      <c r="BJ182" s="16" t="s">
        <v>78</v>
      </c>
      <c r="BK182" s="145">
        <f>ROUND(I182*H182,2)</f>
        <v>0</v>
      </c>
      <c r="BL182" s="16" t="s">
        <v>118</v>
      </c>
      <c r="BM182" s="144" t="s">
        <v>304</v>
      </c>
    </row>
    <row r="183" spans="1:65" s="2" customFormat="1" ht="19.5">
      <c r="A183" s="31"/>
      <c r="B183" s="32"/>
      <c r="C183" s="31"/>
      <c r="D183" s="146" t="s">
        <v>120</v>
      </c>
      <c r="E183" s="31"/>
      <c r="F183" s="147" t="s">
        <v>305</v>
      </c>
      <c r="G183" s="31"/>
      <c r="H183" s="31"/>
      <c r="I183" s="148"/>
      <c r="J183" s="31"/>
      <c r="K183" s="31"/>
      <c r="L183" s="32"/>
      <c r="M183" s="149"/>
      <c r="N183" s="150"/>
      <c r="O183" s="52"/>
      <c r="P183" s="52"/>
      <c r="Q183" s="52"/>
      <c r="R183" s="52"/>
      <c r="S183" s="52"/>
      <c r="T183" s="53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T183" s="16" t="s">
        <v>120</v>
      </c>
      <c r="AU183" s="16" t="s">
        <v>80</v>
      </c>
    </row>
    <row r="184" spans="1:65" s="2" customFormat="1" ht="11.25">
      <c r="A184" s="31"/>
      <c r="B184" s="32"/>
      <c r="C184" s="31"/>
      <c r="D184" s="151" t="s">
        <v>122</v>
      </c>
      <c r="E184" s="31"/>
      <c r="F184" s="152" t="s">
        <v>306</v>
      </c>
      <c r="G184" s="31"/>
      <c r="H184" s="31"/>
      <c r="I184" s="148"/>
      <c r="J184" s="31"/>
      <c r="K184" s="31"/>
      <c r="L184" s="32"/>
      <c r="M184" s="149"/>
      <c r="N184" s="150"/>
      <c r="O184" s="52"/>
      <c r="P184" s="52"/>
      <c r="Q184" s="52"/>
      <c r="R184" s="52"/>
      <c r="S184" s="52"/>
      <c r="T184" s="53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T184" s="16" t="s">
        <v>122</v>
      </c>
      <c r="AU184" s="16" t="s">
        <v>80</v>
      </c>
    </row>
    <row r="185" spans="1:65" s="2" customFormat="1" ht="24.2" customHeight="1">
      <c r="A185" s="31"/>
      <c r="B185" s="132"/>
      <c r="C185" s="133" t="s">
        <v>307</v>
      </c>
      <c r="D185" s="133" t="s">
        <v>113</v>
      </c>
      <c r="E185" s="134" t="s">
        <v>308</v>
      </c>
      <c r="F185" s="135" t="s">
        <v>309</v>
      </c>
      <c r="G185" s="136" t="s">
        <v>310</v>
      </c>
      <c r="H185" s="137">
        <v>16.5</v>
      </c>
      <c r="I185" s="138"/>
      <c r="J185" s="139">
        <f>ROUND(I185*H185,2)</f>
        <v>0</v>
      </c>
      <c r="K185" s="135" t="s">
        <v>117</v>
      </c>
      <c r="L185" s="32"/>
      <c r="M185" s="140" t="s">
        <v>3</v>
      </c>
      <c r="N185" s="141" t="s">
        <v>41</v>
      </c>
      <c r="O185" s="52"/>
      <c r="P185" s="142">
        <f>O185*H185</f>
        <v>0</v>
      </c>
      <c r="Q185" s="142">
        <v>0</v>
      </c>
      <c r="R185" s="142">
        <f>Q185*H185</f>
        <v>0</v>
      </c>
      <c r="S185" s="142">
        <v>0</v>
      </c>
      <c r="T185" s="143">
        <f>S185*H185</f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44" t="s">
        <v>118</v>
      </c>
      <c r="AT185" s="144" t="s">
        <v>113</v>
      </c>
      <c r="AU185" s="144" t="s">
        <v>80</v>
      </c>
      <c r="AY185" s="16" t="s">
        <v>111</v>
      </c>
      <c r="BE185" s="145">
        <f>IF(N185="základní",J185,0)</f>
        <v>0</v>
      </c>
      <c r="BF185" s="145">
        <f>IF(N185="snížená",J185,0)</f>
        <v>0</v>
      </c>
      <c r="BG185" s="145">
        <f>IF(N185="zákl. přenesená",J185,0)</f>
        <v>0</v>
      </c>
      <c r="BH185" s="145">
        <f>IF(N185="sníž. přenesená",J185,0)</f>
        <v>0</v>
      </c>
      <c r="BI185" s="145">
        <f>IF(N185="nulová",J185,0)</f>
        <v>0</v>
      </c>
      <c r="BJ185" s="16" t="s">
        <v>78</v>
      </c>
      <c r="BK185" s="145">
        <f>ROUND(I185*H185,2)</f>
        <v>0</v>
      </c>
      <c r="BL185" s="16" t="s">
        <v>118</v>
      </c>
      <c r="BM185" s="144" t="s">
        <v>311</v>
      </c>
    </row>
    <row r="186" spans="1:65" s="2" customFormat="1" ht="19.5">
      <c r="A186" s="31"/>
      <c r="B186" s="32"/>
      <c r="C186" s="31"/>
      <c r="D186" s="146" t="s">
        <v>120</v>
      </c>
      <c r="E186" s="31"/>
      <c r="F186" s="147" t="s">
        <v>312</v>
      </c>
      <c r="G186" s="31"/>
      <c r="H186" s="31"/>
      <c r="I186" s="148"/>
      <c r="J186" s="31"/>
      <c r="K186" s="31"/>
      <c r="L186" s="32"/>
      <c r="M186" s="149"/>
      <c r="N186" s="150"/>
      <c r="O186" s="52"/>
      <c r="P186" s="52"/>
      <c r="Q186" s="52"/>
      <c r="R186" s="52"/>
      <c r="S186" s="52"/>
      <c r="T186" s="53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T186" s="16" t="s">
        <v>120</v>
      </c>
      <c r="AU186" s="16" t="s">
        <v>80</v>
      </c>
    </row>
    <row r="187" spans="1:65" s="2" customFormat="1" ht="11.25">
      <c r="A187" s="31"/>
      <c r="B187" s="32"/>
      <c r="C187" s="31"/>
      <c r="D187" s="151" t="s">
        <v>122</v>
      </c>
      <c r="E187" s="31"/>
      <c r="F187" s="152" t="s">
        <v>313</v>
      </c>
      <c r="G187" s="31"/>
      <c r="H187" s="31"/>
      <c r="I187" s="148"/>
      <c r="J187" s="31"/>
      <c r="K187" s="31"/>
      <c r="L187" s="32"/>
      <c r="M187" s="149"/>
      <c r="N187" s="150"/>
      <c r="O187" s="52"/>
      <c r="P187" s="52"/>
      <c r="Q187" s="52"/>
      <c r="R187" s="52"/>
      <c r="S187" s="52"/>
      <c r="T187" s="53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T187" s="16" t="s">
        <v>122</v>
      </c>
      <c r="AU187" s="16" t="s">
        <v>80</v>
      </c>
    </row>
    <row r="188" spans="1:65" s="2" customFormat="1" ht="24.2" customHeight="1">
      <c r="A188" s="31"/>
      <c r="B188" s="132"/>
      <c r="C188" s="133" t="s">
        <v>314</v>
      </c>
      <c r="D188" s="133" t="s">
        <v>113</v>
      </c>
      <c r="E188" s="134" t="s">
        <v>315</v>
      </c>
      <c r="F188" s="135" t="s">
        <v>316</v>
      </c>
      <c r="G188" s="136" t="s">
        <v>139</v>
      </c>
      <c r="H188" s="137">
        <v>0.1</v>
      </c>
      <c r="I188" s="138"/>
      <c r="J188" s="139">
        <f>ROUND(I188*H188,2)</f>
        <v>0</v>
      </c>
      <c r="K188" s="135" t="s">
        <v>117</v>
      </c>
      <c r="L188" s="32"/>
      <c r="M188" s="140" t="s">
        <v>3</v>
      </c>
      <c r="N188" s="141" t="s">
        <v>41</v>
      </c>
      <c r="O188" s="52"/>
      <c r="P188" s="142">
        <f>O188*H188</f>
        <v>0</v>
      </c>
      <c r="Q188" s="142">
        <v>0</v>
      </c>
      <c r="R188" s="142">
        <f>Q188*H188</f>
        <v>0</v>
      </c>
      <c r="S188" s="142">
        <v>0</v>
      </c>
      <c r="T188" s="143">
        <f>S188*H188</f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144" t="s">
        <v>118</v>
      </c>
      <c r="AT188" s="144" t="s">
        <v>113</v>
      </c>
      <c r="AU188" s="144" t="s">
        <v>80</v>
      </c>
      <c r="AY188" s="16" t="s">
        <v>111</v>
      </c>
      <c r="BE188" s="145">
        <f>IF(N188="základní",J188,0)</f>
        <v>0</v>
      </c>
      <c r="BF188" s="145">
        <f>IF(N188="snížená",J188,0)</f>
        <v>0</v>
      </c>
      <c r="BG188" s="145">
        <f>IF(N188="zákl. přenesená",J188,0)</f>
        <v>0</v>
      </c>
      <c r="BH188" s="145">
        <f>IF(N188="sníž. přenesená",J188,0)</f>
        <v>0</v>
      </c>
      <c r="BI188" s="145">
        <f>IF(N188="nulová",J188,0)</f>
        <v>0</v>
      </c>
      <c r="BJ188" s="16" t="s">
        <v>78</v>
      </c>
      <c r="BK188" s="145">
        <f>ROUND(I188*H188,2)</f>
        <v>0</v>
      </c>
      <c r="BL188" s="16" t="s">
        <v>118</v>
      </c>
      <c r="BM188" s="144" t="s">
        <v>317</v>
      </c>
    </row>
    <row r="189" spans="1:65" s="2" customFormat="1" ht="19.5">
      <c r="A189" s="31"/>
      <c r="B189" s="32"/>
      <c r="C189" s="31"/>
      <c r="D189" s="146" t="s">
        <v>120</v>
      </c>
      <c r="E189" s="31"/>
      <c r="F189" s="147" t="s">
        <v>318</v>
      </c>
      <c r="G189" s="31"/>
      <c r="H189" s="31"/>
      <c r="I189" s="148"/>
      <c r="J189" s="31"/>
      <c r="K189" s="31"/>
      <c r="L189" s="32"/>
      <c r="M189" s="149"/>
      <c r="N189" s="150"/>
      <c r="O189" s="52"/>
      <c r="P189" s="52"/>
      <c r="Q189" s="52"/>
      <c r="R189" s="52"/>
      <c r="S189" s="52"/>
      <c r="T189" s="53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T189" s="16" t="s">
        <v>120</v>
      </c>
      <c r="AU189" s="16" t="s">
        <v>80</v>
      </c>
    </row>
    <row r="190" spans="1:65" s="2" customFormat="1" ht="11.25">
      <c r="A190" s="31"/>
      <c r="B190" s="32"/>
      <c r="C190" s="31"/>
      <c r="D190" s="151" t="s">
        <v>122</v>
      </c>
      <c r="E190" s="31"/>
      <c r="F190" s="152" t="s">
        <v>319</v>
      </c>
      <c r="G190" s="31"/>
      <c r="H190" s="31"/>
      <c r="I190" s="148"/>
      <c r="J190" s="31"/>
      <c r="K190" s="31"/>
      <c r="L190" s="32"/>
      <c r="M190" s="149"/>
      <c r="N190" s="150"/>
      <c r="O190" s="52"/>
      <c r="P190" s="52"/>
      <c r="Q190" s="52"/>
      <c r="R190" s="52"/>
      <c r="S190" s="52"/>
      <c r="T190" s="53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T190" s="16" t="s">
        <v>122</v>
      </c>
      <c r="AU190" s="16" t="s">
        <v>80</v>
      </c>
    </row>
    <row r="191" spans="1:65" s="2" customFormat="1" ht="37.9" customHeight="1">
      <c r="A191" s="31"/>
      <c r="B191" s="132"/>
      <c r="C191" s="161" t="s">
        <v>320</v>
      </c>
      <c r="D191" s="161" t="s">
        <v>234</v>
      </c>
      <c r="E191" s="162" t="s">
        <v>321</v>
      </c>
      <c r="F191" s="163" t="s">
        <v>322</v>
      </c>
      <c r="G191" s="164" t="s">
        <v>310</v>
      </c>
      <c r="H191" s="165">
        <v>16.664999999999999</v>
      </c>
      <c r="I191" s="166"/>
      <c r="J191" s="167">
        <f>ROUND(I191*H191,2)</f>
        <v>0</v>
      </c>
      <c r="K191" s="163" t="s">
        <v>117</v>
      </c>
      <c r="L191" s="168"/>
      <c r="M191" s="169" t="s">
        <v>3</v>
      </c>
      <c r="N191" s="170" t="s">
        <v>41</v>
      </c>
      <c r="O191" s="52"/>
      <c r="P191" s="142">
        <f>O191*H191</f>
        <v>0</v>
      </c>
      <c r="Q191" s="142">
        <v>4.8000000000000001E-4</v>
      </c>
      <c r="R191" s="142">
        <f>Q191*H191</f>
        <v>7.9991999999999997E-3</v>
      </c>
      <c r="S191" s="142">
        <v>0</v>
      </c>
      <c r="T191" s="143">
        <f>S191*H191</f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144" t="s">
        <v>161</v>
      </c>
      <c r="AT191" s="144" t="s">
        <v>234</v>
      </c>
      <c r="AU191" s="144" t="s">
        <v>80</v>
      </c>
      <c r="AY191" s="16" t="s">
        <v>111</v>
      </c>
      <c r="BE191" s="145">
        <f>IF(N191="základní",J191,0)</f>
        <v>0</v>
      </c>
      <c r="BF191" s="145">
        <f>IF(N191="snížená",J191,0)</f>
        <v>0</v>
      </c>
      <c r="BG191" s="145">
        <f>IF(N191="zákl. přenesená",J191,0)</f>
        <v>0</v>
      </c>
      <c r="BH191" s="145">
        <f>IF(N191="sníž. přenesená",J191,0)</f>
        <v>0</v>
      </c>
      <c r="BI191" s="145">
        <f>IF(N191="nulová",J191,0)</f>
        <v>0</v>
      </c>
      <c r="BJ191" s="16" t="s">
        <v>78</v>
      </c>
      <c r="BK191" s="145">
        <f>ROUND(I191*H191,2)</f>
        <v>0</v>
      </c>
      <c r="BL191" s="16" t="s">
        <v>118</v>
      </c>
      <c r="BM191" s="144" t="s">
        <v>323</v>
      </c>
    </row>
    <row r="192" spans="1:65" s="2" customFormat="1" ht="19.5">
      <c r="A192" s="31"/>
      <c r="B192" s="32"/>
      <c r="C192" s="31"/>
      <c r="D192" s="146" t="s">
        <v>120</v>
      </c>
      <c r="E192" s="31"/>
      <c r="F192" s="147" t="s">
        <v>322</v>
      </c>
      <c r="G192" s="31"/>
      <c r="H192" s="31"/>
      <c r="I192" s="148"/>
      <c r="J192" s="31"/>
      <c r="K192" s="31"/>
      <c r="L192" s="32"/>
      <c r="M192" s="149"/>
      <c r="N192" s="150"/>
      <c r="O192" s="52"/>
      <c r="P192" s="52"/>
      <c r="Q192" s="52"/>
      <c r="R192" s="52"/>
      <c r="S192" s="52"/>
      <c r="T192" s="53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T192" s="16" t="s">
        <v>120</v>
      </c>
      <c r="AU192" s="16" t="s">
        <v>80</v>
      </c>
    </row>
    <row r="193" spans="1:65" s="12" customFormat="1" ht="22.9" customHeight="1">
      <c r="B193" s="119"/>
      <c r="D193" s="120" t="s">
        <v>69</v>
      </c>
      <c r="E193" s="130" t="s">
        <v>167</v>
      </c>
      <c r="F193" s="130" t="s">
        <v>324</v>
      </c>
      <c r="I193" s="122"/>
      <c r="J193" s="131">
        <f>BK193</f>
        <v>0</v>
      </c>
      <c r="L193" s="119"/>
      <c r="M193" s="124"/>
      <c r="N193" s="125"/>
      <c r="O193" s="125"/>
      <c r="P193" s="126">
        <f>SUM(P194:P215)</f>
        <v>0</v>
      </c>
      <c r="Q193" s="125"/>
      <c r="R193" s="126">
        <f>SUM(R194:R215)</f>
        <v>42.792991330000007</v>
      </c>
      <c r="S193" s="125"/>
      <c r="T193" s="127">
        <f>SUM(T194:T215)</f>
        <v>0</v>
      </c>
      <c r="AR193" s="120" t="s">
        <v>78</v>
      </c>
      <c r="AT193" s="128" t="s">
        <v>69</v>
      </c>
      <c r="AU193" s="128" t="s">
        <v>78</v>
      </c>
      <c r="AY193" s="120" t="s">
        <v>111</v>
      </c>
      <c r="BK193" s="129">
        <f>SUM(BK194:BK215)</f>
        <v>0</v>
      </c>
    </row>
    <row r="194" spans="1:65" s="2" customFormat="1" ht="24.2" customHeight="1">
      <c r="A194" s="31"/>
      <c r="B194" s="132"/>
      <c r="C194" s="133" t="s">
        <v>325</v>
      </c>
      <c r="D194" s="133" t="s">
        <v>113</v>
      </c>
      <c r="E194" s="134" t="s">
        <v>326</v>
      </c>
      <c r="F194" s="135" t="s">
        <v>327</v>
      </c>
      <c r="G194" s="136" t="s">
        <v>310</v>
      </c>
      <c r="H194" s="137">
        <v>48</v>
      </c>
      <c r="I194" s="138"/>
      <c r="J194" s="139">
        <f>ROUND(I194*H194,2)</f>
        <v>0</v>
      </c>
      <c r="K194" s="135" t="s">
        <v>117</v>
      </c>
      <c r="L194" s="32"/>
      <c r="M194" s="140" t="s">
        <v>3</v>
      </c>
      <c r="N194" s="141" t="s">
        <v>41</v>
      </c>
      <c r="O194" s="52"/>
      <c r="P194" s="142">
        <f>O194*H194</f>
        <v>0</v>
      </c>
      <c r="Q194" s="142">
        <v>8.9779999999999999E-2</v>
      </c>
      <c r="R194" s="142">
        <f>Q194*H194</f>
        <v>4.3094400000000004</v>
      </c>
      <c r="S194" s="142">
        <v>0</v>
      </c>
      <c r="T194" s="143">
        <f>S194*H194</f>
        <v>0</v>
      </c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144" t="s">
        <v>118</v>
      </c>
      <c r="AT194" s="144" t="s">
        <v>113</v>
      </c>
      <c r="AU194" s="144" t="s">
        <v>80</v>
      </c>
      <c r="AY194" s="16" t="s">
        <v>111</v>
      </c>
      <c r="BE194" s="145">
        <f>IF(N194="základní",J194,0)</f>
        <v>0</v>
      </c>
      <c r="BF194" s="145">
        <f>IF(N194="snížená",J194,0)</f>
        <v>0</v>
      </c>
      <c r="BG194" s="145">
        <f>IF(N194="zákl. přenesená",J194,0)</f>
        <v>0</v>
      </c>
      <c r="BH194" s="145">
        <f>IF(N194="sníž. přenesená",J194,0)</f>
        <v>0</v>
      </c>
      <c r="BI194" s="145">
        <f>IF(N194="nulová",J194,0)</f>
        <v>0</v>
      </c>
      <c r="BJ194" s="16" t="s">
        <v>78</v>
      </c>
      <c r="BK194" s="145">
        <f>ROUND(I194*H194,2)</f>
        <v>0</v>
      </c>
      <c r="BL194" s="16" t="s">
        <v>118</v>
      </c>
      <c r="BM194" s="144" t="s">
        <v>328</v>
      </c>
    </row>
    <row r="195" spans="1:65" s="2" customFormat="1" ht="39">
      <c r="A195" s="31"/>
      <c r="B195" s="32"/>
      <c r="C195" s="31"/>
      <c r="D195" s="146" t="s">
        <v>120</v>
      </c>
      <c r="E195" s="31"/>
      <c r="F195" s="147" t="s">
        <v>329</v>
      </c>
      <c r="G195" s="31"/>
      <c r="H195" s="31"/>
      <c r="I195" s="148"/>
      <c r="J195" s="31"/>
      <c r="K195" s="31"/>
      <c r="L195" s="32"/>
      <c r="M195" s="149"/>
      <c r="N195" s="150"/>
      <c r="O195" s="52"/>
      <c r="P195" s="52"/>
      <c r="Q195" s="52"/>
      <c r="R195" s="52"/>
      <c r="S195" s="52"/>
      <c r="T195" s="53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T195" s="16" t="s">
        <v>120</v>
      </c>
      <c r="AU195" s="16" t="s">
        <v>80</v>
      </c>
    </row>
    <row r="196" spans="1:65" s="2" customFormat="1" ht="11.25">
      <c r="A196" s="31"/>
      <c r="B196" s="32"/>
      <c r="C196" s="31"/>
      <c r="D196" s="151" t="s">
        <v>122</v>
      </c>
      <c r="E196" s="31"/>
      <c r="F196" s="152" t="s">
        <v>330</v>
      </c>
      <c r="G196" s="31"/>
      <c r="H196" s="31"/>
      <c r="I196" s="148"/>
      <c r="J196" s="31"/>
      <c r="K196" s="31"/>
      <c r="L196" s="32"/>
      <c r="M196" s="149"/>
      <c r="N196" s="150"/>
      <c r="O196" s="52"/>
      <c r="P196" s="52"/>
      <c r="Q196" s="52"/>
      <c r="R196" s="52"/>
      <c r="S196" s="52"/>
      <c r="T196" s="53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T196" s="16" t="s">
        <v>122</v>
      </c>
      <c r="AU196" s="16" t="s">
        <v>80</v>
      </c>
    </row>
    <row r="197" spans="1:65" s="13" customFormat="1" ht="11.25">
      <c r="B197" s="153"/>
      <c r="D197" s="146" t="s">
        <v>135</v>
      </c>
      <c r="E197" s="154" t="s">
        <v>3</v>
      </c>
      <c r="F197" s="155" t="s">
        <v>331</v>
      </c>
      <c r="H197" s="156">
        <v>48</v>
      </c>
      <c r="I197" s="157"/>
      <c r="L197" s="153"/>
      <c r="M197" s="158"/>
      <c r="N197" s="159"/>
      <c r="O197" s="159"/>
      <c r="P197" s="159"/>
      <c r="Q197" s="159"/>
      <c r="R197" s="159"/>
      <c r="S197" s="159"/>
      <c r="T197" s="160"/>
      <c r="AT197" s="154" t="s">
        <v>135</v>
      </c>
      <c r="AU197" s="154" t="s">
        <v>80</v>
      </c>
      <c r="AV197" s="13" t="s">
        <v>80</v>
      </c>
      <c r="AW197" s="13" t="s">
        <v>31</v>
      </c>
      <c r="AX197" s="13" t="s">
        <v>78</v>
      </c>
      <c r="AY197" s="154" t="s">
        <v>111</v>
      </c>
    </row>
    <row r="198" spans="1:65" s="2" customFormat="1" ht="16.5" customHeight="1">
      <c r="A198" s="31"/>
      <c r="B198" s="132"/>
      <c r="C198" s="161" t="s">
        <v>332</v>
      </c>
      <c r="D198" s="161" t="s">
        <v>234</v>
      </c>
      <c r="E198" s="162" t="s">
        <v>296</v>
      </c>
      <c r="F198" s="163" t="s">
        <v>297</v>
      </c>
      <c r="G198" s="164" t="s">
        <v>116</v>
      </c>
      <c r="H198" s="165">
        <v>5.28</v>
      </c>
      <c r="I198" s="166"/>
      <c r="J198" s="167">
        <f>ROUND(I198*H198,2)</f>
        <v>0</v>
      </c>
      <c r="K198" s="163" t="s">
        <v>117</v>
      </c>
      <c r="L198" s="168"/>
      <c r="M198" s="169" t="s">
        <v>3</v>
      </c>
      <c r="N198" s="170" t="s">
        <v>41</v>
      </c>
      <c r="O198" s="52"/>
      <c r="P198" s="142">
        <f>O198*H198</f>
        <v>0</v>
      </c>
      <c r="Q198" s="142">
        <v>0.222</v>
      </c>
      <c r="R198" s="142">
        <f>Q198*H198</f>
        <v>1.1721600000000001</v>
      </c>
      <c r="S198" s="142">
        <v>0</v>
      </c>
      <c r="T198" s="143">
        <f>S198*H198</f>
        <v>0</v>
      </c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144" t="s">
        <v>161</v>
      </c>
      <c r="AT198" s="144" t="s">
        <v>234</v>
      </c>
      <c r="AU198" s="144" t="s">
        <v>80</v>
      </c>
      <c r="AY198" s="16" t="s">
        <v>111</v>
      </c>
      <c r="BE198" s="145">
        <f>IF(N198="základní",J198,0)</f>
        <v>0</v>
      </c>
      <c r="BF198" s="145">
        <f>IF(N198="snížená",J198,0)</f>
        <v>0</v>
      </c>
      <c r="BG198" s="145">
        <f>IF(N198="zákl. přenesená",J198,0)</f>
        <v>0</v>
      </c>
      <c r="BH198" s="145">
        <f>IF(N198="sníž. přenesená",J198,0)</f>
        <v>0</v>
      </c>
      <c r="BI198" s="145">
        <f>IF(N198="nulová",J198,0)</f>
        <v>0</v>
      </c>
      <c r="BJ198" s="16" t="s">
        <v>78</v>
      </c>
      <c r="BK198" s="145">
        <f>ROUND(I198*H198,2)</f>
        <v>0</v>
      </c>
      <c r="BL198" s="16" t="s">
        <v>118</v>
      </c>
      <c r="BM198" s="144" t="s">
        <v>333</v>
      </c>
    </row>
    <row r="199" spans="1:65" s="2" customFormat="1" ht="11.25">
      <c r="A199" s="31"/>
      <c r="B199" s="32"/>
      <c r="C199" s="31"/>
      <c r="D199" s="146" t="s">
        <v>120</v>
      </c>
      <c r="E199" s="31"/>
      <c r="F199" s="147" t="s">
        <v>297</v>
      </c>
      <c r="G199" s="31"/>
      <c r="H199" s="31"/>
      <c r="I199" s="148"/>
      <c r="J199" s="31"/>
      <c r="K199" s="31"/>
      <c r="L199" s="32"/>
      <c r="M199" s="149"/>
      <c r="N199" s="150"/>
      <c r="O199" s="52"/>
      <c r="P199" s="52"/>
      <c r="Q199" s="52"/>
      <c r="R199" s="52"/>
      <c r="S199" s="52"/>
      <c r="T199" s="53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T199" s="16" t="s">
        <v>120</v>
      </c>
      <c r="AU199" s="16" t="s">
        <v>80</v>
      </c>
    </row>
    <row r="200" spans="1:65" s="13" customFormat="1" ht="11.25">
      <c r="B200" s="153"/>
      <c r="D200" s="146" t="s">
        <v>135</v>
      </c>
      <c r="E200" s="154" t="s">
        <v>3</v>
      </c>
      <c r="F200" s="155" t="s">
        <v>334</v>
      </c>
      <c r="H200" s="156">
        <v>4.8</v>
      </c>
      <c r="I200" s="157"/>
      <c r="L200" s="153"/>
      <c r="M200" s="158"/>
      <c r="N200" s="159"/>
      <c r="O200" s="159"/>
      <c r="P200" s="159"/>
      <c r="Q200" s="159"/>
      <c r="R200" s="159"/>
      <c r="S200" s="159"/>
      <c r="T200" s="160"/>
      <c r="AT200" s="154" t="s">
        <v>135</v>
      </c>
      <c r="AU200" s="154" t="s">
        <v>80</v>
      </c>
      <c r="AV200" s="13" t="s">
        <v>80</v>
      </c>
      <c r="AW200" s="13" t="s">
        <v>31</v>
      </c>
      <c r="AX200" s="13" t="s">
        <v>78</v>
      </c>
      <c r="AY200" s="154" t="s">
        <v>111</v>
      </c>
    </row>
    <row r="201" spans="1:65" s="13" customFormat="1" ht="11.25">
      <c r="B201" s="153"/>
      <c r="D201" s="146" t="s">
        <v>135</v>
      </c>
      <c r="F201" s="155" t="s">
        <v>335</v>
      </c>
      <c r="H201" s="156">
        <v>5.28</v>
      </c>
      <c r="I201" s="157"/>
      <c r="L201" s="153"/>
      <c r="M201" s="158"/>
      <c r="N201" s="159"/>
      <c r="O201" s="159"/>
      <c r="P201" s="159"/>
      <c r="Q201" s="159"/>
      <c r="R201" s="159"/>
      <c r="S201" s="159"/>
      <c r="T201" s="160"/>
      <c r="AT201" s="154" t="s">
        <v>135</v>
      </c>
      <c r="AU201" s="154" t="s">
        <v>80</v>
      </c>
      <c r="AV201" s="13" t="s">
        <v>80</v>
      </c>
      <c r="AW201" s="13" t="s">
        <v>4</v>
      </c>
      <c r="AX201" s="13" t="s">
        <v>78</v>
      </c>
      <c r="AY201" s="154" t="s">
        <v>111</v>
      </c>
    </row>
    <row r="202" spans="1:65" s="2" customFormat="1" ht="24.2" customHeight="1">
      <c r="A202" s="31"/>
      <c r="B202" s="132"/>
      <c r="C202" s="133" t="s">
        <v>336</v>
      </c>
      <c r="D202" s="133" t="s">
        <v>113</v>
      </c>
      <c r="E202" s="134" t="s">
        <v>337</v>
      </c>
      <c r="F202" s="135" t="s">
        <v>338</v>
      </c>
      <c r="G202" s="136" t="s">
        <v>310</v>
      </c>
      <c r="H202" s="137">
        <v>113</v>
      </c>
      <c r="I202" s="138"/>
      <c r="J202" s="139">
        <f>ROUND(I202*H202,2)</f>
        <v>0</v>
      </c>
      <c r="K202" s="135" t="s">
        <v>117</v>
      </c>
      <c r="L202" s="32"/>
      <c r="M202" s="140" t="s">
        <v>3</v>
      </c>
      <c r="N202" s="141" t="s">
        <v>41</v>
      </c>
      <c r="O202" s="52"/>
      <c r="P202" s="142">
        <f>O202*H202</f>
        <v>0</v>
      </c>
      <c r="Q202" s="142">
        <v>0.14066999999999999</v>
      </c>
      <c r="R202" s="142">
        <f>Q202*H202</f>
        <v>15.895709999999999</v>
      </c>
      <c r="S202" s="142">
        <v>0</v>
      </c>
      <c r="T202" s="143">
        <f>S202*H202</f>
        <v>0</v>
      </c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R202" s="144" t="s">
        <v>118</v>
      </c>
      <c r="AT202" s="144" t="s">
        <v>113</v>
      </c>
      <c r="AU202" s="144" t="s">
        <v>80</v>
      </c>
      <c r="AY202" s="16" t="s">
        <v>111</v>
      </c>
      <c r="BE202" s="145">
        <f>IF(N202="základní",J202,0)</f>
        <v>0</v>
      </c>
      <c r="BF202" s="145">
        <f>IF(N202="snížená",J202,0)</f>
        <v>0</v>
      </c>
      <c r="BG202" s="145">
        <f>IF(N202="zákl. přenesená",J202,0)</f>
        <v>0</v>
      </c>
      <c r="BH202" s="145">
        <f>IF(N202="sníž. přenesená",J202,0)</f>
        <v>0</v>
      </c>
      <c r="BI202" s="145">
        <f>IF(N202="nulová",J202,0)</f>
        <v>0</v>
      </c>
      <c r="BJ202" s="16" t="s">
        <v>78</v>
      </c>
      <c r="BK202" s="145">
        <f>ROUND(I202*H202,2)</f>
        <v>0</v>
      </c>
      <c r="BL202" s="16" t="s">
        <v>118</v>
      </c>
      <c r="BM202" s="144" t="s">
        <v>339</v>
      </c>
    </row>
    <row r="203" spans="1:65" s="2" customFormat="1" ht="29.25">
      <c r="A203" s="31"/>
      <c r="B203" s="32"/>
      <c r="C203" s="31"/>
      <c r="D203" s="146" t="s">
        <v>120</v>
      </c>
      <c r="E203" s="31"/>
      <c r="F203" s="147" t="s">
        <v>340</v>
      </c>
      <c r="G203" s="31"/>
      <c r="H203" s="31"/>
      <c r="I203" s="148"/>
      <c r="J203" s="31"/>
      <c r="K203" s="31"/>
      <c r="L203" s="32"/>
      <c r="M203" s="149"/>
      <c r="N203" s="150"/>
      <c r="O203" s="52"/>
      <c r="P203" s="52"/>
      <c r="Q203" s="52"/>
      <c r="R203" s="52"/>
      <c r="S203" s="52"/>
      <c r="T203" s="53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T203" s="16" t="s">
        <v>120</v>
      </c>
      <c r="AU203" s="16" t="s">
        <v>80</v>
      </c>
    </row>
    <row r="204" spans="1:65" s="2" customFormat="1" ht="11.25">
      <c r="A204" s="31"/>
      <c r="B204" s="32"/>
      <c r="C204" s="31"/>
      <c r="D204" s="151" t="s">
        <v>122</v>
      </c>
      <c r="E204" s="31"/>
      <c r="F204" s="152" t="s">
        <v>341</v>
      </c>
      <c r="G204" s="31"/>
      <c r="H204" s="31"/>
      <c r="I204" s="148"/>
      <c r="J204" s="31"/>
      <c r="K204" s="31"/>
      <c r="L204" s="32"/>
      <c r="M204" s="149"/>
      <c r="N204" s="150"/>
      <c r="O204" s="52"/>
      <c r="P204" s="52"/>
      <c r="Q204" s="52"/>
      <c r="R204" s="52"/>
      <c r="S204" s="52"/>
      <c r="T204" s="53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T204" s="16" t="s">
        <v>122</v>
      </c>
      <c r="AU204" s="16" t="s">
        <v>80</v>
      </c>
    </row>
    <row r="205" spans="1:65" s="2" customFormat="1" ht="24.2" customHeight="1">
      <c r="A205" s="31"/>
      <c r="B205" s="132"/>
      <c r="C205" s="133" t="s">
        <v>342</v>
      </c>
      <c r="D205" s="133" t="s">
        <v>113</v>
      </c>
      <c r="E205" s="134" t="s">
        <v>343</v>
      </c>
      <c r="F205" s="135" t="s">
        <v>344</v>
      </c>
      <c r="G205" s="136" t="s">
        <v>139</v>
      </c>
      <c r="H205" s="137">
        <v>4.5199999999999996</v>
      </c>
      <c r="I205" s="138"/>
      <c r="J205" s="139">
        <f>ROUND(I205*H205,2)</f>
        <v>0</v>
      </c>
      <c r="K205" s="135" t="s">
        <v>117</v>
      </c>
      <c r="L205" s="32"/>
      <c r="M205" s="140" t="s">
        <v>3</v>
      </c>
      <c r="N205" s="141" t="s">
        <v>41</v>
      </c>
      <c r="O205" s="52"/>
      <c r="P205" s="142">
        <f>O205*H205</f>
        <v>0</v>
      </c>
      <c r="Q205" s="142">
        <v>2.2563399999999998</v>
      </c>
      <c r="R205" s="142">
        <f>Q205*H205</f>
        <v>10.198656799999998</v>
      </c>
      <c r="S205" s="142">
        <v>0</v>
      </c>
      <c r="T205" s="143">
        <f>S205*H205</f>
        <v>0</v>
      </c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144" t="s">
        <v>118</v>
      </c>
      <c r="AT205" s="144" t="s">
        <v>113</v>
      </c>
      <c r="AU205" s="144" t="s">
        <v>80</v>
      </c>
      <c r="AY205" s="16" t="s">
        <v>111</v>
      </c>
      <c r="BE205" s="145">
        <f>IF(N205="základní",J205,0)</f>
        <v>0</v>
      </c>
      <c r="BF205" s="145">
        <f>IF(N205="snížená",J205,0)</f>
        <v>0</v>
      </c>
      <c r="BG205" s="145">
        <f>IF(N205="zákl. přenesená",J205,0)</f>
        <v>0</v>
      </c>
      <c r="BH205" s="145">
        <f>IF(N205="sníž. přenesená",J205,0)</f>
        <v>0</v>
      </c>
      <c r="BI205" s="145">
        <f>IF(N205="nulová",J205,0)</f>
        <v>0</v>
      </c>
      <c r="BJ205" s="16" t="s">
        <v>78</v>
      </c>
      <c r="BK205" s="145">
        <f>ROUND(I205*H205,2)</f>
        <v>0</v>
      </c>
      <c r="BL205" s="16" t="s">
        <v>118</v>
      </c>
      <c r="BM205" s="144" t="s">
        <v>345</v>
      </c>
    </row>
    <row r="206" spans="1:65" s="2" customFormat="1" ht="19.5">
      <c r="A206" s="31"/>
      <c r="B206" s="32"/>
      <c r="C206" s="31"/>
      <c r="D206" s="146" t="s">
        <v>120</v>
      </c>
      <c r="E206" s="31"/>
      <c r="F206" s="147" t="s">
        <v>346</v>
      </c>
      <c r="G206" s="31"/>
      <c r="H206" s="31"/>
      <c r="I206" s="148"/>
      <c r="J206" s="31"/>
      <c r="K206" s="31"/>
      <c r="L206" s="32"/>
      <c r="M206" s="149"/>
      <c r="N206" s="150"/>
      <c r="O206" s="52"/>
      <c r="P206" s="52"/>
      <c r="Q206" s="52"/>
      <c r="R206" s="52"/>
      <c r="S206" s="52"/>
      <c r="T206" s="53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T206" s="16" t="s">
        <v>120</v>
      </c>
      <c r="AU206" s="16" t="s">
        <v>80</v>
      </c>
    </row>
    <row r="207" spans="1:65" s="2" customFormat="1" ht="11.25">
      <c r="A207" s="31"/>
      <c r="B207" s="32"/>
      <c r="C207" s="31"/>
      <c r="D207" s="151" t="s">
        <v>122</v>
      </c>
      <c r="E207" s="31"/>
      <c r="F207" s="152" t="s">
        <v>347</v>
      </c>
      <c r="G207" s="31"/>
      <c r="H207" s="31"/>
      <c r="I207" s="148"/>
      <c r="J207" s="31"/>
      <c r="K207" s="31"/>
      <c r="L207" s="32"/>
      <c r="M207" s="149"/>
      <c r="N207" s="150"/>
      <c r="O207" s="52"/>
      <c r="P207" s="52"/>
      <c r="Q207" s="52"/>
      <c r="R207" s="52"/>
      <c r="S207" s="52"/>
      <c r="T207" s="53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T207" s="16" t="s">
        <v>122</v>
      </c>
      <c r="AU207" s="16" t="s">
        <v>80</v>
      </c>
    </row>
    <row r="208" spans="1:65" s="2" customFormat="1" ht="16.5" customHeight="1">
      <c r="A208" s="31"/>
      <c r="B208" s="132"/>
      <c r="C208" s="161" t="s">
        <v>348</v>
      </c>
      <c r="D208" s="161" t="s">
        <v>234</v>
      </c>
      <c r="E208" s="162" t="s">
        <v>349</v>
      </c>
      <c r="F208" s="163" t="s">
        <v>350</v>
      </c>
      <c r="G208" s="164" t="s">
        <v>188</v>
      </c>
      <c r="H208" s="165">
        <v>11.186999999999999</v>
      </c>
      <c r="I208" s="166"/>
      <c r="J208" s="167">
        <f>ROUND(I208*H208,2)</f>
        <v>0</v>
      </c>
      <c r="K208" s="163" t="s">
        <v>117</v>
      </c>
      <c r="L208" s="168"/>
      <c r="M208" s="169" t="s">
        <v>3</v>
      </c>
      <c r="N208" s="170" t="s">
        <v>41</v>
      </c>
      <c r="O208" s="52"/>
      <c r="P208" s="142">
        <f>O208*H208</f>
        <v>0</v>
      </c>
      <c r="Q208" s="142">
        <v>1</v>
      </c>
      <c r="R208" s="142">
        <f>Q208*H208</f>
        <v>11.186999999999999</v>
      </c>
      <c r="S208" s="142">
        <v>0</v>
      </c>
      <c r="T208" s="143">
        <f>S208*H208</f>
        <v>0</v>
      </c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R208" s="144" t="s">
        <v>161</v>
      </c>
      <c r="AT208" s="144" t="s">
        <v>234</v>
      </c>
      <c r="AU208" s="144" t="s">
        <v>80</v>
      </c>
      <c r="AY208" s="16" t="s">
        <v>111</v>
      </c>
      <c r="BE208" s="145">
        <f>IF(N208="základní",J208,0)</f>
        <v>0</v>
      </c>
      <c r="BF208" s="145">
        <f>IF(N208="snížená",J208,0)</f>
        <v>0</v>
      </c>
      <c r="BG208" s="145">
        <f>IF(N208="zákl. přenesená",J208,0)</f>
        <v>0</v>
      </c>
      <c r="BH208" s="145">
        <f>IF(N208="sníž. přenesená",J208,0)</f>
        <v>0</v>
      </c>
      <c r="BI208" s="145">
        <f>IF(N208="nulová",J208,0)</f>
        <v>0</v>
      </c>
      <c r="BJ208" s="16" t="s">
        <v>78</v>
      </c>
      <c r="BK208" s="145">
        <f>ROUND(I208*H208,2)</f>
        <v>0</v>
      </c>
      <c r="BL208" s="16" t="s">
        <v>118</v>
      </c>
      <c r="BM208" s="144" t="s">
        <v>351</v>
      </c>
    </row>
    <row r="209" spans="1:65" s="2" customFormat="1" ht="11.25">
      <c r="A209" s="31"/>
      <c r="B209" s="32"/>
      <c r="C209" s="31"/>
      <c r="D209" s="146" t="s">
        <v>120</v>
      </c>
      <c r="E209" s="31"/>
      <c r="F209" s="147" t="s">
        <v>352</v>
      </c>
      <c r="G209" s="31"/>
      <c r="H209" s="31"/>
      <c r="I209" s="148"/>
      <c r="J209" s="31"/>
      <c r="K209" s="31"/>
      <c r="L209" s="32"/>
      <c r="M209" s="149"/>
      <c r="N209" s="150"/>
      <c r="O209" s="52"/>
      <c r="P209" s="52"/>
      <c r="Q209" s="52"/>
      <c r="R209" s="52"/>
      <c r="S209" s="52"/>
      <c r="T209" s="53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T209" s="16" t="s">
        <v>120</v>
      </c>
      <c r="AU209" s="16" t="s">
        <v>80</v>
      </c>
    </row>
    <row r="210" spans="1:65" s="2" customFormat="1" ht="33" customHeight="1">
      <c r="A210" s="31"/>
      <c r="B210" s="132"/>
      <c r="C210" s="133" t="s">
        <v>353</v>
      </c>
      <c r="D210" s="133" t="s">
        <v>113</v>
      </c>
      <c r="E210" s="134" t="s">
        <v>354</v>
      </c>
      <c r="F210" s="135" t="s">
        <v>355</v>
      </c>
      <c r="G210" s="136" t="s">
        <v>116</v>
      </c>
      <c r="H210" s="137">
        <v>17.489999999999998</v>
      </c>
      <c r="I210" s="138"/>
      <c r="J210" s="139">
        <f>ROUND(I210*H210,2)</f>
        <v>0</v>
      </c>
      <c r="K210" s="135" t="s">
        <v>3</v>
      </c>
      <c r="L210" s="32"/>
      <c r="M210" s="140" t="s">
        <v>3</v>
      </c>
      <c r="N210" s="141" t="s">
        <v>41</v>
      </c>
      <c r="O210" s="52"/>
      <c r="P210" s="142">
        <f>O210*H210</f>
        <v>0</v>
      </c>
      <c r="Q210" s="142">
        <v>5.1000000000000004E-4</v>
      </c>
      <c r="R210" s="142">
        <f>Q210*H210</f>
        <v>8.9198999999999997E-3</v>
      </c>
      <c r="S210" s="142">
        <v>0</v>
      </c>
      <c r="T210" s="143">
        <f>S210*H210</f>
        <v>0</v>
      </c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R210" s="144" t="s">
        <v>118</v>
      </c>
      <c r="AT210" s="144" t="s">
        <v>113</v>
      </c>
      <c r="AU210" s="144" t="s">
        <v>80</v>
      </c>
      <c r="AY210" s="16" t="s">
        <v>111</v>
      </c>
      <c r="BE210" s="145">
        <f>IF(N210="základní",J210,0)</f>
        <v>0</v>
      </c>
      <c r="BF210" s="145">
        <f>IF(N210="snížená",J210,0)</f>
        <v>0</v>
      </c>
      <c r="BG210" s="145">
        <f>IF(N210="zákl. přenesená",J210,0)</f>
        <v>0</v>
      </c>
      <c r="BH210" s="145">
        <f>IF(N210="sníž. přenesená",J210,0)</f>
        <v>0</v>
      </c>
      <c r="BI210" s="145">
        <f>IF(N210="nulová",J210,0)</f>
        <v>0</v>
      </c>
      <c r="BJ210" s="16" t="s">
        <v>78</v>
      </c>
      <c r="BK210" s="145">
        <f>ROUND(I210*H210,2)</f>
        <v>0</v>
      </c>
      <c r="BL210" s="16" t="s">
        <v>118</v>
      </c>
      <c r="BM210" s="144" t="s">
        <v>356</v>
      </c>
    </row>
    <row r="211" spans="1:65" s="2" customFormat="1" ht="19.5">
      <c r="A211" s="31"/>
      <c r="B211" s="32"/>
      <c r="C211" s="31"/>
      <c r="D211" s="146" t="s">
        <v>120</v>
      </c>
      <c r="E211" s="31"/>
      <c r="F211" s="147" t="s">
        <v>357</v>
      </c>
      <c r="G211" s="31"/>
      <c r="H211" s="31"/>
      <c r="I211" s="148"/>
      <c r="J211" s="31"/>
      <c r="K211" s="31"/>
      <c r="L211" s="32"/>
      <c r="M211" s="149"/>
      <c r="N211" s="150"/>
      <c r="O211" s="52"/>
      <c r="P211" s="52"/>
      <c r="Q211" s="52"/>
      <c r="R211" s="52"/>
      <c r="S211" s="52"/>
      <c r="T211" s="53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T211" s="16" t="s">
        <v>120</v>
      </c>
      <c r="AU211" s="16" t="s">
        <v>80</v>
      </c>
    </row>
    <row r="212" spans="1:65" s="2" customFormat="1" ht="21.75" customHeight="1">
      <c r="A212" s="31"/>
      <c r="B212" s="132"/>
      <c r="C212" s="161" t="s">
        <v>358</v>
      </c>
      <c r="D212" s="161" t="s">
        <v>234</v>
      </c>
      <c r="E212" s="162" t="s">
        <v>359</v>
      </c>
      <c r="F212" s="163" t="s">
        <v>360</v>
      </c>
      <c r="G212" s="164" t="s">
        <v>116</v>
      </c>
      <c r="H212" s="165">
        <v>16.318999999999999</v>
      </c>
      <c r="I212" s="166"/>
      <c r="J212" s="167">
        <f>ROUND(I212*H212,2)</f>
        <v>0</v>
      </c>
      <c r="K212" s="163" t="s">
        <v>117</v>
      </c>
      <c r="L212" s="168"/>
      <c r="M212" s="169" t="s">
        <v>3</v>
      </c>
      <c r="N212" s="170" t="s">
        <v>41</v>
      </c>
      <c r="O212" s="52"/>
      <c r="P212" s="142">
        <f>O212*H212</f>
        <v>0</v>
      </c>
      <c r="Q212" s="142">
        <v>1.2700000000000001E-3</v>
      </c>
      <c r="R212" s="142">
        <f>Q212*H212</f>
        <v>2.0725130000000001E-2</v>
      </c>
      <c r="S212" s="142">
        <v>0</v>
      </c>
      <c r="T212" s="143">
        <f>S212*H212</f>
        <v>0</v>
      </c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R212" s="144" t="s">
        <v>161</v>
      </c>
      <c r="AT212" s="144" t="s">
        <v>234</v>
      </c>
      <c r="AU212" s="144" t="s">
        <v>80</v>
      </c>
      <c r="AY212" s="16" t="s">
        <v>111</v>
      </c>
      <c r="BE212" s="145">
        <f>IF(N212="základní",J212,0)</f>
        <v>0</v>
      </c>
      <c r="BF212" s="145">
        <f>IF(N212="snížená",J212,0)</f>
        <v>0</v>
      </c>
      <c r="BG212" s="145">
        <f>IF(N212="zákl. přenesená",J212,0)</f>
        <v>0</v>
      </c>
      <c r="BH212" s="145">
        <f>IF(N212="sníž. přenesená",J212,0)</f>
        <v>0</v>
      </c>
      <c r="BI212" s="145">
        <f>IF(N212="nulová",J212,0)</f>
        <v>0</v>
      </c>
      <c r="BJ212" s="16" t="s">
        <v>78</v>
      </c>
      <c r="BK212" s="145">
        <f>ROUND(I212*H212,2)</f>
        <v>0</v>
      </c>
      <c r="BL212" s="16" t="s">
        <v>118</v>
      </c>
      <c r="BM212" s="144" t="s">
        <v>361</v>
      </c>
    </row>
    <row r="213" spans="1:65" s="2" customFormat="1" ht="11.25">
      <c r="A213" s="31"/>
      <c r="B213" s="32"/>
      <c r="C213" s="31"/>
      <c r="D213" s="146" t="s">
        <v>120</v>
      </c>
      <c r="E213" s="31"/>
      <c r="F213" s="147" t="s">
        <v>360</v>
      </c>
      <c r="G213" s="31"/>
      <c r="H213" s="31"/>
      <c r="I213" s="148"/>
      <c r="J213" s="31"/>
      <c r="K213" s="31"/>
      <c r="L213" s="32"/>
      <c r="M213" s="149"/>
      <c r="N213" s="150"/>
      <c r="O213" s="52"/>
      <c r="P213" s="52"/>
      <c r="Q213" s="52"/>
      <c r="R213" s="52"/>
      <c r="S213" s="52"/>
      <c r="T213" s="53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T213" s="16" t="s">
        <v>120</v>
      </c>
      <c r="AU213" s="16" t="s">
        <v>80</v>
      </c>
    </row>
    <row r="214" spans="1:65" s="2" customFormat="1" ht="24.2" customHeight="1">
      <c r="A214" s="31"/>
      <c r="B214" s="132"/>
      <c r="C214" s="161" t="s">
        <v>362</v>
      </c>
      <c r="D214" s="161" t="s">
        <v>234</v>
      </c>
      <c r="E214" s="162" t="s">
        <v>363</v>
      </c>
      <c r="F214" s="163" t="s">
        <v>364</v>
      </c>
      <c r="G214" s="164" t="s">
        <v>116</v>
      </c>
      <c r="H214" s="165">
        <v>3.7949999999999999</v>
      </c>
      <c r="I214" s="166"/>
      <c r="J214" s="167">
        <f>ROUND(I214*H214,2)</f>
        <v>0</v>
      </c>
      <c r="K214" s="163" t="s">
        <v>117</v>
      </c>
      <c r="L214" s="168"/>
      <c r="M214" s="169" t="s">
        <v>3</v>
      </c>
      <c r="N214" s="170" t="s">
        <v>41</v>
      </c>
      <c r="O214" s="52"/>
      <c r="P214" s="142">
        <f>O214*H214</f>
        <v>0</v>
      </c>
      <c r="Q214" s="142">
        <v>1E-4</v>
      </c>
      <c r="R214" s="142">
        <f>Q214*H214</f>
        <v>3.7950000000000001E-4</v>
      </c>
      <c r="S214" s="142">
        <v>0</v>
      </c>
      <c r="T214" s="143">
        <f>S214*H214</f>
        <v>0</v>
      </c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R214" s="144" t="s">
        <v>161</v>
      </c>
      <c r="AT214" s="144" t="s">
        <v>234</v>
      </c>
      <c r="AU214" s="144" t="s">
        <v>80</v>
      </c>
      <c r="AY214" s="16" t="s">
        <v>111</v>
      </c>
      <c r="BE214" s="145">
        <f>IF(N214="základní",J214,0)</f>
        <v>0</v>
      </c>
      <c r="BF214" s="145">
        <f>IF(N214="snížená",J214,0)</f>
        <v>0</v>
      </c>
      <c r="BG214" s="145">
        <f>IF(N214="zákl. přenesená",J214,0)</f>
        <v>0</v>
      </c>
      <c r="BH214" s="145">
        <f>IF(N214="sníž. přenesená",J214,0)</f>
        <v>0</v>
      </c>
      <c r="BI214" s="145">
        <f>IF(N214="nulová",J214,0)</f>
        <v>0</v>
      </c>
      <c r="BJ214" s="16" t="s">
        <v>78</v>
      </c>
      <c r="BK214" s="145">
        <f>ROUND(I214*H214,2)</f>
        <v>0</v>
      </c>
      <c r="BL214" s="16" t="s">
        <v>118</v>
      </c>
      <c r="BM214" s="144" t="s">
        <v>365</v>
      </c>
    </row>
    <row r="215" spans="1:65" s="2" customFormat="1" ht="19.5">
      <c r="A215" s="31"/>
      <c r="B215" s="32"/>
      <c r="C215" s="31"/>
      <c r="D215" s="146" t="s">
        <v>120</v>
      </c>
      <c r="E215" s="31"/>
      <c r="F215" s="147" t="s">
        <v>364</v>
      </c>
      <c r="G215" s="31"/>
      <c r="H215" s="31"/>
      <c r="I215" s="148"/>
      <c r="J215" s="31"/>
      <c r="K215" s="31"/>
      <c r="L215" s="32"/>
      <c r="M215" s="149"/>
      <c r="N215" s="150"/>
      <c r="O215" s="52"/>
      <c r="P215" s="52"/>
      <c r="Q215" s="52"/>
      <c r="R215" s="52"/>
      <c r="S215" s="52"/>
      <c r="T215" s="53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T215" s="16" t="s">
        <v>120</v>
      </c>
      <c r="AU215" s="16" t="s">
        <v>80</v>
      </c>
    </row>
    <row r="216" spans="1:65" s="12" customFormat="1" ht="22.9" customHeight="1">
      <c r="B216" s="119"/>
      <c r="D216" s="120" t="s">
        <v>69</v>
      </c>
      <c r="E216" s="130" t="s">
        <v>366</v>
      </c>
      <c r="F216" s="130" t="s">
        <v>367</v>
      </c>
      <c r="I216" s="122"/>
      <c r="J216" s="131">
        <f>BK216</f>
        <v>0</v>
      </c>
      <c r="L216" s="119"/>
      <c r="M216" s="124"/>
      <c r="N216" s="125"/>
      <c r="O216" s="125"/>
      <c r="P216" s="126">
        <f>SUM(P217:P232)</f>
        <v>0</v>
      </c>
      <c r="Q216" s="125"/>
      <c r="R216" s="126">
        <f>SUM(R217:R232)</f>
        <v>0</v>
      </c>
      <c r="S216" s="125"/>
      <c r="T216" s="127">
        <f>SUM(T217:T232)</f>
        <v>0</v>
      </c>
      <c r="AR216" s="120" t="s">
        <v>78</v>
      </c>
      <c r="AT216" s="128" t="s">
        <v>69</v>
      </c>
      <c r="AU216" s="128" t="s">
        <v>78</v>
      </c>
      <c r="AY216" s="120" t="s">
        <v>111</v>
      </c>
      <c r="BK216" s="129">
        <f>SUM(BK217:BK232)</f>
        <v>0</v>
      </c>
    </row>
    <row r="217" spans="1:65" s="2" customFormat="1" ht="21.75" customHeight="1">
      <c r="A217" s="31"/>
      <c r="B217" s="132"/>
      <c r="C217" s="133" t="s">
        <v>368</v>
      </c>
      <c r="D217" s="133" t="s">
        <v>113</v>
      </c>
      <c r="E217" s="134" t="s">
        <v>369</v>
      </c>
      <c r="F217" s="135" t="s">
        <v>370</v>
      </c>
      <c r="G217" s="136" t="s">
        <v>188</v>
      </c>
      <c r="H217" s="137">
        <v>2.3279999999999998</v>
      </c>
      <c r="I217" s="138"/>
      <c r="J217" s="139">
        <f>ROUND(I217*H217,2)</f>
        <v>0</v>
      </c>
      <c r="K217" s="135" t="s">
        <v>117</v>
      </c>
      <c r="L217" s="32"/>
      <c r="M217" s="140" t="s">
        <v>3</v>
      </c>
      <c r="N217" s="141" t="s">
        <v>41</v>
      </c>
      <c r="O217" s="52"/>
      <c r="P217" s="142">
        <f>O217*H217</f>
        <v>0</v>
      </c>
      <c r="Q217" s="142">
        <v>0</v>
      </c>
      <c r="R217" s="142">
        <f>Q217*H217</f>
        <v>0</v>
      </c>
      <c r="S217" s="142">
        <v>0</v>
      </c>
      <c r="T217" s="143">
        <f>S217*H217</f>
        <v>0</v>
      </c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R217" s="144" t="s">
        <v>118</v>
      </c>
      <c r="AT217" s="144" t="s">
        <v>113</v>
      </c>
      <c r="AU217" s="144" t="s">
        <v>80</v>
      </c>
      <c r="AY217" s="16" t="s">
        <v>111</v>
      </c>
      <c r="BE217" s="145">
        <f>IF(N217="základní",J217,0)</f>
        <v>0</v>
      </c>
      <c r="BF217" s="145">
        <f>IF(N217="snížená",J217,0)</f>
        <v>0</v>
      </c>
      <c r="BG217" s="145">
        <f>IF(N217="zákl. přenesená",J217,0)</f>
        <v>0</v>
      </c>
      <c r="BH217" s="145">
        <f>IF(N217="sníž. přenesená",J217,0)</f>
        <v>0</v>
      </c>
      <c r="BI217" s="145">
        <f>IF(N217="nulová",J217,0)</f>
        <v>0</v>
      </c>
      <c r="BJ217" s="16" t="s">
        <v>78</v>
      </c>
      <c r="BK217" s="145">
        <f>ROUND(I217*H217,2)</f>
        <v>0</v>
      </c>
      <c r="BL217" s="16" t="s">
        <v>118</v>
      </c>
      <c r="BM217" s="144" t="s">
        <v>371</v>
      </c>
    </row>
    <row r="218" spans="1:65" s="2" customFormat="1" ht="19.5">
      <c r="A218" s="31"/>
      <c r="B218" s="32"/>
      <c r="C218" s="31"/>
      <c r="D218" s="146" t="s">
        <v>120</v>
      </c>
      <c r="E218" s="31"/>
      <c r="F218" s="147" t="s">
        <v>372</v>
      </c>
      <c r="G218" s="31"/>
      <c r="H218" s="31"/>
      <c r="I218" s="148"/>
      <c r="J218" s="31"/>
      <c r="K218" s="31"/>
      <c r="L218" s="32"/>
      <c r="M218" s="149"/>
      <c r="N218" s="150"/>
      <c r="O218" s="52"/>
      <c r="P218" s="52"/>
      <c r="Q218" s="52"/>
      <c r="R218" s="52"/>
      <c r="S218" s="52"/>
      <c r="T218" s="53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T218" s="16" t="s">
        <v>120</v>
      </c>
      <c r="AU218" s="16" t="s">
        <v>80</v>
      </c>
    </row>
    <row r="219" spans="1:65" s="2" customFormat="1" ht="11.25">
      <c r="A219" s="31"/>
      <c r="B219" s="32"/>
      <c r="C219" s="31"/>
      <c r="D219" s="151" t="s">
        <v>122</v>
      </c>
      <c r="E219" s="31"/>
      <c r="F219" s="152" t="s">
        <v>373</v>
      </c>
      <c r="G219" s="31"/>
      <c r="H219" s="31"/>
      <c r="I219" s="148"/>
      <c r="J219" s="31"/>
      <c r="K219" s="31"/>
      <c r="L219" s="32"/>
      <c r="M219" s="149"/>
      <c r="N219" s="150"/>
      <c r="O219" s="52"/>
      <c r="P219" s="52"/>
      <c r="Q219" s="52"/>
      <c r="R219" s="52"/>
      <c r="S219" s="52"/>
      <c r="T219" s="53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T219" s="16" t="s">
        <v>122</v>
      </c>
      <c r="AU219" s="16" t="s">
        <v>80</v>
      </c>
    </row>
    <row r="220" spans="1:65" s="2" customFormat="1" ht="24.2" customHeight="1">
      <c r="A220" s="31"/>
      <c r="B220" s="132"/>
      <c r="C220" s="133" t="s">
        <v>374</v>
      </c>
      <c r="D220" s="133" t="s">
        <v>113</v>
      </c>
      <c r="E220" s="134" t="s">
        <v>375</v>
      </c>
      <c r="F220" s="135" t="s">
        <v>376</v>
      </c>
      <c r="G220" s="136" t="s">
        <v>188</v>
      </c>
      <c r="H220" s="137">
        <v>20.952000000000002</v>
      </c>
      <c r="I220" s="138"/>
      <c r="J220" s="139">
        <f>ROUND(I220*H220,2)</f>
        <v>0</v>
      </c>
      <c r="K220" s="135" t="s">
        <v>117</v>
      </c>
      <c r="L220" s="32"/>
      <c r="M220" s="140" t="s">
        <v>3</v>
      </c>
      <c r="N220" s="141" t="s">
        <v>41</v>
      </c>
      <c r="O220" s="52"/>
      <c r="P220" s="142">
        <f>O220*H220</f>
        <v>0</v>
      </c>
      <c r="Q220" s="142">
        <v>0</v>
      </c>
      <c r="R220" s="142">
        <f>Q220*H220</f>
        <v>0</v>
      </c>
      <c r="S220" s="142">
        <v>0</v>
      </c>
      <c r="T220" s="143">
        <f>S220*H220</f>
        <v>0</v>
      </c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R220" s="144" t="s">
        <v>118</v>
      </c>
      <c r="AT220" s="144" t="s">
        <v>113</v>
      </c>
      <c r="AU220" s="144" t="s">
        <v>80</v>
      </c>
      <c r="AY220" s="16" t="s">
        <v>111</v>
      </c>
      <c r="BE220" s="145">
        <f>IF(N220="základní",J220,0)</f>
        <v>0</v>
      </c>
      <c r="BF220" s="145">
        <f>IF(N220="snížená",J220,0)</f>
        <v>0</v>
      </c>
      <c r="BG220" s="145">
        <f>IF(N220="zákl. přenesená",J220,0)</f>
        <v>0</v>
      </c>
      <c r="BH220" s="145">
        <f>IF(N220="sníž. přenesená",J220,0)</f>
        <v>0</v>
      </c>
      <c r="BI220" s="145">
        <f>IF(N220="nulová",J220,0)</f>
        <v>0</v>
      </c>
      <c r="BJ220" s="16" t="s">
        <v>78</v>
      </c>
      <c r="BK220" s="145">
        <f>ROUND(I220*H220,2)</f>
        <v>0</v>
      </c>
      <c r="BL220" s="16" t="s">
        <v>118</v>
      </c>
      <c r="BM220" s="144" t="s">
        <v>377</v>
      </c>
    </row>
    <row r="221" spans="1:65" s="2" customFormat="1" ht="29.25">
      <c r="A221" s="31"/>
      <c r="B221" s="32"/>
      <c r="C221" s="31"/>
      <c r="D221" s="146" t="s">
        <v>120</v>
      </c>
      <c r="E221" s="31"/>
      <c r="F221" s="147" t="s">
        <v>378</v>
      </c>
      <c r="G221" s="31"/>
      <c r="H221" s="31"/>
      <c r="I221" s="148"/>
      <c r="J221" s="31"/>
      <c r="K221" s="31"/>
      <c r="L221" s="32"/>
      <c r="M221" s="149"/>
      <c r="N221" s="150"/>
      <c r="O221" s="52"/>
      <c r="P221" s="52"/>
      <c r="Q221" s="52"/>
      <c r="R221" s="52"/>
      <c r="S221" s="52"/>
      <c r="T221" s="53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T221" s="16" t="s">
        <v>120</v>
      </c>
      <c r="AU221" s="16" t="s">
        <v>80</v>
      </c>
    </row>
    <row r="222" spans="1:65" s="2" customFormat="1" ht="11.25">
      <c r="A222" s="31"/>
      <c r="B222" s="32"/>
      <c r="C222" s="31"/>
      <c r="D222" s="151" t="s">
        <v>122</v>
      </c>
      <c r="E222" s="31"/>
      <c r="F222" s="152" t="s">
        <v>379</v>
      </c>
      <c r="G222" s="31"/>
      <c r="H222" s="31"/>
      <c r="I222" s="148"/>
      <c r="J222" s="31"/>
      <c r="K222" s="31"/>
      <c r="L222" s="32"/>
      <c r="M222" s="149"/>
      <c r="N222" s="150"/>
      <c r="O222" s="52"/>
      <c r="P222" s="52"/>
      <c r="Q222" s="52"/>
      <c r="R222" s="52"/>
      <c r="S222" s="52"/>
      <c r="T222" s="53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T222" s="16" t="s">
        <v>122</v>
      </c>
      <c r="AU222" s="16" t="s">
        <v>80</v>
      </c>
    </row>
    <row r="223" spans="1:65" s="2" customFormat="1" ht="16.5" customHeight="1">
      <c r="A223" s="31"/>
      <c r="B223" s="132"/>
      <c r="C223" s="133" t="s">
        <v>380</v>
      </c>
      <c r="D223" s="133" t="s">
        <v>113</v>
      </c>
      <c r="E223" s="134" t="s">
        <v>381</v>
      </c>
      <c r="F223" s="135" t="s">
        <v>382</v>
      </c>
      <c r="G223" s="136" t="s">
        <v>188</v>
      </c>
      <c r="H223" s="137">
        <v>2.3279999999999998</v>
      </c>
      <c r="I223" s="138"/>
      <c r="J223" s="139">
        <f>ROUND(I223*H223,2)</f>
        <v>0</v>
      </c>
      <c r="K223" s="135" t="s">
        <v>117</v>
      </c>
      <c r="L223" s="32"/>
      <c r="M223" s="140" t="s">
        <v>3</v>
      </c>
      <c r="N223" s="141" t="s">
        <v>41</v>
      </c>
      <c r="O223" s="52"/>
      <c r="P223" s="142">
        <f>O223*H223</f>
        <v>0</v>
      </c>
      <c r="Q223" s="142">
        <v>0</v>
      </c>
      <c r="R223" s="142">
        <f>Q223*H223</f>
        <v>0</v>
      </c>
      <c r="S223" s="142">
        <v>0</v>
      </c>
      <c r="T223" s="143">
        <f>S223*H223</f>
        <v>0</v>
      </c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R223" s="144" t="s">
        <v>118</v>
      </c>
      <c r="AT223" s="144" t="s">
        <v>113</v>
      </c>
      <c r="AU223" s="144" t="s">
        <v>80</v>
      </c>
      <c r="AY223" s="16" t="s">
        <v>111</v>
      </c>
      <c r="BE223" s="145">
        <f>IF(N223="základní",J223,0)</f>
        <v>0</v>
      </c>
      <c r="BF223" s="145">
        <f>IF(N223="snížená",J223,0)</f>
        <v>0</v>
      </c>
      <c r="BG223" s="145">
        <f>IF(N223="zákl. přenesená",J223,0)</f>
        <v>0</v>
      </c>
      <c r="BH223" s="145">
        <f>IF(N223="sníž. přenesená",J223,0)</f>
        <v>0</v>
      </c>
      <c r="BI223" s="145">
        <f>IF(N223="nulová",J223,0)</f>
        <v>0</v>
      </c>
      <c r="BJ223" s="16" t="s">
        <v>78</v>
      </c>
      <c r="BK223" s="145">
        <f>ROUND(I223*H223,2)</f>
        <v>0</v>
      </c>
      <c r="BL223" s="16" t="s">
        <v>118</v>
      </c>
      <c r="BM223" s="144" t="s">
        <v>383</v>
      </c>
    </row>
    <row r="224" spans="1:65" s="2" customFormat="1" ht="19.5">
      <c r="A224" s="31"/>
      <c r="B224" s="32"/>
      <c r="C224" s="31"/>
      <c r="D224" s="146" t="s">
        <v>120</v>
      </c>
      <c r="E224" s="31"/>
      <c r="F224" s="147" t="s">
        <v>384</v>
      </c>
      <c r="G224" s="31"/>
      <c r="H224" s="31"/>
      <c r="I224" s="148"/>
      <c r="J224" s="31"/>
      <c r="K224" s="31"/>
      <c r="L224" s="32"/>
      <c r="M224" s="149"/>
      <c r="N224" s="150"/>
      <c r="O224" s="52"/>
      <c r="P224" s="52"/>
      <c r="Q224" s="52"/>
      <c r="R224" s="52"/>
      <c r="S224" s="52"/>
      <c r="T224" s="53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T224" s="16" t="s">
        <v>120</v>
      </c>
      <c r="AU224" s="16" t="s">
        <v>80</v>
      </c>
    </row>
    <row r="225" spans="1:65" s="2" customFormat="1" ht="11.25">
      <c r="A225" s="31"/>
      <c r="B225" s="32"/>
      <c r="C225" s="31"/>
      <c r="D225" s="151" t="s">
        <v>122</v>
      </c>
      <c r="E225" s="31"/>
      <c r="F225" s="152" t="s">
        <v>385</v>
      </c>
      <c r="G225" s="31"/>
      <c r="H225" s="31"/>
      <c r="I225" s="148"/>
      <c r="J225" s="31"/>
      <c r="K225" s="31"/>
      <c r="L225" s="32"/>
      <c r="M225" s="149"/>
      <c r="N225" s="150"/>
      <c r="O225" s="52"/>
      <c r="P225" s="52"/>
      <c r="Q225" s="52"/>
      <c r="R225" s="52"/>
      <c r="S225" s="52"/>
      <c r="T225" s="53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T225" s="16" t="s">
        <v>122</v>
      </c>
      <c r="AU225" s="16" t="s">
        <v>80</v>
      </c>
    </row>
    <row r="226" spans="1:65" s="2" customFormat="1" ht="24.2" customHeight="1">
      <c r="A226" s="31"/>
      <c r="B226" s="132"/>
      <c r="C226" s="133" t="s">
        <v>386</v>
      </c>
      <c r="D226" s="133" t="s">
        <v>113</v>
      </c>
      <c r="E226" s="134" t="s">
        <v>387</v>
      </c>
      <c r="F226" s="135" t="s">
        <v>388</v>
      </c>
      <c r="G226" s="136" t="s">
        <v>188</v>
      </c>
      <c r="H226" s="137">
        <v>20.952000000000002</v>
      </c>
      <c r="I226" s="138"/>
      <c r="J226" s="139">
        <f>ROUND(I226*H226,2)</f>
        <v>0</v>
      </c>
      <c r="K226" s="135" t="s">
        <v>117</v>
      </c>
      <c r="L226" s="32"/>
      <c r="M226" s="140" t="s">
        <v>3</v>
      </c>
      <c r="N226" s="141" t="s">
        <v>41</v>
      </c>
      <c r="O226" s="52"/>
      <c r="P226" s="142">
        <f>O226*H226</f>
        <v>0</v>
      </c>
      <c r="Q226" s="142">
        <v>0</v>
      </c>
      <c r="R226" s="142">
        <f>Q226*H226</f>
        <v>0</v>
      </c>
      <c r="S226" s="142">
        <v>0</v>
      </c>
      <c r="T226" s="143">
        <f>S226*H226</f>
        <v>0</v>
      </c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R226" s="144" t="s">
        <v>118</v>
      </c>
      <c r="AT226" s="144" t="s">
        <v>113</v>
      </c>
      <c r="AU226" s="144" t="s">
        <v>80</v>
      </c>
      <c r="AY226" s="16" t="s">
        <v>111</v>
      </c>
      <c r="BE226" s="145">
        <f>IF(N226="základní",J226,0)</f>
        <v>0</v>
      </c>
      <c r="BF226" s="145">
        <f>IF(N226="snížená",J226,0)</f>
        <v>0</v>
      </c>
      <c r="BG226" s="145">
        <f>IF(N226="zákl. přenesená",J226,0)</f>
        <v>0</v>
      </c>
      <c r="BH226" s="145">
        <f>IF(N226="sníž. přenesená",J226,0)</f>
        <v>0</v>
      </c>
      <c r="BI226" s="145">
        <f>IF(N226="nulová",J226,0)</f>
        <v>0</v>
      </c>
      <c r="BJ226" s="16" t="s">
        <v>78</v>
      </c>
      <c r="BK226" s="145">
        <f>ROUND(I226*H226,2)</f>
        <v>0</v>
      </c>
      <c r="BL226" s="16" t="s">
        <v>118</v>
      </c>
      <c r="BM226" s="144" t="s">
        <v>389</v>
      </c>
    </row>
    <row r="227" spans="1:65" s="2" customFormat="1" ht="29.25">
      <c r="A227" s="31"/>
      <c r="B227" s="32"/>
      <c r="C227" s="31"/>
      <c r="D227" s="146" t="s">
        <v>120</v>
      </c>
      <c r="E227" s="31"/>
      <c r="F227" s="147" t="s">
        <v>390</v>
      </c>
      <c r="G227" s="31"/>
      <c r="H227" s="31"/>
      <c r="I227" s="148"/>
      <c r="J227" s="31"/>
      <c r="K227" s="31"/>
      <c r="L227" s="32"/>
      <c r="M227" s="149"/>
      <c r="N227" s="150"/>
      <c r="O227" s="52"/>
      <c r="P227" s="52"/>
      <c r="Q227" s="52"/>
      <c r="R227" s="52"/>
      <c r="S227" s="52"/>
      <c r="T227" s="53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T227" s="16" t="s">
        <v>120</v>
      </c>
      <c r="AU227" s="16" t="s">
        <v>80</v>
      </c>
    </row>
    <row r="228" spans="1:65" s="2" customFormat="1" ht="11.25">
      <c r="A228" s="31"/>
      <c r="B228" s="32"/>
      <c r="C228" s="31"/>
      <c r="D228" s="151" t="s">
        <v>122</v>
      </c>
      <c r="E228" s="31"/>
      <c r="F228" s="152" t="s">
        <v>391</v>
      </c>
      <c r="G228" s="31"/>
      <c r="H228" s="31"/>
      <c r="I228" s="148"/>
      <c r="J228" s="31"/>
      <c r="K228" s="31"/>
      <c r="L228" s="32"/>
      <c r="M228" s="149"/>
      <c r="N228" s="150"/>
      <c r="O228" s="52"/>
      <c r="P228" s="52"/>
      <c r="Q228" s="52"/>
      <c r="R228" s="52"/>
      <c r="S228" s="52"/>
      <c r="T228" s="53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T228" s="16" t="s">
        <v>122</v>
      </c>
      <c r="AU228" s="16" t="s">
        <v>80</v>
      </c>
    </row>
    <row r="229" spans="1:65" s="13" customFormat="1" ht="11.25">
      <c r="B229" s="153"/>
      <c r="D229" s="146" t="s">
        <v>135</v>
      </c>
      <c r="F229" s="155" t="s">
        <v>392</v>
      </c>
      <c r="H229" s="156">
        <v>20.952000000000002</v>
      </c>
      <c r="I229" s="157"/>
      <c r="L229" s="153"/>
      <c r="M229" s="158"/>
      <c r="N229" s="159"/>
      <c r="O229" s="159"/>
      <c r="P229" s="159"/>
      <c r="Q229" s="159"/>
      <c r="R229" s="159"/>
      <c r="S229" s="159"/>
      <c r="T229" s="160"/>
      <c r="AT229" s="154" t="s">
        <v>135</v>
      </c>
      <c r="AU229" s="154" t="s">
        <v>80</v>
      </c>
      <c r="AV229" s="13" t="s">
        <v>80</v>
      </c>
      <c r="AW229" s="13" t="s">
        <v>4</v>
      </c>
      <c r="AX229" s="13" t="s">
        <v>78</v>
      </c>
      <c r="AY229" s="154" t="s">
        <v>111</v>
      </c>
    </row>
    <row r="230" spans="1:65" s="2" customFormat="1" ht="37.9" customHeight="1">
      <c r="A230" s="31"/>
      <c r="B230" s="132"/>
      <c r="C230" s="133" t="s">
        <v>393</v>
      </c>
      <c r="D230" s="133" t="s">
        <v>113</v>
      </c>
      <c r="E230" s="134" t="s">
        <v>394</v>
      </c>
      <c r="F230" s="135" t="s">
        <v>395</v>
      </c>
      <c r="G230" s="136" t="s">
        <v>188</v>
      </c>
      <c r="H230" s="137">
        <v>2.4500000000000002</v>
      </c>
      <c r="I230" s="138"/>
      <c r="J230" s="139">
        <f>ROUND(I230*H230,2)</f>
        <v>0</v>
      </c>
      <c r="K230" s="135" t="s">
        <v>117</v>
      </c>
      <c r="L230" s="32"/>
      <c r="M230" s="140" t="s">
        <v>3</v>
      </c>
      <c r="N230" s="141" t="s">
        <v>41</v>
      </c>
      <c r="O230" s="52"/>
      <c r="P230" s="142">
        <f>O230*H230</f>
        <v>0</v>
      </c>
      <c r="Q230" s="142">
        <v>0</v>
      </c>
      <c r="R230" s="142">
        <f>Q230*H230</f>
        <v>0</v>
      </c>
      <c r="S230" s="142">
        <v>0</v>
      </c>
      <c r="T230" s="143">
        <f>S230*H230</f>
        <v>0</v>
      </c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R230" s="144" t="s">
        <v>118</v>
      </c>
      <c r="AT230" s="144" t="s">
        <v>113</v>
      </c>
      <c r="AU230" s="144" t="s">
        <v>80</v>
      </c>
      <c r="AY230" s="16" t="s">
        <v>111</v>
      </c>
      <c r="BE230" s="145">
        <f>IF(N230="základní",J230,0)</f>
        <v>0</v>
      </c>
      <c r="BF230" s="145">
        <f>IF(N230="snížená",J230,0)</f>
        <v>0</v>
      </c>
      <c r="BG230" s="145">
        <f>IF(N230="zákl. přenesená",J230,0)</f>
        <v>0</v>
      </c>
      <c r="BH230" s="145">
        <f>IF(N230="sníž. přenesená",J230,0)</f>
        <v>0</v>
      </c>
      <c r="BI230" s="145">
        <f>IF(N230="nulová",J230,0)</f>
        <v>0</v>
      </c>
      <c r="BJ230" s="16" t="s">
        <v>78</v>
      </c>
      <c r="BK230" s="145">
        <f>ROUND(I230*H230,2)</f>
        <v>0</v>
      </c>
      <c r="BL230" s="16" t="s">
        <v>118</v>
      </c>
      <c r="BM230" s="144" t="s">
        <v>396</v>
      </c>
    </row>
    <row r="231" spans="1:65" s="2" customFormat="1" ht="29.25">
      <c r="A231" s="31"/>
      <c r="B231" s="32"/>
      <c r="C231" s="31"/>
      <c r="D231" s="146" t="s">
        <v>120</v>
      </c>
      <c r="E231" s="31"/>
      <c r="F231" s="147" t="s">
        <v>397</v>
      </c>
      <c r="G231" s="31"/>
      <c r="H231" s="31"/>
      <c r="I231" s="148"/>
      <c r="J231" s="31"/>
      <c r="K231" s="31"/>
      <c r="L231" s="32"/>
      <c r="M231" s="149"/>
      <c r="N231" s="150"/>
      <c r="O231" s="52"/>
      <c r="P231" s="52"/>
      <c r="Q231" s="52"/>
      <c r="R231" s="52"/>
      <c r="S231" s="52"/>
      <c r="T231" s="53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T231" s="16" t="s">
        <v>120</v>
      </c>
      <c r="AU231" s="16" t="s">
        <v>80</v>
      </c>
    </row>
    <row r="232" spans="1:65" s="2" customFormat="1" ht="11.25">
      <c r="A232" s="31"/>
      <c r="B232" s="32"/>
      <c r="C232" s="31"/>
      <c r="D232" s="151" t="s">
        <v>122</v>
      </c>
      <c r="E232" s="31"/>
      <c r="F232" s="152" t="s">
        <v>398</v>
      </c>
      <c r="G232" s="31"/>
      <c r="H232" s="31"/>
      <c r="I232" s="148"/>
      <c r="J232" s="31"/>
      <c r="K232" s="31"/>
      <c r="L232" s="32"/>
      <c r="M232" s="149"/>
      <c r="N232" s="150"/>
      <c r="O232" s="52"/>
      <c r="P232" s="52"/>
      <c r="Q232" s="52"/>
      <c r="R232" s="52"/>
      <c r="S232" s="52"/>
      <c r="T232" s="53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T232" s="16" t="s">
        <v>122</v>
      </c>
      <c r="AU232" s="16" t="s">
        <v>80</v>
      </c>
    </row>
    <row r="233" spans="1:65" s="12" customFormat="1" ht="22.9" customHeight="1">
      <c r="B233" s="119"/>
      <c r="D233" s="120" t="s">
        <v>69</v>
      </c>
      <c r="E233" s="130" t="s">
        <v>399</v>
      </c>
      <c r="F233" s="130" t="s">
        <v>400</v>
      </c>
      <c r="I233" s="122"/>
      <c r="J233" s="131">
        <f>BK233</f>
        <v>0</v>
      </c>
      <c r="L233" s="119"/>
      <c r="M233" s="124"/>
      <c r="N233" s="125"/>
      <c r="O233" s="125"/>
      <c r="P233" s="126">
        <f>SUM(P234:P236)</f>
        <v>0</v>
      </c>
      <c r="Q233" s="125"/>
      <c r="R233" s="126">
        <f>SUM(R234:R236)</f>
        <v>0</v>
      </c>
      <c r="S233" s="125"/>
      <c r="T233" s="127">
        <f>SUM(T234:T236)</f>
        <v>0</v>
      </c>
      <c r="AR233" s="120" t="s">
        <v>78</v>
      </c>
      <c r="AT233" s="128" t="s">
        <v>69</v>
      </c>
      <c r="AU233" s="128" t="s">
        <v>78</v>
      </c>
      <c r="AY233" s="120" t="s">
        <v>111</v>
      </c>
      <c r="BK233" s="129">
        <f>SUM(BK234:BK236)</f>
        <v>0</v>
      </c>
    </row>
    <row r="234" spans="1:65" s="2" customFormat="1" ht="33" customHeight="1">
      <c r="A234" s="31"/>
      <c r="B234" s="132"/>
      <c r="C234" s="133" t="s">
        <v>401</v>
      </c>
      <c r="D234" s="133" t="s">
        <v>113</v>
      </c>
      <c r="E234" s="134" t="s">
        <v>402</v>
      </c>
      <c r="F234" s="135" t="s">
        <v>403</v>
      </c>
      <c r="G234" s="136" t="s">
        <v>188</v>
      </c>
      <c r="H234" s="137">
        <v>291.67700000000002</v>
      </c>
      <c r="I234" s="138"/>
      <c r="J234" s="139">
        <f>ROUND(I234*H234,2)</f>
        <v>0</v>
      </c>
      <c r="K234" s="135" t="s">
        <v>117</v>
      </c>
      <c r="L234" s="32"/>
      <c r="M234" s="140" t="s">
        <v>3</v>
      </c>
      <c r="N234" s="141" t="s">
        <v>41</v>
      </c>
      <c r="O234" s="52"/>
      <c r="P234" s="142">
        <f>O234*H234</f>
        <v>0</v>
      </c>
      <c r="Q234" s="142">
        <v>0</v>
      </c>
      <c r="R234" s="142">
        <f>Q234*H234</f>
        <v>0</v>
      </c>
      <c r="S234" s="142">
        <v>0</v>
      </c>
      <c r="T234" s="143">
        <f>S234*H234</f>
        <v>0</v>
      </c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R234" s="144" t="s">
        <v>118</v>
      </c>
      <c r="AT234" s="144" t="s">
        <v>113</v>
      </c>
      <c r="AU234" s="144" t="s">
        <v>80</v>
      </c>
      <c r="AY234" s="16" t="s">
        <v>111</v>
      </c>
      <c r="BE234" s="145">
        <f>IF(N234="základní",J234,0)</f>
        <v>0</v>
      </c>
      <c r="BF234" s="145">
        <f>IF(N234="snížená",J234,0)</f>
        <v>0</v>
      </c>
      <c r="BG234" s="145">
        <f>IF(N234="zákl. přenesená",J234,0)</f>
        <v>0</v>
      </c>
      <c r="BH234" s="145">
        <f>IF(N234="sníž. přenesená",J234,0)</f>
        <v>0</v>
      </c>
      <c r="BI234" s="145">
        <f>IF(N234="nulová",J234,0)</f>
        <v>0</v>
      </c>
      <c r="BJ234" s="16" t="s">
        <v>78</v>
      </c>
      <c r="BK234" s="145">
        <f>ROUND(I234*H234,2)</f>
        <v>0</v>
      </c>
      <c r="BL234" s="16" t="s">
        <v>118</v>
      </c>
      <c r="BM234" s="144" t="s">
        <v>404</v>
      </c>
    </row>
    <row r="235" spans="1:65" s="2" customFormat="1" ht="29.25">
      <c r="A235" s="31"/>
      <c r="B235" s="32"/>
      <c r="C235" s="31"/>
      <c r="D235" s="146" t="s">
        <v>120</v>
      </c>
      <c r="E235" s="31"/>
      <c r="F235" s="147" t="s">
        <v>405</v>
      </c>
      <c r="G235" s="31"/>
      <c r="H235" s="31"/>
      <c r="I235" s="148"/>
      <c r="J235" s="31"/>
      <c r="K235" s="31"/>
      <c r="L235" s="32"/>
      <c r="M235" s="149"/>
      <c r="N235" s="150"/>
      <c r="O235" s="52"/>
      <c r="P235" s="52"/>
      <c r="Q235" s="52"/>
      <c r="R235" s="52"/>
      <c r="S235" s="52"/>
      <c r="T235" s="53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T235" s="16" t="s">
        <v>120</v>
      </c>
      <c r="AU235" s="16" t="s">
        <v>80</v>
      </c>
    </row>
    <row r="236" spans="1:65" s="2" customFormat="1" ht="11.25">
      <c r="A236" s="31"/>
      <c r="B236" s="32"/>
      <c r="C236" s="31"/>
      <c r="D236" s="151" t="s">
        <v>122</v>
      </c>
      <c r="E236" s="31"/>
      <c r="F236" s="152" t="s">
        <v>406</v>
      </c>
      <c r="G236" s="31"/>
      <c r="H236" s="31"/>
      <c r="I236" s="148"/>
      <c r="J236" s="31"/>
      <c r="K236" s="31"/>
      <c r="L236" s="32"/>
      <c r="M236" s="171"/>
      <c r="N236" s="172"/>
      <c r="O236" s="173"/>
      <c r="P236" s="173"/>
      <c r="Q236" s="173"/>
      <c r="R236" s="173"/>
      <c r="S236" s="173"/>
      <c r="T236" s="174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T236" s="16" t="s">
        <v>122</v>
      </c>
      <c r="AU236" s="16" t="s">
        <v>80</v>
      </c>
    </row>
    <row r="237" spans="1:65" s="2" customFormat="1" ht="6.95" customHeight="1">
      <c r="A237" s="31"/>
      <c r="B237" s="41"/>
      <c r="C237" s="42"/>
      <c r="D237" s="42"/>
      <c r="E237" s="42"/>
      <c r="F237" s="42"/>
      <c r="G237" s="42"/>
      <c r="H237" s="42"/>
      <c r="I237" s="42"/>
      <c r="J237" s="42"/>
      <c r="K237" s="42"/>
      <c r="L237" s="32"/>
      <c r="M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</row>
  </sheetData>
  <autoFilter ref="C86:K236" xr:uid="{00000000-0009-0000-0000-000001000000}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hyperlinks>
    <hyperlink ref="F92" r:id="rId1" xr:uid="{00000000-0004-0000-0100-000000000000}"/>
    <hyperlink ref="F95" r:id="rId2" xr:uid="{00000000-0004-0000-0100-000001000000}"/>
    <hyperlink ref="F98" r:id="rId3" xr:uid="{00000000-0004-0000-0100-000002000000}"/>
    <hyperlink ref="F102" r:id="rId4" xr:uid="{00000000-0004-0000-0100-000003000000}"/>
    <hyperlink ref="F105" r:id="rId5" xr:uid="{00000000-0004-0000-0100-000004000000}"/>
    <hyperlink ref="F108" r:id="rId6" xr:uid="{00000000-0004-0000-0100-000005000000}"/>
    <hyperlink ref="F111" r:id="rId7" xr:uid="{00000000-0004-0000-0100-000006000000}"/>
    <hyperlink ref="F114" r:id="rId8" xr:uid="{00000000-0004-0000-0100-000007000000}"/>
    <hyperlink ref="F117" r:id="rId9" xr:uid="{00000000-0004-0000-0100-000008000000}"/>
    <hyperlink ref="F120" r:id="rId10" xr:uid="{00000000-0004-0000-0100-000009000000}"/>
    <hyperlink ref="F123" r:id="rId11" xr:uid="{00000000-0004-0000-0100-00000A000000}"/>
    <hyperlink ref="F126" r:id="rId12" xr:uid="{00000000-0004-0000-0100-00000B000000}"/>
    <hyperlink ref="F129" r:id="rId13" xr:uid="{00000000-0004-0000-0100-00000C000000}"/>
    <hyperlink ref="F132" r:id="rId14" xr:uid="{00000000-0004-0000-0100-00000D000000}"/>
    <hyperlink ref="F135" r:id="rId15" xr:uid="{00000000-0004-0000-0100-00000E000000}"/>
    <hyperlink ref="F138" r:id="rId16" xr:uid="{00000000-0004-0000-0100-00000F000000}"/>
    <hyperlink ref="F141" r:id="rId17" xr:uid="{00000000-0004-0000-0100-000010000000}"/>
    <hyperlink ref="F144" r:id="rId18" xr:uid="{00000000-0004-0000-0100-000011000000}"/>
    <hyperlink ref="F147" r:id="rId19" xr:uid="{00000000-0004-0000-0100-000012000000}"/>
    <hyperlink ref="F164" r:id="rId20" xr:uid="{00000000-0004-0000-0100-000013000000}"/>
    <hyperlink ref="F167" r:id="rId21" xr:uid="{00000000-0004-0000-0100-000014000000}"/>
    <hyperlink ref="F170" r:id="rId22" xr:uid="{00000000-0004-0000-0100-000015000000}"/>
    <hyperlink ref="F173" r:id="rId23" xr:uid="{00000000-0004-0000-0100-000016000000}"/>
    <hyperlink ref="F176" r:id="rId24" xr:uid="{00000000-0004-0000-0100-000017000000}"/>
    <hyperlink ref="F184" r:id="rId25" xr:uid="{00000000-0004-0000-0100-000018000000}"/>
    <hyperlink ref="F187" r:id="rId26" xr:uid="{00000000-0004-0000-0100-000019000000}"/>
    <hyperlink ref="F190" r:id="rId27" xr:uid="{00000000-0004-0000-0100-00001A000000}"/>
    <hyperlink ref="F196" r:id="rId28" xr:uid="{00000000-0004-0000-0100-00001B000000}"/>
    <hyperlink ref="F204" r:id="rId29" xr:uid="{00000000-0004-0000-0100-00001C000000}"/>
    <hyperlink ref="F207" r:id="rId30" xr:uid="{00000000-0004-0000-0100-00001D000000}"/>
    <hyperlink ref="F219" r:id="rId31" xr:uid="{00000000-0004-0000-0100-00001E000000}"/>
    <hyperlink ref="F222" r:id="rId32" xr:uid="{00000000-0004-0000-0100-00001F000000}"/>
    <hyperlink ref="F225" r:id="rId33" xr:uid="{00000000-0004-0000-0100-000020000000}"/>
    <hyperlink ref="F228" r:id="rId34" xr:uid="{00000000-0004-0000-0100-000021000000}"/>
    <hyperlink ref="F232" r:id="rId35" xr:uid="{00000000-0004-0000-0100-000022000000}"/>
    <hyperlink ref="F236" r:id="rId36" xr:uid="{00000000-0004-0000-0100-00002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175" customWidth="1"/>
    <col min="2" max="2" width="1.6640625" style="175" customWidth="1"/>
    <col min="3" max="4" width="5" style="175" customWidth="1"/>
    <col min="5" max="5" width="11.6640625" style="175" customWidth="1"/>
    <col min="6" max="6" width="9.1640625" style="175" customWidth="1"/>
    <col min="7" max="7" width="5" style="175" customWidth="1"/>
    <col min="8" max="8" width="77.83203125" style="175" customWidth="1"/>
    <col min="9" max="10" width="20" style="175" customWidth="1"/>
    <col min="11" max="11" width="1.6640625" style="175" customWidth="1"/>
  </cols>
  <sheetData>
    <row r="1" spans="2:11" s="1" customFormat="1" ht="37.5" customHeight="1"/>
    <row r="2" spans="2:11" s="1" customFormat="1" ht="7.5" customHeight="1">
      <c r="B2" s="176"/>
      <c r="C2" s="177"/>
      <c r="D2" s="177"/>
      <c r="E2" s="177"/>
      <c r="F2" s="177"/>
      <c r="G2" s="177"/>
      <c r="H2" s="177"/>
      <c r="I2" s="177"/>
      <c r="J2" s="177"/>
      <c r="K2" s="178"/>
    </row>
    <row r="3" spans="2:11" s="14" customFormat="1" ht="45" customHeight="1">
      <c r="B3" s="179"/>
      <c r="C3" s="299" t="s">
        <v>407</v>
      </c>
      <c r="D3" s="299"/>
      <c r="E3" s="299"/>
      <c r="F3" s="299"/>
      <c r="G3" s="299"/>
      <c r="H3" s="299"/>
      <c r="I3" s="299"/>
      <c r="J3" s="299"/>
      <c r="K3" s="180"/>
    </row>
    <row r="4" spans="2:11" s="1" customFormat="1" ht="25.5" customHeight="1">
      <c r="B4" s="181"/>
      <c r="C4" s="304" t="s">
        <v>408</v>
      </c>
      <c r="D4" s="304"/>
      <c r="E4" s="304"/>
      <c r="F4" s="304"/>
      <c r="G4" s="304"/>
      <c r="H4" s="304"/>
      <c r="I4" s="304"/>
      <c r="J4" s="304"/>
      <c r="K4" s="182"/>
    </row>
    <row r="5" spans="2:11" s="1" customFormat="1" ht="5.25" customHeight="1">
      <c r="B5" s="181"/>
      <c r="C5" s="183"/>
      <c r="D5" s="183"/>
      <c r="E5" s="183"/>
      <c r="F5" s="183"/>
      <c r="G5" s="183"/>
      <c r="H5" s="183"/>
      <c r="I5" s="183"/>
      <c r="J5" s="183"/>
      <c r="K5" s="182"/>
    </row>
    <row r="6" spans="2:11" s="1" customFormat="1" ht="15" customHeight="1">
      <c r="B6" s="181"/>
      <c r="C6" s="303" t="s">
        <v>409</v>
      </c>
      <c r="D6" s="303"/>
      <c r="E6" s="303"/>
      <c r="F6" s="303"/>
      <c r="G6" s="303"/>
      <c r="H6" s="303"/>
      <c r="I6" s="303"/>
      <c r="J6" s="303"/>
      <c r="K6" s="182"/>
    </row>
    <row r="7" spans="2:11" s="1" customFormat="1" ht="15" customHeight="1">
      <c r="B7" s="185"/>
      <c r="C7" s="303" t="s">
        <v>410</v>
      </c>
      <c r="D7" s="303"/>
      <c r="E7" s="303"/>
      <c r="F7" s="303"/>
      <c r="G7" s="303"/>
      <c r="H7" s="303"/>
      <c r="I7" s="303"/>
      <c r="J7" s="303"/>
      <c r="K7" s="182"/>
    </row>
    <row r="8" spans="2:11" s="1" customFormat="1" ht="12.75" customHeight="1">
      <c r="B8" s="185"/>
      <c r="C8" s="184"/>
      <c r="D8" s="184"/>
      <c r="E8" s="184"/>
      <c r="F8" s="184"/>
      <c r="G8" s="184"/>
      <c r="H8" s="184"/>
      <c r="I8" s="184"/>
      <c r="J8" s="184"/>
      <c r="K8" s="182"/>
    </row>
    <row r="9" spans="2:11" s="1" customFormat="1" ht="15" customHeight="1">
      <c r="B9" s="185"/>
      <c r="C9" s="303" t="s">
        <v>411</v>
      </c>
      <c r="D9" s="303"/>
      <c r="E9" s="303"/>
      <c r="F9" s="303"/>
      <c r="G9" s="303"/>
      <c r="H9" s="303"/>
      <c r="I9" s="303"/>
      <c r="J9" s="303"/>
      <c r="K9" s="182"/>
    </row>
    <row r="10" spans="2:11" s="1" customFormat="1" ht="15" customHeight="1">
      <c r="B10" s="185"/>
      <c r="C10" s="184"/>
      <c r="D10" s="303" t="s">
        <v>412</v>
      </c>
      <c r="E10" s="303"/>
      <c r="F10" s="303"/>
      <c r="G10" s="303"/>
      <c r="H10" s="303"/>
      <c r="I10" s="303"/>
      <c r="J10" s="303"/>
      <c r="K10" s="182"/>
    </row>
    <row r="11" spans="2:11" s="1" customFormat="1" ht="15" customHeight="1">
      <c r="B11" s="185"/>
      <c r="C11" s="186"/>
      <c r="D11" s="303" t="s">
        <v>413</v>
      </c>
      <c r="E11" s="303"/>
      <c r="F11" s="303"/>
      <c r="G11" s="303"/>
      <c r="H11" s="303"/>
      <c r="I11" s="303"/>
      <c r="J11" s="303"/>
      <c r="K11" s="182"/>
    </row>
    <row r="12" spans="2:11" s="1" customFormat="1" ht="15" customHeight="1">
      <c r="B12" s="185"/>
      <c r="C12" s="186"/>
      <c r="D12" s="184"/>
      <c r="E12" s="184"/>
      <c r="F12" s="184"/>
      <c r="G12" s="184"/>
      <c r="H12" s="184"/>
      <c r="I12" s="184"/>
      <c r="J12" s="184"/>
      <c r="K12" s="182"/>
    </row>
    <row r="13" spans="2:11" s="1" customFormat="1" ht="15" customHeight="1">
      <c r="B13" s="185"/>
      <c r="C13" s="186"/>
      <c r="D13" s="187" t="s">
        <v>414</v>
      </c>
      <c r="E13" s="184"/>
      <c r="F13" s="184"/>
      <c r="G13" s="184"/>
      <c r="H13" s="184"/>
      <c r="I13" s="184"/>
      <c r="J13" s="184"/>
      <c r="K13" s="182"/>
    </row>
    <row r="14" spans="2:11" s="1" customFormat="1" ht="12.75" customHeight="1">
      <c r="B14" s="185"/>
      <c r="C14" s="186"/>
      <c r="D14" s="186"/>
      <c r="E14" s="186"/>
      <c r="F14" s="186"/>
      <c r="G14" s="186"/>
      <c r="H14" s="186"/>
      <c r="I14" s="186"/>
      <c r="J14" s="186"/>
      <c r="K14" s="182"/>
    </row>
    <row r="15" spans="2:11" s="1" customFormat="1" ht="15" customHeight="1">
      <c r="B15" s="185"/>
      <c r="C15" s="186"/>
      <c r="D15" s="303" t="s">
        <v>415</v>
      </c>
      <c r="E15" s="303"/>
      <c r="F15" s="303"/>
      <c r="G15" s="303"/>
      <c r="H15" s="303"/>
      <c r="I15" s="303"/>
      <c r="J15" s="303"/>
      <c r="K15" s="182"/>
    </row>
    <row r="16" spans="2:11" s="1" customFormat="1" ht="15" customHeight="1">
      <c r="B16" s="185"/>
      <c r="C16" s="186"/>
      <c r="D16" s="303" t="s">
        <v>416</v>
      </c>
      <c r="E16" s="303"/>
      <c r="F16" s="303"/>
      <c r="G16" s="303"/>
      <c r="H16" s="303"/>
      <c r="I16" s="303"/>
      <c r="J16" s="303"/>
      <c r="K16" s="182"/>
    </row>
    <row r="17" spans="2:11" s="1" customFormat="1" ht="15" customHeight="1">
      <c r="B17" s="185"/>
      <c r="C17" s="186"/>
      <c r="D17" s="303" t="s">
        <v>417</v>
      </c>
      <c r="E17" s="303"/>
      <c r="F17" s="303"/>
      <c r="G17" s="303"/>
      <c r="H17" s="303"/>
      <c r="I17" s="303"/>
      <c r="J17" s="303"/>
      <c r="K17" s="182"/>
    </row>
    <row r="18" spans="2:11" s="1" customFormat="1" ht="15" customHeight="1">
      <c r="B18" s="185"/>
      <c r="C18" s="186"/>
      <c r="D18" s="186"/>
      <c r="E18" s="188" t="s">
        <v>77</v>
      </c>
      <c r="F18" s="303" t="s">
        <v>418</v>
      </c>
      <c r="G18" s="303"/>
      <c r="H18" s="303"/>
      <c r="I18" s="303"/>
      <c r="J18" s="303"/>
      <c r="K18" s="182"/>
    </row>
    <row r="19" spans="2:11" s="1" customFormat="1" ht="15" customHeight="1">
      <c r="B19" s="185"/>
      <c r="C19" s="186"/>
      <c r="D19" s="186"/>
      <c r="E19" s="188" t="s">
        <v>419</v>
      </c>
      <c r="F19" s="303" t="s">
        <v>420</v>
      </c>
      <c r="G19" s="303"/>
      <c r="H19" s="303"/>
      <c r="I19" s="303"/>
      <c r="J19" s="303"/>
      <c r="K19" s="182"/>
    </row>
    <row r="20" spans="2:11" s="1" customFormat="1" ht="15" customHeight="1">
      <c r="B20" s="185"/>
      <c r="C20" s="186"/>
      <c r="D20" s="186"/>
      <c r="E20" s="188" t="s">
        <v>421</v>
      </c>
      <c r="F20" s="303" t="s">
        <v>422</v>
      </c>
      <c r="G20" s="303"/>
      <c r="H20" s="303"/>
      <c r="I20" s="303"/>
      <c r="J20" s="303"/>
      <c r="K20" s="182"/>
    </row>
    <row r="21" spans="2:11" s="1" customFormat="1" ht="15" customHeight="1">
      <c r="B21" s="185"/>
      <c r="C21" s="186"/>
      <c r="D21" s="186"/>
      <c r="E21" s="188" t="s">
        <v>423</v>
      </c>
      <c r="F21" s="303" t="s">
        <v>424</v>
      </c>
      <c r="G21" s="303"/>
      <c r="H21" s="303"/>
      <c r="I21" s="303"/>
      <c r="J21" s="303"/>
      <c r="K21" s="182"/>
    </row>
    <row r="22" spans="2:11" s="1" customFormat="1" ht="15" customHeight="1">
      <c r="B22" s="185"/>
      <c r="C22" s="186"/>
      <c r="D22" s="186"/>
      <c r="E22" s="188" t="s">
        <v>425</v>
      </c>
      <c r="F22" s="303" t="s">
        <v>426</v>
      </c>
      <c r="G22" s="303"/>
      <c r="H22" s="303"/>
      <c r="I22" s="303"/>
      <c r="J22" s="303"/>
      <c r="K22" s="182"/>
    </row>
    <row r="23" spans="2:11" s="1" customFormat="1" ht="15" customHeight="1">
      <c r="B23" s="185"/>
      <c r="C23" s="186"/>
      <c r="D23" s="186"/>
      <c r="E23" s="188" t="s">
        <v>427</v>
      </c>
      <c r="F23" s="303" t="s">
        <v>428</v>
      </c>
      <c r="G23" s="303"/>
      <c r="H23" s="303"/>
      <c r="I23" s="303"/>
      <c r="J23" s="303"/>
      <c r="K23" s="182"/>
    </row>
    <row r="24" spans="2:11" s="1" customFormat="1" ht="12.75" customHeight="1">
      <c r="B24" s="185"/>
      <c r="C24" s="186"/>
      <c r="D24" s="186"/>
      <c r="E24" s="186"/>
      <c r="F24" s="186"/>
      <c r="G24" s="186"/>
      <c r="H24" s="186"/>
      <c r="I24" s="186"/>
      <c r="J24" s="186"/>
      <c r="K24" s="182"/>
    </row>
    <row r="25" spans="2:11" s="1" customFormat="1" ht="15" customHeight="1">
      <c r="B25" s="185"/>
      <c r="C25" s="303" t="s">
        <v>429</v>
      </c>
      <c r="D25" s="303"/>
      <c r="E25" s="303"/>
      <c r="F25" s="303"/>
      <c r="G25" s="303"/>
      <c r="H25" s="303"/>
      <c r="I25" s="303"/>
      <c r="J25" s="303"/>
      <c r="K25" s="182"/>
    </row>
    <row r="26" spans="2:11" s="1" customFormat="1" ht="15" customHeight="1">
      <c r="B26" s="185"/>
      <c r="C26" s="303" t="s">
        <v>430</v>
      </c>
      <c r="D26" s="303"/>
      <c r="E26" s="303"/>
      <c r="F26" s="303"/>
      <c r="G26" s="303"/>
      <c r="H26" s="303"/>
      <c r="I26" s="303"/>
      <c r="J26" s="303"/>
      <c r="K26" s="182"/>
    </row>
    <row r="27" spans="2:11" s="1" customFormat="1" ht="15" customHeight="1">
      <c r="B27" s="185"/>
      <c r="C27" s="184"/>
      <c r="D27" s="303" t="s">
        <v>431</v>
      </c>
      <c r="E27" s="303"/>
      <c r="F27" s="303"/>
      <c r="G27" s="303"/>
      <c r="H27" s="303"/>
      <c r="I27" s="303"/>
      <c r="J27" s="303"/>
      <c r="K27" s="182"/>
    </row>
    <row r="28" spans="2:11" s="1" customFormat="1" ht="15" customHeight="1">
      <c r="B28" s="185"/>
      <c r="C28" s="186"/>
      <c r="D28" s="303" t="s">
        <v>432</v>
      </c>
      <c r="E28" s="303"/>
      <c r="F28" s="303"/>
      <c r="G28" s="303"/>
      <c r="H28" s="303"/>
      <c r="I28" s="303"/>
      <c r="J28" s="303"/>
      <c r="K28" s="182"/>
    </row>
    <row r="29" spans="2:11" s="1" customFormat="1" ht="12.75" customHeight="1">
      <c r="B29" s="185"/>
      <c r="C29" s="186"/>
      <c r="D29" s="186"/>
      <c r="E29" s="186"/>
      <c r="F29" s="186"/>
      <c r="G29" s="186"/>
      <c r="H29" s="186"/>
      <c r="I29" s="186"/>
      <c r="J29" s="186"/>
      <c r="K29" s="182"/>
    </row>
    <row r="30" spans="2:11" s="1" customFormat="1" ht="15" customHeight="1">
      <c r="B30" s="185"/>
      <c r="C30" s="186"/>
      <c r="D30" s="303" t="s">
        <v>433</v>
      </c>
      <c r="E30" s="303"/>
      <c r="F30" s="303"/>
      <c r="G30" s="303"/>
      <c r="H30" s="303"/>
      <c r="I30" s="303"/>
      <c r="J30" s="303"/>
      <c r="K30" s="182"/>
    </row>
    <row r="31" spans="2:11" s="1" customFormat="1" ht="15" customHeight="1">
      <c r="B31" s="185"/>
      <c r="C31" s="186"/>
      <c r="D31" s="303" t="s">
        <v>434</v>
      </c>
      <c r="E31" s="303"/>
      <c r="F31" s="303"/>
      <c r="G31" s="303"/>
      <c r="H31" s="303"/>
      <c r="I31" s="303"/>
      <c r="J31" s="303"/>
      <c r="K31" s="182"/>
    </row>
    <row r="32" spans="2:11" s="1" customFormat="1" ht="12.75" customHeight="1">
      <c r="B32" s="185"/>
      <c r="C32" s="186"/>
      <c r="D32" s="186"/>
      <c r="E32" s="186"/>
      <c r="F32" s="186"/>
      <c r="G32" s="186"/>
      <c r="H32" s="186"/>
      <c r="I32" s="186"/>
      <c r="J32" s="186"/>
      <c r="K32" s="182"/>
    </row>
    <row r="33" spans="2:11" s="1" customFormat="1" ht="15" customHeight="1">
      <c r="B33" s="185"/>
      <c r="C33" s="186"/>
      <c r="D33" s="303" t="s">
        <v>435</v>
      </c>
      <c r="E33" s="303"/>
      <c r="F33" s="303"/>
      <c r="G33" s="303"/>
      <c r="H33" s="303"/>
      <c r="I33" s="303"/>
      <c r="J33" s="303"/>
      <c r="K33" s="182"/>
    </row>
    <row r="34" spans="2:11" s="1" customFormat="1" ht="15" customHeight="1">
      <c r="B34" s="185"/>
      <c r="C34" s="186"/>
      <c r="D34" s="303" t="s">
        <v>436</v>
      </c>
      <c r="E34" s="303"/>
      <c r="F34" s="303"/>
      <c r="G34" s="303"/>
      <c r="H34" s="303"/>
      <c r="I34" s="303"/>
      <c r="J34" s="303"/>
      <c r="K34" s="182"/>
    </row>
    <row r="35" spans="2:11" s="1" customFormat="1" ht="15" customHeight="1">
      <c r="B35" s="185"/>
      <c r="C35" s="186"/>
      <c r="D35" s="303" t="s">
        <v>437</v>
      </c>
      <c r="E35" s="303"/>
      <c r="F35" s="303"/>
      <c r="G35" s="303"/>
      <c r="H35" s="303"/>
      <c r="I35" s="303"/>
      <c r="J35" s="303"/>
      <c r="K35" s="182"/>
    </row>
    <row r="36" spans="2:11" s="1" customFormat="1" ht="15" customHeight="1">
      <c r="B36" s="185"/>
      <c r="C36" s="186"/>
      <c r="D36" s="184"/>
      <c r="E36" s="187" t="s">
        <v>97</v>
      </c>
      <c r="F36" s="184"/>
      <c r="G36" s="303" t="s">
        <v>438</v>
      </c>
      <c r="H36" s="303"/>
      <c r="I36" s="303"/>
      <c r="J36" s="303"/>
      <c r="K36" s="182"/>
    </row>
    <row r="37" spans="2:11" s="1" customFormat="1" ht="30.75" customHeight="1">
      <c r="B37" s="185"/>
      <c r="C37" s="186"/>
      <c r="D37" s="184"/>
      <c r="E37" s="187" t="s">
        <v>439</v>
      </c>
      <c r="F37" s="184"/>
      <c r="G37" s="303" t="s">
        <v>440</v>
      </c>
      <c r="H37" s="303"/>
      <c r="I37" s="303"/>
      <c r="J37" s="303"/>
      <c r="K37" s="182"/>
    </row>
    <row r="38" spans="2:11" s="1" customFormat="1" ht="15" customHeight="1">
      <c r="B38" s="185"/>
      <c r="C38" s="186"/>
      <c r="D38" s="184"/>
      <c r="E38" s="187" t="s">
        <v>51</v>
      </c>
      <c r="F38" s="184"/>
      <c r="G38" s="303" t="s">
        <v>441</v>
      </c>
      <c r="H38" s="303"/>
      <c r="I38" s="303"/>
      <c r="J38" s="303"/>
      <c r="K38" s="182"/>
    </row>
    <row r="39" spans="2:11" s="1" customFormat="1" ht="15" customHeight="1">
      <c r="B39" s="185"/>
      <c r="C39" s="186"/>
      <c r="D39" s="184"/>
      <c r="E39" s="187" t="s">
        <v>52</v>
      </c>
      <c r="F39" s="184"/>
      <c r="G39" s="303" t="s">
        <v>442</v>
      </c>
      <c r="H39" s="303"/>
      <c r="I39" s="303"/>
      <c r="J39" s="303"/>
      <c r="K39" s="182"/>
    </row>
    <row r="40" spans="2:11" s="1" customFormat="1" ht="15" customHeight="1">
      <c r="B40" s="185"/>
      <c r="C40" s="186"/>
      <c r="D40" s="184"/>
      <c r="E40" s="187" t="s">
        <v>98</v>
      </c>
      <c r="F40" s="184"/>
      <c r="G40" s="303" t="s">
        <v>443</v>
      </c>
      <c r="H40" s="303"/>
      <c r="I40" s="303"/>
      <c r="J40" s="303"/>
      <c r="K40" s="182"/>
    </row>
    <row r="41" spans="2:11" s="1" customFormat="1" ht="15" customHeight="1">
      <c r="B41" s="185"/>
      <c r="C41" s="186"/>
      <c r="D41" s="184"/>
      <c r="E41" s="187" t="s">
        <v>99</v>
      </c>
      <c r="F41" s="184"/>
      <c r="G41" s="303" t="s">
        <v>444</v>
      </c>
      <c r="H41" s="303"/>
      <c r="I41" s="303"/>
      <c r="J41" s="303"/>
      <c r="K41" s="182"/>
    </row>
    <row r="42" spans="2:11" s="1" customFormat="1" ht="15" customHeight="1">
      <c r="B42" s="185"/>
      <c r="C42" s="186"/>
      <c r="D42" s="184"/>
      <c r="E42" s="187" t="s">
        <v>445</v>
      </c>
      <c r="F42" s="184"/>
      <c r="G42" s="303" t="s">
        <v>446</v>
      </c>
      <c r="H42" s="303"/>
      <c r="I42" s="303"/>
      <c r="J42" s="303"/>
      <c r="K42" s="182"/>
    </row>
    <row r="43" spans="2:11" s="1" customFormat="1" ht="15" customHeight="1">
      <c r="B43" s="185"/>
      <c r="C43" s="186"/>
      <c r="D43" s="184"/>
      <c r="E43" s="187"/>
      <c r="F43" s="184"/>
      <c r="G43" s="303" t="s">
        <v>447</v>
      </c>
      <c r="H43" s="303"/>
      <c r="I43" s="303"/>
      <c r="J43" s="303"/>
      <c r="K43" s="182"/>
    </row>
    <row r="44" spans="2:11" s="1" customFormat="1" ht="15" customHeight="1">
      <c r="B44" s="185"/>
      <c r="C44" s="186"/>
      <c r="D44" s="184"/>
      <c r="E44" s="187" t="s">
        <v>448</v>
      </c>
      <c r="F44" s="184"/>
      <c r="G44" s="303" t="s">
        <v>449</v>
      </c>
      <c r="H44" s="303"/>
      <c r="I44" s="303"/>
      <c r="J44" s="303"/>
      <c r="K44" s="182"/>
    </row>
    <row r="45" spans="2:11" s="1" customFormat="1" ht="15" customHeight="1">
      <c r="B45" s="185"/>
      <c r="C45" s="186"/>
      <c r="D45" s="184"/>
      <c r="E45" s="187" t="s">
        <v>101</v>
      </c>
      <c r="F45" s="184"/>
      <c r="G45" s="303" t="s">
        <v>450</v>
      </c>
      <c r="H45" s="303"/>
      <c r="I45" s="303"/>
      <c r="J45" s="303"/>
      <c r="K45" s="182"/>
    </row>
    <row r="46" spans="2:11" s="1" customFormat="1" ht="12.75" customHeight="1">
      <c r="B46" s="185"/>
      <c r="C46" s="186"/>
      <c r="D46" s="184"/>
      <c r="E46" s="184"/>
      <c r="F46" s="184"/>
      <c r="G46" s="184"/>
      <c r="H46" s="184"/>
      <c r="I46" s="184"/>
      <c r="J46" s="184"/>
      <c r="K46" s="182"/>
    </row>
    <row r="47" spans="2:11" s="1" customFormat="1" ht="15" customHeight="1">
      <c r="B47" s="185"/>
      <c r="C47" s="186"/>
      <c r="D47" s="303" t="s">
        <v>451</v>
      </c>
      <c r="E47" s="303"/>
      <c r="F47" s="303"/>
      <c r="G47" s="303"/>
      <c r="H47" s="303"/>
      <c r="I47" s="303"/>
      <c r="J47" s="303"/>
      <c r="K47" s="182"/>
    </row>
    <row r="48" spans="2:11" s="1" customFormat="1" ht="15" customHeight="1">
      <c r="B48" s="185"/>
      <c r="C48" s="186"/>
      <c r="D48" s="186"/>
      <c r="E48" s="303" t="s">
        <v>452</v>
      </c>
      <c r="F48" s="303"/>
      <c r="G48" s="303"/>
      <c r="H48" s="303"/>
      <c r="I48" s="303"/>
      <c r="J48" s="303"/>
      <c r="K48" s="182"/>
    </row>
    <row r="49" spans="2:11" s="1" customFormat="1" ht="15" customHeight="1">
      <c r="B49" s="185"/>
      <c r="C49" s="186"/>
      <c r="D49" s="186"/>
      <c r="E49" s="303" t="s">
        <v>453</v>
      </c>
      <c r="F49" s="303"/>
      <c r="G49" s="303"/>
      <c r="H49" s="303"/>
      <c r="I49" s="303"/>
      <c r="J49" s="303"/>
      <c r="K49" s="182"/>
    </row>
    <row r="50" spans="2:11" s="1" customFormat="1" ht="15" customHeight="1">
      <c r="B50" s="185"/>
      <c r="C50" s="186"/>
      <c r="D50" s="186"/>
      <c r="E50" s="303" t="s">
        <v>454</v>
      </c>
      <c r="F50" s="303"/>
      <c r="G50" s="303"/>
      <c r="H50" s="303"/>
      <c r="I50" s="303"/>
      <c r="J50" s="303"/>
      <c r="K50" s="182"/>
    </row>
    <row r="51" spans="2:11" s="1" customFormat="1" ht="15" customHeight="1">
      <c r="B51" s="185"/>
      <c r="C51" s="186"/>
      <c r="D51" s="303" t="s">
        <v>455</v>
      </c>
      <c r="E51" s="303"/>
      <c r="F51" s="303"/>
      <c r="G51" s="303"/>
      <c r="H51" s="303"/>
      <c r="I51" s="303"/>
      <c r="J51" s="303"/>
      <c r="K51" s="182"/>
    </row>
    <row r="52" spans="2:11" s="1" customFormat="1" ht="25.5" customHeight="1">
      <c r="B52" s="181"/>
      <c r="C52" s="304" t="s">
        <v>456</v>
      </c>
      <c r="D52" s="304"/>
      <c r="E52" s="304"/>
      <c r="F52" s="304"/>
      <c r="G52" s="304"/>
      <c r="H52" s="304"/>
      <c r="I52" s="304"/>
      <c r="J52" s="304"/>
      <c r="K52" s="182"/>
    </row>
    <row r="53" spans="2:11" s="1" customFormat="1" ht="5.25" customHeight="1">
      <c r="B53" s="181"/>
      <c r="C53" s="183"/>
      <c r="D53" s="183"/>
      <c r="E53" s="183"/>
      <c r="F53" s="183"/>
      <c r="G53" s="183"/>
      <c r="H53" s="183"/>
      <c r="I53" s="183"/>
      <c r="J53" s="183"/>
      <c r="K53" s="182"/>
    </row>
    <row r="54" spans="2:11" s="1" customFormat="1" ht="15" customHeight="1">
      <c r="B54" s="181"/>
      <c r="C54" s="303" t="s">
        <v>457</v>
      </c>
      <c r="D54" s="303"/>
      <c r="E54" s="303"/>
      <c r="F54" s="303"/>
      <c r="G54" s="303"/>
      <c r="H54" s="303"/>
      <c r="I54" s="303"/>
      <c r="J54" s="303"/>
      <c r="K54" s="182"/>
    </row>
    <row r="55" spans="2:11" s="1" customFormat="1" ht="15" customHeight="1">
      <c r="B55" s="181"/>
      <c r="C55" s="303" t="s">
        <v>458</v>
      </c>
      <c r="D55" s="303"/>
      <c r="E55" s="303"/>
      <c r="F55" s="303"/>
      <c r="G55" s="303"/>
      <c r="H55" s="303"/>
      <c r="I55" s="303"/>
      <c r="J55" s="303"/>
      <c r="K55" s="182"/>
    </row>
    <row r="56" spans="2:11" s="1" customFormat="1" ht="12.75" customHeight="1">
      <c r="B56" s="181"/>
      <c r="C56" s="184"/>
      <c r="D56" s="184"/>
      <c r="E56" s="184"/>
      <c r="F56" s="184"/>
      <c r="G56" s="184"/>
      <c r="H56" s="184"/>
      <c r="I56" s="184"/>
      <c r="J56" s="184"/>
      <c r="K56" s="182"/>
    </row>
    <row r="57" spans="2:11" s="1" customFormat="1" ht="15" customHeight="1">
      <c r="B57" s="181"/>
      <c r="C57" s="303" t="s">
        <v>459</v>
      </c>
      <c r="D57" s="303"/>
      <c r="E57" s="303"/>
      <c r="F57" s="303"/>
      <c r="G57" s="303"/>
      <c r="H57" s="303"/>
      <c r="I57" s="303"/>
      <c r="J57" s="303"/>
      <c r="K57" s="182"/>
    </row>
    <row r="58" spans="2:11" s="1" customFormat="1" ht="15" customHeight="1">
      <c r="B58" s="181"/>
      <c r="C58" s="186"/>
      <c r="D58" s="303" t="s">
        <v>460</v>
      </c>
      <c r="E58" s="303"/>
      <c r="F58" s="303"/>
      <c r="G58" s="303"/>
      <c r="H58" s="303"/>
      <c r="I58" s="303"/>
      <c r="J58" s="303"/>
      <c r="K58" s="182"/>
    </row>
    <row r="59" spans="2:11" s="1" customFormat="1" ht="15" customHeight="1">
      <c r="B59" s="181"/>
      <c r="C59" s="186"/>
      <c r="D59" s="303" t="s">
        <v>461</v>
      </c>
      <c r="E59" s="303"/>
      <c r="F59" s="303"/>
      <c r="G59" s="303"/>
      <c r="H59" s="303"/>
      <c r="I59" s="303"/>
      <c r="J59" s="303"/>
      <c r="K59" s="182"/>
    </row>
    <row r="60" spans="2:11" s="1" customFormat="1" ht="15" customHeight="1">
      <c r="B60" s="181"/>
      <c r="C60" s="186"/>
      <c r="D60" s="303" t="s">
        <v>462</v>
      </c>
      <c r="E60" s="303"/>
      <c r="F60" s="303"/>
      <c r="G60" s="303"/>
      <c r="H60" s="303"/>
      <c r="I60" s="303"/>
      <c r="J60" s="303"/>
      <c r="K60" s="182"/>
    </row>
    <row r="61" spans="2:11" s="1" customFormat="1" ht="15" customHeight="1">
      <c r="B61" s="181"/>
      <c r="C61" s="186"/>
      <c r="D61" s="303" t="s">
        <v>463</v>
      </c>
      <c r="E61" s="303"/>
      <c r="F61" s="303"/>
      <c r="G61" s="303"/>
      <c r="H61" s="303"/>
      <c r="I61" s="303"/>
      <c r="J61" s="303"/>
      <c r="K61" s="182"/>
    </row>
    <row r="62" spans="2:11" s="1" customFormat="1" ht="15" customHeight="1">
      <c r="B62" s="181"/>
      <c r="C62" s="186"/>
      <c r="D62" s="305" t="s">
        <v>464</v>
      </c>
      <c r="E62" s="305"/>
      <c r="F62" s="305"/>
      <c r="G62" s="305"/>
      <c r="H62" s="305"/>
      <c r="I62" s="305"/>
      <c r="J62" s="305"/>
      <c r="K62" s="182"/>
    </row>
    <row r="63" spans="2:11" s="1" customFormat="1" ht="15" customHeight="1">
      <c r="B63" s="181"/>
      <c r="C63" s="186"/>
      <c r="D63" s="303" t="s">
        <v>465</v>
      </c>
      <c r="E63" s="303"/>
      <c r="F63" s="303"/>
      <c r="G63" s="303"/>
      <c r="H63" s="303"/>
      <c r="I63" s="303"/>
      <c r="J63" s="303"/>
      <c r="K63" s="182"/>
    </row>
    <row r="64" spans="2:11" s="1" customFormat="1" ht="12.75" customHeight="1">
      <c r="B64" s="181"/>
      <c r="C64" s="186"/>
      <c r="D64" s="186"/>
      <c r="E64" s="189"/>
      <c r="F64" s="186"/>
      <c r="G64" s="186"/>
      <c r="H64" s="186"/>
      <c r="I64" s="186"/>
      <c r="J64" s="186"/>
      <c r="K64" s="182"/>
    </row>
    <row r="65" spans="2:11" s="1" customFormat="1" ht="15" customHeight="1">
      <c r="B65" s="181"/>
      <c r="C65" s="186"/>
      <c r="D65" s="303" t="s">
        <v>466</v>
      </c>
      <c r="E65" s="303"/>
      <c r="F65" s="303"/>
      <c r="G65" s="303"/>
      <c r="H65" s="303"/>
      <c r="I65" s="303"/>
      <c r="J65" s="303"/>
      <c r="K65" s="182"/>
    </row>
    <row r="66" spans="2:11" s="1" customFormat="1" ht="15" customHeight="1">
      <c r="B66" s="181"/>
      <c r="C66" s="186"/>
      <c r="D66" s="305" t="s">
        <v>467</v>
      </c>
      <c r="E66" s="305"/>
      <c r="F66" s="305"/>
      <c r="G66" s="305"/>
      <c r="H66" s="305"/>
      <c r="I66" s="305"/>
      <c r="J66" s="305"/>
      <c r="K66" s="182"/>
    </row>
    <row r="67" spans="2:11" s="1" customFormat="1" ht="15" customHeight="1">
      <c r="B67" s="181"/>
      <c r="C67" s="186"/>
      <c r="D67" s="303" t="s">
        <v>468</v>
      </c>
      <c r="E67" s="303"/>
      <c r="F67" s="303"/>
      <c r="G67" s="303"/>
      <c r="H67" s="303"/>
      <c r="I67" s="303"/>
      <c r="J67" s="303"/>
      <c r="K67" s="182"/>
    </row>
    <row r="68" spans="2:11" s="1" customFormat="1" ht="15" customHeight="1">
      <c r="B68" s="181"/>
      <c r="C68" s="186"/>
      <c r="D68" s="303" t="s">
        <v>469</v>
      </c>
      <c r="E68" s="303"/>
      <c r="F68" s="303"/>
      <c r="G68" s="303"/>
      <c r="H68" s="303"/>
      <c r="I68" s="303"/>
      <c r="J68" s="303"/>
      <c r="K68" s="182"/>
    </row>
    <row r="69" spans="2:11" s="1" customFormat="1" ht="15" customHeight="1">
      <c r="B69" s="181"/>
      <c r="C69" s="186"/>
      <c r="D69" s="303" t="s">
        <v>470</v>
      </c>
      <c r="E69" s="303"/>
      <c r="F69" s="303"/>
      <c r="G69" s="303"/>
      <c r="H69" s="303"/>
      <c r="I69" s="303"/>
      <c r="J69" s="303"/>
      <c r="K69" s="182"/>
    </row>
    <row r="70" spans="2:11" s="1" customFormat="1" ht="15" customHeight="1">
      <c r="B70" s="181"/>
      <c r="C70" s="186"/>
      <c r="D70" s="303" t="s">
        <v>471</v>
      </c>
      <c r="E70" s="303"/>
      <c r="F70" s="303"/>
      <c r="G70" s="303"/>
      <c r="H70" s="303"/>
      <c r="I70" s="303"/>
      <c r="J70" s="303"/>
      <c r="K70" s="182"/>
    </row>
    <row r="71" spans="2:11" s="1" customFormat="1" ht="12.75" customHeight="1">
      <c r="B71" s="190"/>
      <c r="C71" s="191"/>
      <c r="D71" s="191"/>
      <c r="E71" s="191"/>
      <c r="F71" s="191"/>
      <c r="G71" s="191"/>
      <c r="H71" s="191"/>
      <c r="I71" s="191"/>
      <c r="J71" s="191"/>
      <c r="K71" s="192"/>
    </row>
    <row r="72" spans="2:11" s="1" customFormat="1" ht="18.75" customHeight="1">
      <c r="B72" s="193"/>
      <c r="C72" s="193"/>
      <c r="D72" s="193"/>
      <c r="E72" s="193"/>
      <c r="F72" s="193"/>
      <c r="G72" s="193"/>
      <c r="H72" s="193"/>
      <c r="I72" s="193"/>
      <c r="J72" s="193"/>
      <c r="K72" s="194"/>
    </row>
    <row r="73" spans="2:11" s="1" customFormat="1" ht="18.75" customHeight="1">
      <c r="B73" s="194"/>
      <c r="C73" s="194"/>
      <c r="D73" s="194"/>
      <c r="E73" s="194"/>
      <c r="F73" s="194"/>
      <c r="G73" s="194"/>
      <c r="H73" s="194"/>
      <c r="I73" s="194"/>
      <c r="J73" s="194"/>
      <c r="K73" s="194"/>
    </row>
    <row r="74" spans="2:11" s="1" customFormat="1" ht="7.5" customHeight="1">
      <c r="B74" s="195"/>
      <c r="C74" s="196"/>
      <c r="D74" s="196"/>
      <c r="E74" s="196"/>
      <c r="F74" s="196"/>
      <c r="G74" s="196"/>
      <c r="H74" s="196"/>
      <c r="I74" s="196"/>
      <c r="J74" s="196"/>
      <c r="K74" s="197"/>
    </row>
    <row r="75" spans="2:11" s="1" customFormat="1" ht="45" customHeight="1">
      <c r="B75" s="198"/>
      <c r="C75" s="298" t="s">
        <v>472</v>
      </c>
      <c r="D75" s="298"/>
      <c r="E75" s="298"/>
      <c r="F75" s="298"/>
      <c r="G75" s="298"/>
      <c r="H75" s="298"/>
      <c r="I75" s="298"/>
      <c r="J75" s="298"/>
      <c r="K75" s="199"/>
    </row>
    <row r="76" spans="2:11" s="1" customFormat="1" ht="17.25" customHeight="1">
      <c r="B76" s="198"/>
      <c r="C76" s="200" t="s">
        <v>473</v>
      </c>
      <c r="D76" s="200"/>
      <c r="E76" s="200"/>
      <c r="F76" s="200" t="s">
        <v>474</v>
      </c>
      <c r="G76" s="201"/>
      <c r="H76" s="200" t="s">
        <v>52</v>
      </c>
      <c r="I76" s="200" t="s">
        <v>55</v>
      </c>
      <c r="J76" s="200" t="s">
        <v>475</v>
      </c>
      <c r="K76" s="199"/>
    </row>
    <row r="77" spans="2:11" s="1" customFormat="1" ht="17.25" customHeight="1">
      <c r="B77" s="198"/>
      <c r="C77" s="202" t="s">
        <v>476</v>
      </c>
      <c r="D77" s="202"/>
      <c r="E77" s="202"/>
      <c r="F77" s="203" t="s">
        <v>477</v>
      </c>
      <c r="G77" s="204"/>
      <c r="H77" s="202"/>
      <c r="I77" s="202"/>
      <c r="J77" s="202" t="s">
        <v>478</v>
      </c>
      <c r="K77" s="199"/>
    </row>
    <row r="78" spans="2:11" s="1" customFormat="1" ht="5.25" customHeight="1">
      <c r="B78" s="198"/>
      <c r="C78" s="205"/>
      <c r="D78" s="205"/>
      <c r="E78" s="205"/>
      <c r="F78" s="205"/>
      <c r="G78" s="206"/>
      <c r="H78" s="205"/>
      <c r="I78" s="205"/>
      <c r="J78" s="205"/>
      <c r="K78" s="199"/>
    </row>
    <row r="79" spans="2:11" s="1" customFormat="1" ht="15" customHeight="1">
      <c r="B79" s="198"/>
      <c r="C79" s="187" t="s">
        <v>51</v>
      </c>
      <c r="D79" s="207"/>
      <c r="E79" s="207"/>
      <c r="F79" s="208" t="s">
        <v>479</v>
      </c>
      <c r="G79" s="209"/>
      <c r="H79" s="187" t="s">
        <v>480</v>
      </c>
      <c r="I79" s="187" t="s">
        <v>481</v>
      </c>
      <c r="J79" s="187">
        <v>20</v>
      </c>
      <c r="K79" s="199"/>
    </row>
    <row r="80" spans="2:11" s="1" customFormat="1" ht="15" customHeight="1">
      <c r="B80" s="198"/>
      <c r="C80" s="187" t="s">
        <v>482</v>
      </c>
      <c r="D80" s="187"/>
      <c r="E80" s="187"/>
      <c r="F80" s="208" t="s">
        <v>479</v>
      </c>
      <c r="G80" s="209"/>
      <c r="H80" s="187" t="s">
        <v>483</v>
      </c>
      <c r="I80" s="187" t="s">
        <v>481</v>
      </c>
      <c r="J80" s="187">
        <v>120</v>
      </c>
      <c r="K80" s="199"/>
    </row>
    <row r="81" spans="2:11" s="1" customFormat="1" ht="15" customHeight="1">
      <c r="B81" s="210"/>
      <c r="C81" s="187" t="s">
        <v>484</v>
      </c>
      <c r="D81" s="187"/>
      <c r="E81" s="187"/>
      <c r="F81" s="208" t="s">
        <v>485</v>
      </c>
      <c r="G81" s="209"/>
      <c r="H81" s="187" t="s">
        <v>486</v>
      </c>
      <c r="I81" s="187" t="s">
        <v>481</v>
      </c>
      <c r="J81" s="187">
        <v>50</v>
      </c>
      <c r="K81" s="199"/>
    </row>
    <row r="82" spans="2:11" s="1" customFormat="1" ht="15" customHeight="1">
      <c r="B82" s="210"/>
      <c r="C82" s="187" t="s">
        <v>487</v>
      </c>
      <c r="D82" s="187"/>
      <c r="E82" s="187"/>
      <c r="F82" s="208" t="s">
        <v>479</v>
      </c>
      <c r="G82" s="209"/>
      <c r="H82" s="187" t="s">
        <v>488</v>
      </c>
      <c r="I82" s="187" t="s">
        <v>489</v>
      </c>
      <c r="J82" s="187"/>
      <c r="K82" s="199"/>
    </row>
    <row r="83" spans="2:11" s="1" customFormat="1" ht="15" customHeight="1">
      <c r="B83" s="210"/>
      <c r="C83" s="211" t="s">
        <v>490</v>
      </c>
      <c r="D83" s="211"/>
      <c r="E83" s="211"/>
      <c r="F83" s="212" t="s">
        <v>485</v>
      </c>
      <c r="G83" s="211"/>
      <c r="H83" s="211" t="s">
        <v>491</v>
      </c>
      <c r="I83" s="211" t="s">
        <v>481</v>
      </c>
      <c r="J83" s="211">
        <v>15</v>
      </c>
      <c r="K83" s="199"/>
    </row>
    <row r="84" spans="2:11" s="1" customFormat="1" ht="15" customHeight="1">
      <c r="B84" s="210"/>
      <c r="C84" s="211" t="s">
        <v>492</v>
      </c>
      <c r="D84" s="211"/>
      <c r="E84" s="211"/>
      <c r="F84" s="212" t="s">
        <v>485</v>
      </c>
      <c r="G84" s="211"/>
      <c r="H84" s="211" t="s">
        <v>493</v>
      </c>
      <c r="I84" s="211" t="s">
        <v>481</v>
      </c>
      <c r="J84" s="211">
        <v>15</v>
      </c>
      <c r="K84" s="199"/>
    </row>
    <row r="85" spans="2:11" s="1" customFormat="1" ht="15" customHeight="1">
      <c r="B85" s="210"/>
      <c r="C85" s="211" t="s">
        <v>494</v>
      </c>
      <c r="D85" s="211"/>
      <c r="E85" s="211"/>
      <c r="F85" s="212" t="s">
        <v>485</v>
      </c>
      <c r="G85" s="211"/>
      <c r="H85" s="211" t="s">
        <v>495</v>
      </c>
      <c r="I85" s="211" t="s">
        <v>481</v>
      </c>
      <c r="J85" s="211">
        <v>20</v>
      </c>
      <c r="K85" s="199"/>
    </row>
    <row r="86" spans="2:11" s="1" customFormat="1" ht="15" customHeight="1">
      <c r="B86" s="210"/>
      <c r="C86" s="211" t="s">
        <v>496</v>
      </c>
      <c r="D86" s="211"/>
      <c r="E86" s="211"/>
      <c r="F86" s="212" t="s">
        <v>485</v>
      </c>
      <c r="G86" s="211"/>
      <c r="H86" s="211" t="s">
        <v>497</v>
      </c>
      <c r="I86" s="211" t="s">
        <v>481</v>
      </c>
      <c r="J86" s="211">
        <v>20</v>
      </c>
      <c r="K86" s="199"/>
    </row>
    <row r="87" spans="2:11" s="1" customFormat="1" ht="15" customHeight="1">
      <c r="B87" s="210"/>
      <c r="C87" s="187" t="s">
        <v>498</v>
      </c>
      <c r="D87" s="187"/>
      <c r="E87" s="187"/>
      <c r="F87" s="208" t="s">
        <v>485</v>
      </c>
      <c r="G87" s="209"/>
      <c r="H87" s="187" t="s">
        <v>499</v>
      </c>
      <c r="I87" s="187" t="s">
        <v>481</v>
      </c>
      <c r="J87" s="187">
        <v>50</v>
      </c>
      <c r="K87" s="199"/>
    </row>
    <row r="88" spans="2:11" s="1" customFormat="1" ht="15" customHeight="1">
      <c r="B88" s="210"/>
      <c r="C88" s="187" t="s">
        <v>500</v>
      </c>
      <c r="D88" s="187"/>
      <c r="E88" s="187"/>
      <c r="F88" s="208" t="s">
        <v>485</v>
      </c>
      <c r="G88" s="209"/>
      <c r="H88" s="187" t="s">
        <v>501</v>
      </c>
      <c r="I88" s="187" t="s">
        <v>481</v>
      </c>
      <c r="J88" s="187">
        <v>20</v>
      </c>
      <c r="K88" s="199"/>
    </row>
    <row r="89" spans="2:11" s="1" customFormat="1" ht="15" customHeight="1">
      <c r="B89" s="210"/>
      <c r="C89" s="187" t="s">
        <v>502</v>
      </c>
      <c r="D89" s="187"/>
      <c r="E89" s="187"/>
      <c r="F89" s="208" t="s">
        <v>485</v>
      </c>
      <c r="G89" s="209"/>
      <c r="H89" s="187" t="s">
        <v>503</v>
      </c>
      <c r="I89" s="187" t="s">
        <v>481</v>
      </c>
      <c r="J89" s="187">
        <v>20</v>
      </c>
      <c r="K89" s="199"/>
    </row>
    <row r="90" spans="2:11" s="1" customFormat="1" ht="15" customHeight="1">
      <c r="B90" s="210"/>
      <c r="C90" s="187" t="s">
        <v>504</v>
      </c>
      <c r="D90" s="187"/>
      <c r="E90" s="187"/>
      <c r="F90" s="208" t="s">
        <v>485</v>
      </c>
      <c r="G90" s="209"/>
      <c r="H90" s="187" t="s">
        <v>505</v>
      </c>
      <c r="I90" s="187" t="s">
        <v>481</v>
      </c>
      <c r="J90" s="187">
        <v>50</v>
      </c>
      <c r="K90" s="199"/>
    </row>
    <row r="91" spans="2:11" s="1" customFormat="1" ht="15" customHeight="1">
      <c r="B91" s="210"/>
      <c r="C91" s="187" t="s">
        <v>506</v>
      </c>
      <c r="D91" s="187"/>
      <c r="E91" s="187"/>
      <c r="F91" s="208" t="s">
        <v>485</v>
      </c>
      <c r="G91" s="209"/>
      <c r="H91" s="187" t="s">
        <v>506</v>
      </c>
      <c r="I91" s="187" t="s">
        <v>481</v>
      </c>
      <c r="J91" s="187">
        <v>50</v>
      </c>
      <c r="K91" s="199"/>
    </row>
    <row r="92" spans="2:11" s="1" customFormat="1" ht="15" customHeight="1">
      <c r="B92" s="210"/>
      <c r="C92" s="187" t="s">
        <v>507</v>
      </c>
      <c r="D92" s="187"/>
      <c r="E92" s="187"/>
      <c r="F92" s="208" t="s">
        <v>485</v>
      </c>
      <c r="G92" s="209"/>
      <c r="H92" s="187" t="s">
        <v>508</v>
      </c>
      <c r="I92" s="187" t="s">
        <v>481</v>
      </c>
      <c r="J92" s="187">
        <v>255</v>
      </c>
      <c r="K92" s="199"/>
    </row>
    <row r="93" spans="2:11" s="1" customFormat="1" ht="15" customHeight="1">
      <c r="B93" s="210"/>
      <c r="C93" s="187" t="s">
        <v>509</v>
      </c>
      <c r="D93" s="187"/>
      <c r="E93" s="187"/>
      <c r="F93" s="208" t="s">
        <v>479</v>
      </c>
      <c r="G93" s="209"/>
      <c r="H93" s="187" t="s">
        <v>510</v>
      </c>
      <c r="I93" s="187" t="s">
        <v>511</v>
      </c>
      <c r="J93" s="187"/>
      <c r="K93" s="199"/>
    </row>
    <row r="94" spans="2:11" s="1" customFormat="1" ht="15" customHeight="1">
      <c r="B94" s="210"/>
      <c r="C94" s="187" t="s">
        <v>512</v>
      </c>
      <c r="D94" s="187"/>
      <c r="E94" s="187"/>
      <c r="F94" s="208" t="s">
        <v>479</v>
      </c>
      <c r="G94" s="209"/>
      <c r="H94" s="187" t="s">
        <v>513</v>
      </c>
      <c r="I94" s="187" t="s">
        <v>514</v>
      </c>
      <c r="J94" s="187"/>
      <c r="K94" s="199"/>
    </row>
    <row r="95" spans="2:11" s="1" customFormat="1" ht="15" customHeight="1">
      <c r="B95" s="210"/>
      <c r="C95" s="187" t="s">
        <v>515</v>
      </c>
      <c r="D95" s="187"/>
      <c r="E95" s="187"/>
      <c r="F95" s="208" t="s">
        <v>479</v>
      </c>
      <c r="G95" s="209"/>
      <c r="H95" s="187" t="s">
        <v>515</v>
      </c>
      <c r="I95" s="187" t="s">
        <v>514</v>
      </c>
      <c r="J95" s="187"/>
      <c r="K95" s="199"/>
    </row>
    <row r="96" spans="2:11" s="1" customFormat="1" ht="15" customHeight="1">
      <c r="B96" s="210"/>
      <c r="C96" s="187" t="s">
        <v>36</v>
      </c>
      <c r="D96" s="187"/>
      <c r="E96" s="187"/>
      <c r="F96" s="208" t="s">
        <v>479</v>
      </c>
      <c r="G96" s="209"/>
      <c r="H96" s="187" t="s">
        <v>516</v>
      </c>
      <c r="I96" s="187" t="s">
        <v>514</v>
      </c>
      <c r="J96" s="187"/>
      <c r="K96" s="199"/>
    </row>
    <row r="97" spans="2:11" s="1" customFormat="1" ht="15" customHeight="1">
      <c r="B97" s="210"/>
      <c r="C97" s="187" t="s">
        <v>46</v>
      </c>
      <c r="D97" s="187"/>
      <c r="E97" s="187"/>
      <c r="F97" s="208" t="s">
        <v>479</v>
      </c>
      <c r="G97" s="209"/>
      <c r="H97" s="187" t="s">
        <v>517</v>
      </c>
      <c r="I97" s="187" t="s">
        <v>514</v>
      </c>
      <c r="J97" s="187"/>
      <c r="K97" s="199"/>
    </row>
    <row r="98" spans="2:11" s="1" customFormat="1" ht="15" customHeight="1">
      <c r="B98" s="213"/>
      <c r="C98" s="214"/>
      <c r="D98" s="214"/>
      <c r="E98" s="214"/>
      <c r="F98" s="214"/>
      <c r="G98" s="214"/>
      <c r="H98" s="214"/>
      <c r="I98" s="214"/>
      <c r="J98" s="214"/>
      <c r="K98" s="215"/>
    </row>
    <row r="99" spans="2:11" s="1" customFormat="1" ht="18.75" customHeight="1">
      <c r="B99" s="216"/>
      <c r="C99" s="217"/>
      <c r="D99" s="217"/>
      <c r="E99" s="217"/>
      <c r="F99" s="217"/>
      <c r="G99" s="217"/>
      <c r="H99" s="217"/>
      <c r="I99" s="217"/>
      <c r="J99" s="217"/>
      <c r="K99" s="216"/>
    </row>
    <row r="100" spans="2:11" s="1" customFormat="1" ht="18.75" customHeight="1">
      <c r="B100" s="194"/>
      <c r="C100" s="194"/>
      <c r="D100" s="194"/>
      <c r="E100" s="194"/>
      <c r="F100" s="194"/>
      <c r="G100" s="194"/>
      <c r="H100" s="194"/>
      <c r="I100" s="194"/>
      <c r="J100" s="194"/>
      <c r="K100" s="194"/>
    </row>
    <row r="101" spans="2:11" s="1" customFormat="1" ht="7.5" customHeight="1">
      <c r="B101" s="195"/>
      <c r="C101" s="196"/>
      <c r="D101" s="196"/>
      <c r="E101" s="196"/>
      <c r="F101" s="196"/>
      <c r="G101" s="196"/>
      <c r="H101" s="196"/>
      <c r="I101" s="196"/>
      <c r="J101" s="196"/>
      <c r="K101" s="197"/>
    </row>
    <row r="102" spans="2:11" s="1" customFormat="1" ht="45" customHeight="1">
      <c r="B102" s="198"/>
      <c r="C102" s="298" t="s">
        <v>518</v>
      </c>
      <c r="D102" s="298"/>
      <c r="E102" s="298"/>
      <c r="F102" s="298"/>
      <c r="G102" s="298"/>
      <c r="H102" s="298"/>
      <c r="I102" s="298"/>
      <c r="J102" s="298"/>
      <c r="K102" s="199"/>
    </row>
    <row r="103" spans="2:11" s="1" customFormat="1" ht="17.25" customHeight="1">
      <c r="B103" s="198"/>
      <c r="C103" s="200" t="s">
        <v>473</v>
      </c>
      <c r="D103" s="200"/>
      <c r="E103" s="200"/>
      <c r="F103" s="200" t="s">
        <v>474</v>
      </c>
      <c r="G103" s="201"/>
      <c r="H103" s="200" t="s">
        <v>52</v>
      </c>
      <c r="I103" s="200" t="s">
        <v>55</v>
      </c>
      <c r="J103" s="200" t="s">
        <v>475</v>
      </c>
      <c r="K103" s="199"/>
    </row>
    <row r="104" spans="2:11" s="1" customFormat="1" ht="17.25" customHeight="1">
      <c r="B104" s="198"/>
      <c r="C104" s="202" t="s">
        <v>476</v>
      </c>
      <c r="D104" s="202"/>
      <c r="E104" s="202"/>
      <c r="F104" s="203" t="s">
        <v>477</v>
      </c>
      <c r="G104" s="204"/>
      <c r="H104" s="202"/>
      <c r="I104" s="202"/>
      <c r="J104" s="202" t="s">
        <v>478</v>
      </c>
      <c r="K104" s="199"/>
    </row>
    <row r="105" spans="2:11" s="1" customFormat="1" ht="5.25" customHeight="1">
      <c r="B105" s="198"/>
      <c r="C105" s="200"/>
      <c r="D105" s="200"/>
      <c r="E105" s="200"/>
      <c r="F105" s="200"/>
      <c r="G105" s="218"/>
      <c r="H105" s="200"/>
      <c r="I105" s="200"/>
      <c r="J105" s="200"/>
      <c r="K105" s="199"/>
    </row>
    <row r="106" spans="2:11" s="1" customFormat="1" ht="15" customHeight="1">
      <c r="B106" s="198"/>
      <c r="C106" s="187" t="s">
        <v>51</v>
      </c>
      <c r="D106" s="207"/>
      <c r="E106" s="207"/>
      <c r="F106" s="208" t="s">
        <v>479</v>
      </c>
      <c r="G106" s="187"/>
      <c r="H106" s="187" t="s">
        <v>519</v>
      </c>
      <c r="I106" s="187" t="s">
        <v>481</v>
      </c>
      <c r="J106" s="187">
        <v>20</v>
      </c>
      <c r="K106" s="199"/>
    </row>
    <row r="107" spans="2:11" s="1" customFormat="1" ht="15" customHeight="1">
      <c r="B107" s="198"/>
      <c r="C107" s="187" t="s">
        <v>482</v>
      </c>
      <c r="D107" s="187"/>
      <c r="E107" s="187"/>
      <c r="F107" s="208" t="s">
        <v>479</v>
      </c>
      <c r="G107" s="187"/>
      <c r="H107" s="187" t="s">
        <v>519</v>
      </c>
      <c r="I107" s="187" t="s">
        <v>481</v>
      </c>
      <c r="J107" s="187">
        <v>120</v>
      </c>
      <c r="K107" s="199"/>
    </row>
    <row r="108" spans="2:11" s="1" customFormat="1" ht="15" customHeight="1">
      <c r="B108" s="210"/>
      <c r="C108" s="187" t="s">
        <v>484</v>
      </c>
      <c r="D108" s="187"/>
      <c r="E108" s="187"/>
      <c r="F108" s="208" t="s">
        <v>485</v>
      </c>
      <c r="G108" s="187"/>
      <c r="H108" s="187" t="s">
        <v>519</v>
      </c>
      <c r="I108" s="187" t="s">
        <v>481</v>
      </c>
      <c r="J108" s="187">
        <v>50</v>
      </c>
      <c r="K108" s="199"/>
    </row>
    <row r="109" spans="2:11" s="1" customFormat="1" ht="15" customHeight="1">
      <c r="B109" s="210"/>
      <c r="C109" s="187" t="s">
        <v>487</v>
      </c>
      <c r="D109" s="187"/>
      <c r="E109" s="187"/>
      <c r="F109" s="208" t="s">
        <v>479</v>
      </c>
      <c r="G109" s="187"/>
      <c r="H109" s="187" t="s">
        <v>519</v>
      </c>
      <c r="I109" s="187" t="s">
        <v>489</v>
      </c>
      <c r="J109" s="187"/>
      <c r="K109" s="199"/>
    </row>
    <row r="110" spans="2:11" s="1" customFormat="1" ht="15" customHeight="1">
      <c r="B110" s="210"/>
      <c r="C110" s="187" t="s">
        <v>498</v>
      </c>
      <c r="D110" s="187"/>
      <c r="E110" s="187"/>
      <c r="F110" s="208" t="s">
        <v>485</v>
      </c>
      <c r="G110" s="187"/>
      <c r="H110" s="187" t="s">
        <v>519</v>
      </c>
      <c r="I110" s="187" t="s">
        <v>481</v>
      </c>
      <c r="J110" s="187">
        <v>50</v>
      </c>
      <c r="K110" s="199"/>
    </row>
    <row r="111" spans="2:11" s="1" customFormat="1" ht="15" customHeight="1">
      <c r="B111" s="210"/>
      <c r="C111" s="187" t="s">
        <v>506</v>
      </c>
      <c r="D111" s="187"/>
      <c r="E111" s="187"/>
      <c r="F111" s="208" t="s">
        <v>485</v>
      </c>
      <c r="G111" s="187"/>
      <c r="H111" s="187" t="s">
        <v>519</v>
      </c>
      <c r="I111" s="187" t="s">
        <v>481</v>
      </c>
      <c r="J111" s="187">
        <v>50</v>
      </c>
      <c r="K111" s="199"/>
    </row>
    <row r="112" spans="2:11" s="1" customFormat="1" ht="15" customHeight="1">
      <c r="B112" s="210"/>
      <c r="C112" s="187" t="s">
        <v>504</v>
      </c>
      <c r="D112" s="187"/>
      <c r="E112" s="187"/>
      <c r="F112" s="208" t="s">
        <v>485</v>
      </c>
      <c r="G112" s="187"/>
      <c r="H112" s="187" t="s">
        <v>519</v>
      </c>
      <c r="I112" s="187" t="s">
        <v>481</v>
      </c>
      <c r="J112" s="187">
        <v>50</v>
      </c>
      <c r="K112" s="199"/>
    </row>
    <row r="113" spans="2:11" s="1" customFormat="1" ht="15" customHeight="1">
      <c r="B113" s="210"/>
      <c r="C113" s="187" t="s">
        <v>51</v>
      </c>
      <c r="D113" s="187"/>
      <c r="E113" s="187"/>
      <c r="F113" s="208" t="s">
        <v>479</v>
      </c>
      <c r="G113" s="187"/>
      <c r="H113" s="187" t="s">
        <v>520</v>
      </c>
      <c r="I113" s="187" t="s">
        <v>481</v>
      </c>
      <c r="J113" s="187">
        <v>20</v>
      </c>
      <c r="K113" s="199"/>
    </row>
    <row r="114" spans="2:11" s="1" customFormat="1" ht="15" customHeight="1">
      <c r="B114" s="210"/>
      <c r="C114" s="187" t="s">
        <v>521</v>
      </c>
      <c r="D114" s="187"/>
      <c r="E114" s="187"/>
      <c r="F114" s="208" t="s">
        <v>479</v>
      </c>
      <c r="G114" s="187"/>
      <c r="H114" s="187" t="s">
        <v>522</v>
      </c>
      <c r="I114" s="187" t="s">
        <v>481</v>
      </c>
      <c r="J114" s="187">
        <v>120</v>
      </c>
      <c r="K114" s="199"/>
    </row>
    <row r="115" spans="2:11" s="1" customFormat="1" ht="15" customHeight="1">
      <c r="B115" s="210"/>
      <c r="C115" s="187" t="s">
        <v>36</v>
      </c>
      <c r="D115" s="187"/>
      <c r="E115" s="187"/>
      <c r="F115" s="208" t="s">
        <v>479</v>
      </c>
      <c r="G115" s="187"/>
      <c r="H115" s="187" t="s">
        <v>523</v>
      </c>
      <c r="I115" s="187" t="s">
        <v>514</v>
      </c>
      <c r="J115" s="187"/>
      <c r="K115" s="199"/>
    </row>
    <row r="116" spans="2:11" s="1" customFormat="1" ht="15" customHeight="1">
      <c r="B116" s="210"/>
      <c r="C116" s="187" t="s">
        <v>46</v>
      </c>
      <c r="D116" s="187"/>
      <c r="E116" s="187"/>
      <c r="F116" s="208" t="s">
        <v>479</v>
      </c>
      <c r="G116" s="187"/>
      <c r="H116" s="187" t="s">
        <v>524</v>
      </c>
      <c r="I116" s="187" t="s">
        <v>514</v>
      </c>
      <c r="J116" s="187"/>
      <c r="K116" s="199"/>
    </row>
    <row r="117" spans="2:11" s="1" customFormat="1" ht="15" customHeight="1">
      <c r="B117" s="210"/>
      <c r="C117" s="187" t="s">
        <v>55</v>
      </c>
      <c r="D117" s="187"/>
      <c r="E117" s="187"/>
      <c r="F117" s="208" t="s">
        <v>479</v>
      </c>
      <c r="G117" s="187"/>
      <c r="H117" s="187" t="s">
        <v>525</v>
      </c>
      <c r="I117" s="187" t="s">
        <v>526</v>
      </c>
      <c r="J117" s="187"/>
      <c r="K117" s="199"/>
    </row>
    <row r="118" spans="2:11" s="1" customFormat="1" ht="15" customHeight="1">
      <c r="B118" s="213"/>
      <c r="C118" s="219"/>
      <c r="D118" s="219"/>
      <c r="E118" s="219"/>
      <c r="F118" s="219"/>
      <c r="G118" s="219"/>
      <c r="H118" s="219"/>
      <c r="I118" s="219"/>
      <c r="J118" s="219"/>
      <c r="K118" s="215"/>
    </row>
    <row r="119" spans="2:11" s="1" customFormat="1" ht="18.75" customHeight="1">
      <c r="B119" s="220"/>
      <c r="C119" s="221"/>
      <c r="D119" s="221"/>
      <c r="E119" s="221"/>
      <c r="F119" s="222"/>
      <c r="G119" s="221"/>
      <c r="H119" s="221"/>
      <c r="I119" s="221"/>
      <c r="J119" s="221"/>
      <c r="K119" s="220"/>
    </row>
    <row r="120" spans="2:11" s="1" customFormat="1" ht="18.75" customHeight="1">
      <c r="B120" s="194"/>
      <c r="C120" s="194"/>
      <c r="D120" s="194"/>
      <c r="E120" s="194"/>
      <c r="F120" s="194"/>
      <c r="G120" s="194"/>
      <c r="H120" s="194"/>
      <c r="I120" s="194"/>
      <c r="J120" s="194"/>
      <c r="K120" s="194"/>
    </row>
    <row r="121" spans="2:11" s="1" customFormat="1" ht="7.5" customHeight="1">
      <c r="B121" s="223"/>
      <c r="C121" s="224"/>
      <c r="D121" s="224"/>
      <c r="E121" s="224"/>
      <c r="F121" s="224"/>
      <c r="G121" s="224"/>
      <c r="H121" s="224"/>
      <c r="I121" s="224"/>
      <c r="J121" s="224"/>
      <c r="K121" s="225"/>
    </row>
    <row r="122" spans="2:11" s="1" customFormat="1" ht="45" customHeight="1">
      <c r="B122" s="226"/>
      <c r="C122" s="299" t="s">
        <v>527</v>
      </c>
      <c r="D122" s="299"/>
      <c r="E122" s="299"/>
      <c r="F122" s="299"/>
      <c r="G122" s="299"/>
      <c r="H122" s="299"/>
      <c r="I122" s="299"/>
      <c r="J122" s="299"/>
      <c r="K122" s="227"/>
    </row>
    <row r="123" spans="2:11" s="1" customFormat="1" ht="17.25" customHeight="1">
      <c r="B123" s="228"/>
      <c r="C123" s="200" t="s">
        <v>473</v>
      </c>
      <c r="D123" s="200"/>
      <c r="E123" s="200"/>
      <c r="F123" s="200" t="s">
        <v>474</v>
      </c>
      <c r="G123" s="201"/>
      <c r="H123" s="200" t="s">
        <v>52</v>
      </c>
      <c r="I123" s="200" t="s">
        <v>55</v>
      </c>
      <c r="J123" s="200" t="s">
        <v>475</v>
      </c>
      <c r="K123" s="229"/>
    </row>
    <row r="124" spans="2:11" s="1" customFormat="1" ht="17.25" customHeight="1">
      <c r="B124" s="228"/>
      <c r="C124" s="202" t="s">
        <v>476</v>
      </c>
      <c r="D124" s="202"/>
      <c r="E124" s="202"/>
      <c r="F124" s="203" t="s">
        <v>477</v>
      </c>
      <c r="G124" s="204"/>
      <c r="H124" s="202"/>
      <c r="I124" s="202"/>
      <c r="J124" s="202" t="s">
        <v>478</v>
      </c>
      <c r="K124" s="229"/>
    </row>
    <row r="125" spans="2:11" s="1" customFormat="1" ht="5.25" customHeight="1">
      <c r="B125" s="230"/>
      <c r="C125" s="205"/>
      <c r="D125" s="205"/>
      <c r="E125" s="205"/>
      <c r="F125" s="205"/>
      <c r="G125" s="231"/>
      <c r="H125" s="205"/>
      <c r="I125" s="205"/>
      <c r="J125" s="205"/>
      <c r="K125" s="232"/>
    </row>
    <row r="126" spans="2:11" s="1" customFormat="1" ht="15" customHeight="1">
      <c r="B126" s="230"/>
      <c r="C126" s="187" t="s">
        <v>482</v>
      </c>
      <c r="D126" s="207"/>
      <c r="E126" s="207"/>
      <c r="F126" s="208" t="s">
        <v>479</v>
      </c>
      <c r="G126" s="187"/>
      <c r="H126" s="187" t="s">
        <v>519</v>
      </c>
      <c r="I126" s="187" t="s">
        <v>481</v>
      </c>
      <c r="J126" s="187">
        <v>120</v>
      </c>
      <c r="K126" s="233"/>
    </row>
    <row r="127" spans="2:11" s="1" customFormat="1" ht="15" customHeight="1">
      <c r="B127" s="230"/>
      <c r="C127" s="187" t="s">
        <v>528</v>
      </c>
      <c r="D127" s="187"/>
      <c r="E127" s="187"/>
      <c r="F127" s="208" t="s">
        <v>479</v>
      </c>
      <c r="G127" s="187"/>
      <c r="H127" s="187" t="s">
        <v>529</v>
      </c>
      <c r="I127" s="187" t="s">
        <v>481</v>
      </c>
      <c r="J127" s="187" t="s">
        <v>530</v>
      </c>
      <c r="K127" s="233"/>
    </row>
    <row r="128" spans="2:11" s="1" customFormat="1" ht="15" customHeight="1">
      <c r="B128" s="230"/>
      <c r="C128" s="187" t="s">
        <v>427</v>
      </c>
      <c r="D128" s="187"/>
      <c r="E128" s="187"/>
      <c r="F128" s="208" t="s">
        <v>479</v>
      </c>
      <c r="G128" s="187"/>
      <c r="H128" s="187" t="s">
        <v>531</v>
      </c>
      <c r="I128" s="187" t="s">
        <v>481</v>
      </c>
      <c r="J128" s="187" t="s">
        <v>530</v>
      </c>
      <c r="K128" s="233"/>
    </row>
    <row r="129" spans="2:11" s="1" customFormat="1" ht="15" customHeight="1">
      <c r="B129" s="230"/>
      <c r="C129" s="187" t="s">
        <v>490</v>
      </c>
      <c r="D129" s="187"/>
      <c r="E129" s="187"/>
      <c r="F129" s="208" t="s">
        <v>485</v>
      </c>
      <c r="G129" s="187"/>
      <c r="H129" s="187" t="s">
        <v>491</v>
      </c>
      <c r="I129" s="187" t="s">
        <v>481</v>
      </c>
      <c r="J129" s="187">
        <v>15</v>
      </c>
      <c r="K129" s="233"/>
    </row>
    <row r="130" spans="2:11" s="1" customFormat="1" ht="15" customHeight="1">
      <c r="B130" s="230"/>
      <c r="C130" s="211" t="s">
        <v>492</v>
      </c>
      <c r="D130" s="211"/>
      <c r="E130" s="211"/>
      <c r="F130" s="212" t="s">
        <v>485</v>
      </c>
      <c r="G130" s="211"/>
      <c r="H130" s="211" t="s">
        <v>493</v>
      </c>
      <c r="I130" s="211" t="s">
        <v>481</v>
      </c>
      <c r="J130" s="211">
        <v>15</v>
      </c>
      <c r="K130" s="233"/>
    </row>
    <row r="131" spans="2:11" s="1" customFormat="1" ht="15" customHeight="1">
      <c r="B131" s="230"/>
      <c r="C131" s="211" t="s">
        <v>494</v>
      </c>
      <c r="D131" s="211"/>
      <c r="E131" s="211"/>
      <c r="F131" s="212" t="s">
        <v>485</v>
      </c>
      <c r="G131" s="211"/>
      <c r="H131" s="211" t="s">
        <v>495</v>
      </c>
      <c r="I131" s="211" t="s">
        <v>481</v>
      </c>
      <c r="J131" s="211">
        <v>20</v>
      </c>
      <c r="K131" s="233"/>
    </row>
    <row r="132" spans="2:11" s="1" customFormat="1" ht="15" customHeight="1">
      <c r="B132" s="230"/>
      <c r="C132" s="211" t="s">
        <v>496</v>
      </c>
      <c r="D132" s="211"/>
      <c r="E132" s="211"/>
      <c r="F132" s="212" t="s">
        <v>485</v>
      </c>
      <c r="G132" s="211"/>
      <c r="H132" s="211" t="s">
        <v>497</v>
      </c>
      <c r="I132" s="211" t="s">
        <v>481</v>
      </c>
      <c r="J132" s="211">
        <v>20</v>
      </c>
      <c r="K132" s="233"/>
    </row>
    <row r="133" spans="2:11" s="1" customFormat="1" ht="15" customHeight="1">
      <c r="B133" s="230"/>
      <c r="C133" s="187" t="s">
        <v>484</v>
      </c>
      <c r="D133" s="187"/>
      <c r="E133" s="187"/>
      <c r="F133" s="208" t="s">
        <v>485</v>
      </c>
      <c r="G133" s="187"/>
      <c r="H133" s="187" t="s">
        <v>519</v>
      </c>
      <c r="I133" s="187" t="s">
        <v>481</v>
      </c>
      <c r="J133" s="187">
        <v>50</v>
      </c>
      <c r="K133" s="233"/>
    </row>
    <row r="134" spans="2:11" s="1" customFormat="1" ht="15" customHeight="1">
      <c r="B134" s="230"/>
      <c r="C134" s="187" t="s">
        <v>498</v>
      </c>
      <c r="D134" s="187"/>
      <c r="E134" s="187"/>
      <c r="F134" s="208" t="s">
        <v>485</v>
      </c>
      <c r="G134" s="187"/>
      <c r="H134" s="187" t="s">
        <v>519</v>
      </c>
      <c r="I134" s="187" t="s">
        <v>481</v>
      </c>
      <c r="J134" s="187">
        <v>50</v>
      </c>
      <c r="K134" s="233"/>
    </row>
    <row r="135" spans="2:11" s="1" customFormat="1" ht="15" customHeight="1">
      <c r="B135" s="230"/>
      <c r="C135" s="187" t="s">
        <v>504</v>
      </c>
      <c r="D135" s="187"/>
      <c r="E135" s="187"/>
      <c r="F135" s="208" t="s">
        <v>485</v>
      </c>
      <c r="G135" s="187"/>
      <c r="H135" s="187" t="s">
        <v>519</v>
      </c>
      <c r="I135" s="187" t="s">
        <v>481</v>
      </c>
      <c r="J135" s="187">
        <v>50</v>
      </c>
      <c r="K135" s="233"/>
    </row>
    <row r="136" spans="2:11" s="1" customFormat="1" ht="15" customHeight="1">
      <c r="B136" s="230"/>
      <c r="C136" s="187" t="s">
        <v>506</v>
      </c>
      <c r="D136" s="187"/>
      <c r="E136" s="187"/>
      <c r="F136" s="208" t="s">
        <v>485</v>
      </c>
      <c r="G136" s="187"/>
      <c r="H136" s="187" t="s">
        <v>519</v>
      </c>
      <c r="I136" s="187" t="s">
        <v>481</v>
      </c>
      <c r="J136" s="187">
        <v>50</v>
      </c>
      <c r="K136" s="233"/>
    </row>
    <row r="137" spans="2:11" s="1" customFormat="1" ht="15" customHeight="1">
      <c r="B137" s="230"/>
      <c r="C137" s="187" t="s">
        <v>507</v>
      </c>
      <c r="D137" s="187"/>
      <c r="E137" s="187"/>
      <c r="F137" s="208" t="s">
        <v>485</v>
      </c>
      <c r="G137" s="187"/>
      <c r="H137" s="187" t="s">
        <v>532</v>
      </c>
      <c r="I137" s="187" t="s">
        <v>481</v>
      </c>
      <c r="J137" s="187">
        <v>255</v>
      </c>
      <c r="K137" s="233"/>
    </row>
    <row r="138" spans="2:11" s="1" customFormat="1" ht="15" customHeight="1">
      <c r="B138" s="230"/>
      <c r="C138" s="187" t="s">
        <v>509</v>
      </c>
      <c r="D138" s="187"/>
      <c r="E138" s="187"/>
      <c r="F138" s="208" t="s">
        <v>479</v>
      </c>
      <c r="G138" s="187"/>
      <c r="H138" s="187" t="s">
        <v>533</v>
      </c>
      <c r="I138" s="187" t="s">
        <v>511</v>
      </c>
      <c r="J138" s="187"/>
      <c r="K138" s="233"/>
    </row>
    <row r="139" spans="2:11" s="1" customFormat="1" ht="15" customHeight="1">
      <c r="B139" s="230"/>
      <c r="C139" s="187" t="s">
        <v>512</v>
      </c>
      <c r="D139" s="187"/>
      <c r="E139" s="187"/>
      <c r="F139" s="208" t="s">
        <v>479</v>
      </c>
      <c r="G139" s="187"/>
      <c r="H139" s="187" t="s">
        <v>534</v>
      </c>
      <c r="I139" s="187" t="s">
        <v>514</v>
      </c>
      <c r="J139" s="187"/>
      <c r="K139" s="233"/>
    </row>
    <row r="140" spans="2:11" s="1" customFormat="1" ht="15" customHeight="1">
      <c r="B140" s="230"/>
      <c r="C140" s="187" t="s">
        <v>515</v>
      </c>
      <c r="D140" s="187"/>
      <c r="E140" s="187"/>
      <c r="F140" s="208" t="s">
        <v>479</v>
      </c>
      <c r="G140" s="187"/>
      <c r="H140" s="187" t="s">
        <v>515</v>
      </c>
      <c r="I140" s="187" t="s">
        <v>514</v>
      </c>
      <c r="J140" s="187"/>
      <c r="K140" s="233"/>
    </row>
    <row r="141" spans="2:11" s="1" customFormat="1" ht="15" customHeight="1">
      <c r="B141" s="230"/>
      <c r="C141" s="187" t="s">
        <v>36</v>
      </c>
      <c r="D141" s="187"/>
      <c r="E141" s="187"/>
      <c r="F141" s="208" t="s">
        <v>479</v>
      </c>
      <c r="G141" s="187"/>
      <c r="H141" s="187" t="s">
        <v>535</v>
      </c>
      <c r="I141" s="187" t="s">
        <v>514</v>
      </c>
      <c r="J141" s="187"/>
      <c r="K141" s="233"/>
    </row>
    <row r="142" spans="2:11" s="1" customFormat="1" ht="15" customHeight="1">
      <c r="B142" s="230"/>
      <c r="C142" s="187" t="s">
        <v>536</v>
      </c>
      <c r="D142" s="187"/>
      <c r="E142" s="187"/>
      <c r="F142" s="208" t="s">
        <v>479</v>
      </c>
      <c r="G142" s="187"/>
      <c r="H142" s="187" t="s">
        <v>537</v>
      </c>
      <c r="I142" s="187" t="s">
        <v>514</v>
      </c>
      <c r="J142" s="187"/>
      <c r="K142" s="233"/>
    </row>
    <row r="143" spans="2:11" s="1" customFormat="1" ht="15" customHeight="1">
      <c r="B143" s="234"/>
      <c r="C143" s="235"/>
      <c r="D143" s="235"/>
      <c r="E143" s="235"/>
      <c r="F143" s="235"/>
      <c r="G143" s="235"/>
      <c r="H143" s="235"/>
      <c r="I143" s="235"/>
      <c r="J143" s="235"/>
      <c r="K143" s="236"/>
    </row>
    <row r="144" spans="2:11" s="1" customFormat="1" ht="18.75" customHeight="1">
      <c r="B144" s="221"/>
      <c r="C144" s="221"/>
      <c r="D144" s="221"/>
      <c r="E144" s="221"/>
      <c r="F144" s="222"/>
      <c r="G144" s="221"/>
      <c r="H144" s="221"/>
      <c r="I144" s="221"/>
      <c r="J144" s="221"/>
      <c r="K144" s="221"/>
    </row>
    <row r="145" spans="2:11" s="1" customFormat="1" ht="18.75" customHeight="1">
      <c r="B145" s="194"/>
      <c r="C145" s="194"/>
      <c r="D145" s="194"/>
      <c r="E145" s="194"/>
      <c r="F145" s="194"/>
      <c r="G145" s="194"/>
      <c r="H145" s="194"/>
      <c r="I145" s="194"/>
      <c r="J145" s="194"/>
      <c r="K145" s="194"/>
    </row>
    <row r="146" spans="2:11" s="1" customFormat="1" ht="7.5" customHeight="1">
      <c r="B146" s="195"/>
      <c r="C146" s="196"/>
      <c r="D146" s="196"/>
      <c r="E146" s="196"/>
      <c r="F146" s="196"/>
      <c r="G146" s="196"/>
      <c r="H146" s="196"/>
      <c r="I146" s="196"/>
      <c r="J146" s="196"/>
      <c r="K146" s="197"/>
    </row>
    <row r="147" spans="2:11" s="1" customFormat="1" ht="45" customHeight="1">
      <c r="B147" s="198"/>
      <c r="C147" s="298" t="s">
        <v>538</v>
      </c>
      <c r="D147" s="298"/>
      <c r="E147" s="298"/>
      <c r="F147" s="298"/>
      <c r="G147" s="298"/>
      <c r="H147" s="298"/>
      <c r="I147" s="298"/>
      <c r="J147" s="298"/>
      <c r="K147" s="199"/>
    </row>
    <row r="148" spans="2:11" s="1" customFormat="1" ht="17.25" customHeight="1">
      <c r="B148" s="198"/>
      <c r="C148" s="200" t="s">
        <v>473</v>
      </c>
      <c r="D148" s="200"/>
      <c r="E148" s="200"/>
      <c r="F148" s="200" t="s">
        <v>474</v>
      </c>
      <c r="G148" s="201"/>
      <c r="H148" s="200" t="s">
        <v>52</v>
      </c>
      <c r="I148" s="200" t="s">
        <v>55</v>
      </c>
      <c r="J148" s="200" t="s">
        <v>475</v>
      </c>
      <c r="K148" s="199"/>
    </row>
    <row r="149" spans="2:11" s="1" customFormat="1" ht="17.25" customHeight="1">
      <c r="B149" s="198"/>
      <c r="C149" s="202" t="s">
        <v>476</v>
      </c>
      <c r="D149" s="202"/>
      <c r="E149" s="202"/>
      <c r="F149" s="203" t="s">
        <v>477</v>
      </c>
      <c r="G149" s="204"/>
      <c r="H149" s="202"/>
      <c r="I149" s="202"/>
      <c r="J149" s="202" t="s">
        <v>478</v>
      </c>
      <c r="K149" s="199"/>
    </row>
    <row r="150" spans="2:11" s="1" customFormat="1" ht="5.25" customHeight="1">
      <c r="B150" s="210"/>
      <c r="C150" s="205"/>
      <c r="D150" s="205"/>
      <c r="E150" s="205"/>
      <c r="F150" s="205"/>
      <c r="G150" s="206"/>
      <c r="H150" s="205"/>
      <c r="I150" s="205"/>
      <c r="J150" s="205"/>
      <c r="K150" s="233"/>
    </row>
    <row r="151" spans="2:11" s="1" customFormat="1" ht="15" customHeight="1">
      <c r="B151" s="210"/>
      <c r="C151" s="237" t="s">
        <v>482</v>
      </c>
      <c r="D151" s="187"/>
      <c r="E151" s="187"/>
      <c r="F151" s="238" t="s">
        <v>479</v>
      </c>
      <c r="G151" s="187"/>
      <c r="H151" s="237" t="s">
        <v>519</v>
      </c>
      <c r="I151" s="237" t="s">
        <v>481</v>
      </c>
      <c r="J151" s="237">
        <v>120</v>
      </c>
      <c r="K151" s="233"/>
    </row>
    <row r="152" spans="2:11" s="1" customFormat="1" ht="15" customHeight="1">
      <c r="B152" s="210"/>
      <c r="C152" s="237" t="s">
        <v>528</v>
      </c>
      <c r="D152" s="187"/>
      <c r="E152" s="187"/>
      <c r="F152" s="238" t="s">
        <v>479</v>
      </c>
      <c r="G152" s="187"/>
      <c r="H152" s="237" t="s">
        <v>539</v>
      </c>
      <c r="I152" s="237" t="s">
        <v>481</v>
      </c>
      <c r="J152" s="237" t="s">
        <v>530</v>
      </c>
      <c r="K152" s="233"/>
    </row>
    <row r="153" spans="2:11" s="1" customFormat="1" ht="15" customHeight="1">
      <c r="B153" s="210"/>
      <c r="C153" s="237" t="s">
        <v>427</v>
      </c>
      <c r="D153" s="187"/>
      <c r="E153" s="187"/>
      <c r="F153" s="238" t="s">
        <v>479</v>
      </c>
      <c r="G153" s="187"/>
      <c r="H153" s="237" t="s">
        <v>540</v>
      </c>
      <c r="I153" s="237" t="s">
        <v>481</v>
      </c>
      <c r="J153" s="237" t="s">
        <v>530</v>
      </c>
      <c r="K153" s="233"/>
    </row>
    <row r="154" spans="2:11" s="1" customFormat="1" ht="15" customHeight="1">
      <c r="B154" s="210"/>
      <c r="C154" s="237" t="s">
        <v>484</v>
      </c>
      <c r="D154" s="187"/>
      <c r="E154" s="187"/>
      <c r="F154" s="238" t="s">
        <v>485</v>
      </c>
      <c r="G154" s="187"/>
      <c r="H154" s="237" t="s">
        <v>519</v>
      </c>
      <c r="I154" s="237" t="s">
        <v>481</v>
      </c>
      <c r="J154" s="237">
        <v>50</v>
      </c>
      <c r="K154" s="233"/>
    </row>
    <row r="155" spans="2:11" s="1" customFormat="1" ht="15" customHeight="1">
      <c r="B155" s="210"/>
      <c r="C155" s="237" t="s">
        <v>487</v>
      </c>
      <c r="D155" s="187"/>
      <c r="E155" s="187"/>
      <c r="F155" s="238" t="s">
        <v>479</v>
      </c>
      <c r="G155" s="187"/>
      <c r="H155" s="237" t="s">
        <v>519</v>
      </c>
      <c r="I155" s="237" t="s">
        <v>489</v>
      </c>
      <c r="J155" s="237"/>
      <c r="K155" s="233"/>
    </row>
    <row r="156" spans="2:11" s="1" customFormat="1" ht="15" customHeight="1">
      <c r="B156" s="210"/>
      <c r="C156" s="237" t="s">
        <v>498</v>
      </c>
      <c r="D156" s="187"/>
      <c r="E156" s="187"/>
      <c r="F156" s="238" t="s">
        <v>485</v>
      </c>
      <c r="G156" s="187"/>
      <c r="H156" s="237" t="s">
        <v>519</v>
      </c>
      <c r="I156" s="237" t="s">
        <v>481</v>
      </c>
      <c r="J156" s="237">
        <v>50</v>
      </c>
      <c r="K156" s="233"/>
    </row>
    <row r="157" spans="2:11" s="1" customFormat="1" ht="15" customHeight="1">
      <c r="B157" s="210"/>
      <c r="C157" s="237" t="s">
        <v>506</v>
      </c>
      <c r="D157" s="187"/>
      <c r="E157" s="187"/>
      <c r="F157" s="238" t="s">
        <v>485</v>
      </c>
      <c r="G157" s="187"/>
      <c r="H157" s="237" t="s">
        <v>519</v>
      </c>
      <c r="I157" s="237" t="s">
        <v>481</v>
      </c>
      <c r="J157" s="237">
        <v>50</v>
      </c>
      <c r="K157" s="233"/>
    </row>
    <row r="158" spans="2:11" s="1" customFormat="1" ht="15" customHeight="1">
      <c r="B158" s="210"/>
      <c r="C158" s="237" t="s">
        <v>504</v>
      </c>
      <c r="D158" s="187"/>
      <c r="E158" s="187"/>
      <c r="F158" s="238" t="s">
        <v>485</v>
      </c>
      <c r="G158" s="187"/>
      <c r="H158" s="237" t="s">
        <v>519</v>
      </c>
      <c r="I158" s="237" t="s">
        <v>481</v>
      </c>
      <c r="J158" s="237">
        <v>50</v>
      </c>
      <c r="K158" s="233"/>
    </row>
    <row r="159" spans="2:11" s="1" customFormat="1" ht="15" customHeight="1">
      <c r="B159" s="210"/>
      <c r="C159" s="237" t="s">
        <v>85</v>
      </c>
      <c r="D159" s="187"/>
      <c r="E159" s="187"/>
      <c r="F159" s="238" t="s">
        <v>479</v>
      </c>
      <c r="G159" s="187"/>
      <c r="H159" s="237" t="s">
        <v>541</v>
      </c>
      <c r="I159" s="237" t="s">
        <v>481</v>
      </c>
      <c r="J159" s="237" t="s">
        <v>542</v>
      </c>
      <c r="K159" s="233"/>
    </row>
    <row r="160" spans="2:11" s="1" customFormat="1" ht="15" customHeight="1">
      <c r="B160" s="210"/>
      <c r="C160" s="237" t="s">
        <v>543</v>
      </c>
      <c r="D160" s="187"/>
      <c r="E160" s="187"/>
      <c r="F160" s="238" t="s">
        <v>479</v>
      </c>
      <c r="G160" s="187"/>
      <c r="H160" s="237" t="s">
        <v>544</v>
      </c>
      <c r="I160" s="237" t="s">
        <v>514</v>
      </c>
      <c r="J160" s="237"/>
      <c r="K160" s="233"/>
    </row>
    <row r="161" spans="2:11" s="1" customFormat="1" ht="15" customHeight="1">
      <c r="B161" s="239"/>
      <c r="C161" s="219"/>
      <c r="D161" s="219"/>
      <c r="E161" s="219"/>
      <c r="F161" s="219"/>
      <c r="G161" s="219"/>
      <c r="H161" s="219"/>
      <c r="I161" s="219"/>
      <c r="J161" s="219"/>
      <c r="K161" s="240"/>
    </row>
    <row r="162" spans="2:11" s="1" customFormat="1" ht="18.75" customHeight="1">
      <c r="B162" s="221"/>
      <c r="C162" s="231"/>
      <c r="D162" s="231"/>
      <c r="E162" s="231"/>
      <c r="F162" s="241"/>
      <c r="G162" s="231"/>
      <c r="H162" s="231"/>
      <c r="I162" s="231"/>
      <c r="J162" s="231"/>
      <c r="K162" s="221"/>
    </row>
    <row r="163" spans="2:11" s="1" customFormat="1" ht="18.75" customHeight="1">
      <c r="B163" s="194"/>
      <c r="C163" s="194"/>
      <c r="D163" s="194"/>
      <c r="E163" s="194"/>
      <c r="F163" s="194"/>
      <c r="G163" s="194"/>
      <c r="H163" s="194"/>
      <c r="I163" s="194"/>
      <c r="J163" s="194"/>
      <c r="K163" s="194"/>
    </row>
    <row r="164" spans="2:11" s="1" customFormat="1" ht="7.5" customHeight="1">
      <c r="B164" s="176"/>
      <c r="C164" s="177"/>
      <c r="D164" s="177"/>
      <c r="E164" s="177"/>
      <c r="F164" s="177"/>
      <c r="G164" s="177"/>
      <c r="H164" s="177"/>
      <c r="I164" s="177"/>
      <c r="J164" s="177"/>
      <c r="K164" s="178"/>
    </row>
    <row r="165" spans="2:11" s="1" customFormat="1" ht="45" customHeight="1">
      <c r="B165" s="179"/>
      <c r="C165" s="299" t="s">
        <v>545</v>
      </c>
      <c r="D165" s="299"/>
      <c r="E165" s="299"/>
      <c r="F165" s="299"/>
      <c r="G165" s="299"/>
      <c r="H165" s="299"/>
      <c r="I165" s="299"/>
      <c r="J165" s="299"/>
      <c r="K165" s="180"/>
    </row>
    <row r="166" spans="2:11" s="1" customFormat="1" ht="17.25" customHeight="1">
      <c r="B166" s="179"/>
      <c r="C166" s="200" t="s">
        <v>473</v>
      </c>
      <c r="D166" s="200"/>
      <c r="E166" s="200"/>
      <c r="F166" s="200" t="s">
        <v>474</v>
      </c>
      <c r="G166" s="242"/>
      <c r="H166" s="243" t="s">
        <v>52</v>
      </c>
      <c r="I166" s="243" t="s">
        <v>55</v>
      </c>
      <c r="J166" s="200" t="s">
        <v>475</v>
      </c>
      <c r="K166" s="180"/>
    </row>
    <row r="167" spans="2:11" s="1" customFormat="1" ht="17.25" customHeight="1">
      <c r="B167" s="181"/>
      <c r="C167" s="202" t="s">
        <v>476</v>
      </c>
      <c r="D167" s="202"/>
      <c r="E167" s="202"/>
      <c r="F167" s="203" t="s">
        <v>477</v>
      </c>
      <c r="G167" s="244"/>
      <c r="H167" s="245"/>
      <c r="I167" s="245"/>
      <c r="J167" s="202" t="s">
        <v>478</v>
      </c>
      <c r="K167" s="182"/>
    </row>
    <row r="168" spans="2:11" s="1" customFormat="1" ht="5.25" customHeight="1">
      <c r="B168" s="210"/>
      <c r="C168" s="205"/>
      <c r="D168" s="205"/>
      <c r="E168" s="205"/>
      <c r="F168" s="205"/>
      <c r="G168" s="206"/>
      <c r="H168" s="205"/>
      <c r="I168" s="205"/>
      <c r="J168" s="205"/>
      <c r="K168" s="233"/>
    </row>
    <row r="169" spans="2:11" s="1" customFormat="1" ht="15" customHeight="1">
      <c r="B169" s="210"/>
      <c r="C169" s="187" t="s">
        <v>482</v>
      </c>
      <c r="D169" s="187"/>
      <c r="E169" s="187"/>
      <c r="F169" s="208" t="s">
        <v>479</v>
      </c>
      <c r="G169" s="187"/>
      <c r="H169" s="187" t="s">
        <v>519</v>
      </c>
      <c r="I169" s="187" t="s">
        <v>481</v>
      </c>
      <c r="J169" s="187">
        <v>120</v>
      </c>
      <c r="K169" s="233"/>
    </row>
    <row r="170" spans="2:11" s="1" customFormat="1" ht="15" customHeight="1">
      <c r="B170" s="210"/>
      <c r="C170" s="187" t="s">
        <v>528</v>
      </c>
      <c r="D170" s="187"/>
      <c r="E170" s="187"/>
      <c r="F170" s="208" t="s">
        <v>479</v>
      </c>
      <c r="G170" s="187"/>
      <c r="H170" s="187" t="s">
        <v>529</v>
      </c>
      <c r="I170" s="187" t="s">
        <v>481</v>
      </c>
      <c r="J170" s="187" t="s">
        <v>530</v>
      </c>
      <c r="K170" s="233"/>
    </row>
    <row r="171" spans="2:11" s="1" customFormat="1" ht="15" customHeight="1">
      <c r="B171" s="210"/>
      <c r="C171" s="187" t="s">
        <v>427</v>
      </c>
      <c r="D171" s="187"/>
      <c r="E171" s="187"/>
      <c r="F171" s="208" t="s">
        <v>479</v>
      </c>
      <c r="G171" s="187"/>
      <c r="H171" s="187" t="s">
        <v>546</v>
      </c>
      <c r="I171" s="187" t="s">
        <v>481</v>
      </c>
      <c r="J171" s="187" t="s">
        <v>530</v>
      </c>
      <c r="K171" s="233"/>
    </row>
    <row r="172" spans="2:11" s="1" customFormat="1" ht="15" customHeight="1">
      <c r="B172" s="210"/>
      <c r="C172" s="187" t="s">
        <v>484</v>
      </c>
      <c r="D172" s="187"/>
      <c r="E172" s="187"/>
      <c r="F172" s="208" t="s">
        <v>485</v>
      </c>
      <c r="G172" s="187"/>
      <c r="H172" s="187" t="s">
        <v>546</v>
      </c>
      <c r="I172" s="187" t="s">
        <v>481</v>
      </c>
      <c r="J172" s="187">
        <v>50</v>
      </c>
      <c r="K172" s="233"/>
    </row>
    <row r="173" spans="2:11" s="1" customFormat="1" ht="15" customHeight="1">
      <c r="B173" s="210"/>
      <c r="C173" s="187" t="s">
        <v>487</v>
      </c>
      <c r="D173" s="187"/>
      <c r="E173" s="187"/>
      <c r="F173" s="208" t="s">
        <v>479</v>
      </c>
      <c r="G173" s="187"/>
      <c r="H173" s="187" t="s">
        <v>546</v>
      </c>
      <c r="I173" s="187" t="s">
        <v>489</v>
      </c>
      <c r="J173" s="187"/>
      <c r="K173" s="233"/>
    </row>
    <row r="174" spans="2:11" s="1" customFormat="1" ht="15" customHeight="1">
      <c r="B174" s="210"/>
      <c r="C174" s="187" t="s">
        <v>498</v>
      </c>
      <c r="D174" s="187"/>
      <c r="E174" s="187"/>
      <c r="F174" s="208" t="s">
        <v>485</v>
      </c>
      <c r="G174" s="187"/>
      <c r="H174" s="187" t="s">
        <v>546</v>
      </c>
      <c r="I174" s="187" t="s">
        <v>481</v>
      </c>
      <c r="J174" s="187">
        <v>50</v>
      </c>
      <c r="K174" s="233"/>
    </row>
    <row r="175" spans="2:11" s="1" customFormat="1" ht="15" customHeight="1">
      <c r="B175" s="210"/>
      <c r="C175" s="187" t="s">
        <v>506</v>
      </c>
      <c r="D175" s="187"/>
      <c r="E175" s="187"/>
      <c r="F175" s="208" t="s">
        <v>485</v>
      </c>
      <c r="G175" s="187"/>
      <c r="H175" s="187" t="s">
        <v>546</v>
      </c>
      <c r="I175" s="187" t="s">
        <v>481</v>
      </c>
      <c r="J175" s="187">
        <v>50</v>
      </c>
      <c r="K175" s="233"/>
    </row>
    <row r="176" spans="2:11" s="1" customFormat="1" ht="15" customHeight="1">
      <c r="B176" s="210"/>
      <c r="C176" s="187" t="s">
        <v>504</v>
      </c>
      <c r="D176" s="187"/>
      <c r="E176" s="187"/>
      <c r="F176" s="208" t="s">
        <v>485</v>
      </c>
      <c r="G176" s="187"/>
      <c r="H176" s="187" t="s">
        <v>546</v>
      </c>
      <c r="I176" s="187" t="s">
        <v>481</v>
      </c>
      <c r="J176" s="187">
        <v>50</v>
      </c>
      <c r="K176" s="233"/>
    </row>
    <row r="177" spans="2:11" s="1" customFormat="1" ht="15" customHeight="1">
      <c r="B177" s="210"/>
      <c r="C177" s="187" t="s">
        <v>97</v>
      </c>
      <c r="D177" s="187"/>
      <c r="E177" s="187"/>
      <c r="F177" s="208" t="s">
        <v>479</v>
      </c>
      <c r="G177" s="187"/>
      <c r="H177" s="187" t="s">
        <v>547</v>
      </c>
      <c r="I177" s="187" t="s">
        <v>548</v>
      </c>
      <c r="J177" s="187"/>
      <c r="K177" s="233"/>
    </row>
    <row r="178" spans="2:11" s="1" customFormat="1" ht="15" customHeight="1">
      <c r="B178" s="210"/>
      <c r="C178" s="187" t="s">
        <v>55</v>
      </c>
      <c r="D178" s="187"/>
      <c r="E178" s="187"/>
      <c r="F178" s="208" t="s">
        <v>479</v>
      </c>
      <c r="G178" s="187"/>
      <c r="H178" s="187" t="s">
        <v>549</v>
      </c>
      <c r="I178" s="187" t="s">
        <v>550</v>
      </c>
      <c r="J178" s="187">
        <v>1</v>
      </c>
      <c r="K178" s="233"/>
    </row>
    <row r="179" spans="2:11" s="1" customFormat="1" ht="15" customHeight="1">
      <c r="B179" s="210"/>
      <c r="C179" s="187" t="s">
        <v>51</v>
      </c>
      <c r="D179" s="187"/>
      <c r="E179" s="187"/>
      <c r="F179" s="208" t="s">
        <v>479</v>
      </c>
      <c r="G179" s="187"/>
      <c r="H179" s="187" t="s">
        <v>551</v>
      </c>
      <c r="I179" s="187" t="s">
        <v>481</v>
      </c>
      <c r="J179" s="187">
        <v>20</v>
      </c>
      <c r="K179" s="233"/>
    </row>
    <row r="180" spans="2:11" s="1" customFormat="1" ht="15" customHeight="1">
      <c r="B180" s="210"/>
      <c r="C180" s="187" t="s">
        <v>52</v>
      </c>
      <c r="D180" s="187"/>
      <c r="E180" s="187"/>
      <c r="F180" s="208" t="s">
        <v>479</v>
      </c>
      <c r="G180" s="187"/>
      <c r="H180" s="187" t="s">
        <v>552</v>
      </c>
      <c r="I180" s="187" t="s">
        <v>481</v>
      </c>
      <c r="J180" s="187">
        <v>255</v>
      </c>
      <c r="K180" s="233"/>
    </row>
    <row r="181" spans="2:11" s="1" customFormat="1" ht="15" customHeight="1">
      <c r="B181" s="210"/>
      <c r="C181" s="187" t="s">
        <v>98</v>
      </c>
      <c r="D181" s="187"/>
      <c r="E181" s="187"/>
      <c r="F181" s="208" t="s">
        <v>479</v>
      </c>
      <c r="G181" s="187"/>
      <c r="H181" s="187" t="s">
        <v>443</v>
      </c>
      <c r="I181" s="187" t="s">
        <v>481</v>
      </c>
      <c r="J181" s="187">
        <v>10</v>
      </c>
      <c r="K181" s="233"/>
    </row>
    <row r="182" spans="2:11" s="1" customFormat="1" ht="15" customHeight="1">
      <c r="B182" s="210"/>
      <c r="C182" s="187" t="s">
        <v>99</v>
      </c>
      <c r="D182" s="187"/>
      <c r="E182" s="187"/>
      <c r="F182" s="208" t="s">
        <v>479</v>
      </c>
      <c r="G182" s="187"/>
      <c r="H182" s="187" t="s">
        <v>553</v>
      </c>
      <c r="I182" s="187" t="s">
        <v>514</v>
      </c>
      <c r="J182" s="187"/>
      <c r="K182" s="233"/>
    </row>
    <row r="183" spans="2:11" s="1" customFormat="1" ht="15" customHeight="1">
      <c r="B183" s="210"/>
      <c r="C183" s="187" t="s">
        <v>554</v>
      </c>
      <c r="D183" s="187"/>
      <c r="E183" s="187"/>
      <c r="F183" s="208" t="s">
        <v>479</v>
      </c>
      <c r="G183" s="187"/>
      <c r="H183" s="187" t="s">
        <v>555</v>
      </c>
      <c r="I183" s="187" t="s">
        <v>514</v>
      </c>
      <c r="J183" s="187"/>
      <c r="K183" s="233"/>
    </row>
    <row r="184" spans="2:11" s="1" customFormat="1" ht="15" customHeight="1">
      <c r="B184" s="210"/>
      <c r="C184" s="187" t="s">
        <v>543</v>
      </c>
      <c r="D184" s="187"/>
      <c r="E184" s="187"/>
      <c r="F184" s="208" t="s">
        <v>479</v>
      </c>
      <c r="G184" s="187"/>
      <c r="H184" s="187" t="s">
        <v>556</v>
      </c>
      <c r="I184" s="187" t="s">
        <v>514</v>
      </c>
      <c r="J184" s="187"/>
      <c r="K184" s="233"/>
    </row>
    <row r="185" spans="2:11" s="1" customFormat="1" ht="15" customHeight="1">
      <c r="B185" s="210"/>
      <c r="C185" s="187" t="s">
        <v>101</v>
      </c>
      <c r="D185" s="187"/>
      <c r="E185" s="187"/>
      <c r="F185" s="208" t="s">
        <v>485</v>
      </c>
      <c r="G185" s="187"/>
      <c r="H185" s="187" t="s">
        <v>557</v>
      </c>
      <c r="I185" s="187" t="s">
        <v>481</v>
      </c>
      <c r="J185" s="187">
        <v>50</v>
      </c>
      <c r="K185" s="233"/>
    </row>
    <row r="186" spans="2:11" s="1" customFormat="1" ht="15" customHeight="1">
      <c r="B186" s="210"/>
      <c r="C186" s="187" t="s">
        <v>558</v>
      </c>
      <c r="D186" s="187"/>
      <c r="E186" s="187"/>
      <c r="F186" s="208" t="s">
        <v>485</v>
      </c>
      <c r="G186" s="187"/>
      <c r="H186" s="187" t="s">
        <v>559</v>
      </c>
      <c r="I186" s="187" t="s">
        <v>560</v>
      </c>
      <c r="J186" s="187"/>
      <c r="K186" s="233"/>
    </row>
    <row r="187" spans="2:11" s="1" customFormat="1" ht="15" customHeight="1">
      <c r="B187" s="210"/>
      <c r="C187" s="187" t="s">
        <v>561</v>
      </c>
      <c r="D187" s="187"/>
      <c r="E187" s="187"/>
      <c r="F187" s="208" t="s">
        <v>485</v>
      </c>
      <c r="G187" s="187"/>
      <c r="H187" s="187" t="s">
        <v>562</v>
      </c>
      <c r="I187" s="187" t="s">
        <v>560</v>
      </c>
      <c r="J187" s="187"/>
      <c r="K187" s="233"/>
    </row>
    <row r="188" spans="2:11" s="1" customFormat="1" ht="15" customHeight="1">
      <c r="B188" s="210"/>
      <c r="C188" s="187" t="s">
        <v>563</v>
      </c>
      <c r="D188" s="187"/>
      <c r="E188" s="187"/>
      <c r="F188" s="208" t="s">
        <v>485</v>
      </c>
      <c r="G188" s="187"/>
      <c r="H188" s="187" t="s">
        <v>564</v>
      </c>
      <c r="I188" s="187" t="s">
        <v>560</v>
      </c>
      <c r="J188" s="187"/>
      <c r="K188" s="233"/>
    </row>
    <row r="189" spans="2:11" s="1" customFormat="1" ht="15" customHeight="1">
      <c r="B189" s="210"/>
      <c r="C189" s="246" t="s">
        <v>565</v>
      </c>
      <c r="D189" s="187"/>
      <c r="E189" s="187"/>
      <c r="F189" s="208" t="s">
        <v>485</v>
      </c>
      <c r="G189" s="187"/>
      <c r="H189" s="187" t="s">
        <v>566</v>
      </c>
      <c r="I189" s="187" t="s">
        <v>567</v>
      </c>
      <c r="J189" s="247" t="s">
        <v>568</v>
      </c>
      <c r="K189" s="233"/>
    </row>
    <row r="190" spans="2:11" s="1" customFormat="1" ht="15" customHeight="1">
      <c r="B190" s="210"/>
      <c r="C190" s="246" t="s">
        <v>40</v>
      </c>
      <c r="D190" s="187"/>
      <c r="E190" s="187"/>
      <c r="F190" s="208" t="s">
        <v>479</v>
      </c>
      <c r="G190" s="187"/>
      <c r="H190" s="184" t="s">
        <v>569</v>
      </c>
      <c r="I190" s="187" t="s">
        <v>570</v>
      </c>
      <c r="J190" s="187"/>
      <c r="K190" s="233"/>
    </row>
    <row r="191" spans="2:11" s="1" customFormat="1" ht="15" customHeight="1">
      <c r="B191" s="210"/>
      <c r="C191" s="246" t="s">
        <v>571</v>
      </c>
      <c r="D191" s="187"/>
      <c r="E191" s="187"/>
      <c r="F191" s="208" t="s">
        <v>479</v>
      </c>
      <c r="G191" s="187"/>
      <c r="H191" s="187" t="s">
        <v>572</v>
      </c>
      <c r="I191" s="187" t="s">
        <v>514</v>
      </c>
      <c r="J191" s="187"/>
      <c r="K191" s="233"/>
    </row>
    <row r="192" spans="2:11" s="1" customFormat="1" ht="15" customHeight="1">
      <c r="B192" s="210"/>
      <c r="C192" s="246" t="s">
        <v>573</v>
      </c>
      <c r="D192" s="187"/>
      <c r="E192" s="187"/>
      <c r="F192" s="208" t="s">
        <v>479</v>
      </c>
      <c r="G192" s="187"/>
      <c r="H192" s="187" t="s">
        <v>574</v>
      </c>
      <c r="I192" s="187" t="s">
        <v>514</v>
      </c>
      <c r="J192" s="187"/>
      <c r="K192" s="233"/>
    </row>
    <row r="193" spans="2:11" s="1" customFormat="1" ht="15" customHeight="1">
      <c r="B193" s="210"/>
      <c r="C193" s="246" t="s">
        <v>575</v>
      </c>
      <c r="D193" s="187"/>
      <c r="E193" s="187"/>
      <c r="F193" s="208" t="s">
        <v>485</v>
      </c>
      <c r="G193" s="187"/>
      <c r="H193" s="187" t="s">
        <v>576</v>
      </c>
      <c r="I193" s="187" t="s">
        <v>514</v>
      </c>
      <c r="J193" s="187"/>
      <c r="K193" s="233"/>
    </row>
    <row r="194" spans="2:11" s="1" customFormat="1" ht="15" customHeight="1">
      <c r="B194" s="239"/>
      <c r="C194" s="248"/>
      <c r="D194" s="219"/>
      <c r="E194" s="219"/>
      <c r="F194" s="219"/>
      <c r="G194" s="219"/>
      <c r="H194" s="219"/>
      <c r="I194" s="219"/>
      <c r="J194" s="219"/>
      <c r="K194" s="240"/>
    </row>
    <row r="195" spans="2:11" s="1" customFormat="1" ht="18.75" customHeight="1">
      <c r="B195" s="221"/>
      <c r="C195" s="231"/>
      <c r="D195" s="231"/>
      <c r="E195" s="231"/>
      <c r="F195" s="241"/>
      <c r="G195" s="231"/>
      <c r="H195" s="231"/>
      <c r="I195" s="231"/>
      <c r="J195" s="231"/>
      <c r="K195" s="221"/>
    </row>
    <row r="196" spans="2:11" s="1" customFormat="1" ht="18.75" customHeight="1">
      <c r="B196" s="221"/>
      <c r="C196" s="231"/>
      <c r="D196" s="231"/>
      <c r="E196" s="231"/>
      <c r="F196" s="241"/>
      <c r="G196" s="231"/>
      <c r="H196" s="231"/>
      <c r="I196" s="231"/>
      <c r="J196" s="231"/>
      <c r="K196" s="221"/>
    </row>
    <row r="197" spans="2:11" s="1" customFormat="1" ht="18.75" customHeight="1">
      <c r="B197" s="194"/>
      <c r="C197" s="194"/>
      <c r="D197" s="194"/>
      <c r="E197" s="194"/>
      <c r="F197" s="194"/>
      <c r="G197" s="194"/>
      <c r="H197" s="194"/>
      <c r="I197" s="194"/>
      <c r="J197" s="194"/>
      <c r="K197" s="194"/>
    </row>
    <row r="198" spans="2:11" s="1" customFormat="1" ht="13.5">
      <c r="B198" s="176"/>
      <c r="C198" s="177"/>
      <c r="D198" s="177"/>
      <c r="E198" s="177"/>
      <c r="F198" s="177"/>
      <c r="G198" s="177"/>
      <c r="H198" s="177"/>
      <c r="I198" s="177"/>
      <c r="J198" s="177"/>
      <c r="K198" s="178"/>
    </row>
    <row r="199" spans="2:11" s="1" customFormat="1" ht="21">
      <c r="B199" s="179"/>
      <c r="C199" s="299" t="s">
        <v>577</v>
      </c>
      <c r="D199" s="299"/>
      <c r="E199" s="299"/>
      <c r="F199" s="299"/>
      <c r="G199" s="299"/>
      <c r="H199" s="299"/>
      <c r="I199" s="299"/>
      <c r="J199" s="299"/>
      <c r="K199" s="180"/>
    </row>
    <row r="200" spans="2:11" s="1" customFormat="1" ht="25.5" customHeight="1">
      <c r="B200" s="179"/>
      <c r="C200" s="249" t="s">
        <v>578</v>
      </c>
      <c r="D200" s="249"/>
      <c r="E200" s="249"/>
      <c r="F200" s="249" t="s">
        <v>579</v>
      </c>
      <c r="G200" s="250"/>
      <c r="H200" s="300" t="s">
        <v>580</v>
      </c>
      <c r="I200" s="300"/>
      <c r="J200" s="300"/>
      <c r="K200" s="180"/>
    </row>
    <row r="201" spans="2:11" s="1" customFormat="1" ht="5.25" customHeight="1">
      <c r="B201" s="210"/>
      <c r="C201" s="205"/>
      <c r="D201" s="205"/>
      <c r="E201" s="205"/>
      <c r="F201" s="205"/>
      <c r="G201" s="231"/>
      <c r="H201" s="205"/>
      <c r="I201" s="205"/>
      <c r="J201" s="205"/>
      <c r="K201" s="233"/>
    </row>
    <row r="202" spans="2:11" s="1" customFormat="1" ht="15" customHeight="1">
      <c r="B202" s="210"/>
      <c r="C202" s="187" t="s">
        <v>570</v>
      </c>
      <c r="D202" s="187"/>
      <c r="E202" s="187"/>
      <c r="F202" s="208" t="s">
        <v>41</v>
      </c>
      <c r="G202" s="187"/>
      <c r="H202" s="301" t="s">
        <v>581</v>
      </c>
      <c r="I202" s="301"/>
      <c r="J202" s="301"/>
      <c r="K202" s="233"/>
    </row>
    <row r="203" spans="2:11" s="1" customFormat="1" ht="15" customHeight="1">
      <c r="B203" s="210"/>
      <c r="C203" s="187"/>
      <c r="D203" s="187"/>
      <c r="E203" s="187"/>
      <c r="F203" s="208" t="s">
        <v>42</v>
      </c>
      <c r="G203" s="187"/>
      <c r="H203" s="301" t="s">
        <v>582</v>
      </c>
      <c r="I203" s="301"/>
      <c r="J203" s="301"/>
      <c r="K203" s="233"/>
    </row>
    <row r="204" spans="2:11" s="1" customFormat="1" ht="15" customHeight="1">
      <c r="B204" s="210"/>
      <c r="C204" s="187"/>
      <c r="D204" s="187"/>
      <c r="E204" s="187"/>
      <c r="F204" s="208" t="s">
        <v>45</v>
      </c>
      <c r="G204" s="187"/>
      <c r="H204" s="301" t="s">
        <v>583</v>
      </c>
      <c r="I204" s="301"/>
      <c r="J204" s="301"/>
      <c r="K204" s="233"/>
    </row>
    <row r="205" spans="2:11" s="1" customFormat="1" ht="15" customHeight="1">
      <c r="B205" s="210"/>
      <c r="C205" s="187"/>
      <c r="D205" s="187"/>
      <c r="E205" s="187"/>
      <c r="F205" s="208" t="s">
        <v>43</v>
      </c>
      <c r="G205" s="187"/>
      <c r="H205" s="301" t="s">
        <v>584</v>
      </c>
      <c r="I205" s="301"/>
      <c r="J205" s="301"/>
      <c r="K205" s="233"/>
    </row>
    <row r="206" spans="2:11" s="1" customFormat="1" ht="15" customHeight="1">
      <c r="B206" s="210"/>
      <c r="C206" s="187"/>
      <c r="D206" s="187"/>
      <c r="E206" s="187"/>
      <c r="F206" s="208" t="s">
        <v>44</v>
      </c>
      <c r="G206" s="187"/>
      <c r="H206" s="301" t="s">
        <v>585</v>
      </c>
      <c r="I206" s="301"/>
      <c r="J206" s="301"/>
      <c r="K206" s="233"/>
    </row>
    <row r="207" spans="2:11" s="1" customFormat="1" ht="15" customHeight="1">
      <c r="B207" s="210"/>
      <c r="C207" s="187"/>
      <c r="D207" s="187"/>
      <c r="E207" s="187"/>
      <c r="F207" s="208"/>
      <c r="G207" s="187"/>
      <c r="H207" s="187"/>
      <c r="I207" s="187"/>
      <c r="J207" s="187"/>
      <c r="K207" s="233"/>
    </row>
    <row r="208" spans="2:11" s="1" customFormat="1" ht="15" customHeight="1">
      <c r="B208" s="210"/>
      <c r="C208" s="187" t="s">
        <v>526</v>
      </c>
      <c r="D208" s="187"/>
      <c r="E208" s="187"/>
      <c r="F208" s="208" t="s">
        <v>77</v>
      </c>
      <c r="G208" s="187"/>
      <c r="H208" s="301" t="s">
        <v>586</v>
      </c>
      <c r="I208" s="301"/>
      <c r="J208" s="301"/>
      <c r="K208" s="233"/>
    </row>
    <row r="209" spans="2:11" s="1" customFormat="1" ht="15" customHeight="1">
      <c r="B209" s="210"/>
      <c r="C209" s="187"/>
      <c r="D209" s="187"/>
      <c r="E209" s="187"/>
      <c r="F209" s="208" t="s">
        <v>421</v>
      </c>
      <c r="G209" s="187"/>
      <c r="H209" s="301" t="s">
        <v>422</v>
      </c>
      <c r="I209" s="301"/>
      <c r="J209" s="301"/>
      <c r="K209" s="233"/>
    </row>
    <row r="210" spans="2:11" s="1" customFormat="1" ht="15" customHeight="1">
      <c r="B210" s="210"/>
      <c r="C210" s="187"/>
      <c r="D210" s="187"/>
      <c r="E210" s="187"/>
      <c r="F210" s="208" t="s">
        <v>419</v>
      </c>
      <c r="G210" s="187"/>
      <c r="H210" s="301" t="s">
        <v>587</v>
      </c>
      <c r="I210" s="301"/>
      <c r="J210" s="301"/>
      <c r="K210" s="233"/>
    </row>
    <row r="211" spans="2:11" s="1" customFormat="1" ht="15" customHeight="1">
      <c r="B211" s="251"/>
      <c r="C211" s="187"/>
      <c r="D211" s="187"/>
      <c r="E211" s="187"/>
      <c r="F211" s="208" t="s">
        <v>423</v>
      </c>
      <c r="G211" s="246"/>
      <c r="H211" s="302" t="s">
        <v>424</v>
      </c>
      <c r="I211" s="302"/>
      <c r="J211" s="302"/>
      <c r="K211" s="252"/>
    </row>
    <row r="212" spans="2:11" s="1" customFormat="1" ht="15" customHeight="1">
      <c r="B212" s="251"/>
      <c r="C212" s="187"/>
      <c r="D212" s="187"/>
      <c r="E212" s="187"/>
      <c r="F212" s="208" t="s">
        <v>425</v>
      </c>
      <c r="G212" s="246"/>
      <c r="H212" s="302" t="s">
        <v>588</v>
      </c>
      <c r="I212" s="302"/>
      <c r="J212" s="302"/>
      <c r="K212" s="252"/>
    </row>
    <row r="213" spans="2:11" s="1" customFormat="1" ht="15" customHeight="1">
      <c r="B213" s="251"/>
      <c r="C213" s="187"/>
      <c r="D213" s="187"/>
      <c r="E213" s="187"/>
      <c r="F213" s="208"/>
      <c r="G213" s="246"/>
      <c r="H213" s="237"/>
      <c r="I213" s="237"/>
      <c r="J213" s="237"/>
      <c r="K213" s="252"/>
    </row>
    <row r="214" spans="2:11" s="1" customFormat="1" ht="15" customHeight="1">
      <c r="B214" s="251"/>
      <c r="C214" s="187" t="s">
        <v>550</v>
      </c>
      <c r="D214" s="187"/>
      <c r="E214" s="187"/>
      <c r="F214" s="208">
        <v>1</v>
      </c>
      <c r="G214" s="246"/>
      <c r="H214" s="302" t="s">
        <v>589</v>
      </c>
      <c r="I214" s="302"/>
      <c r="J214" s="302"/>
      <c r="K214" s="252"/>
    </row>
    <row r="215" spans="2:11" s="1" customFormat="1" ht="15" customHeight="1">
      <c r="B215" s="251"/>
      <c r="C215" s="187"/>
      <c r="D215" s="187"/>
      <c r="E215" s="187"/>
      <c r="F215" s="208">
        <v>2</v>
      </c>
      <c r="G215" s="246"/>
      <c r="H215" s="302" t="s">
        <v>590</v>
      </c>
      <c r="I215" s="302"/>
      <c r="J215" s="302"/>
      <c r="K215" s="252"/>
    </row>
    <row r="216" spans="2:11" s="1" customFormat="1" ht="15" customHeight="1">
      <c r="B216" s="251"/>
      <c r="C216" s="187"/>
      <c r="D216" s="187"/>
      <c r="E216" s="187"/>
      <c r="F216" s="208">
        <v>3</v>
      </c>
      <c r="G216" s="246"/>
      <c r="H216" s="302" t="s">
        <v>591</v>
      </c>
      <c r="I216" s="302"/>
      <c r="J216" s="302"/>
      <c r="K216" s="252"/>
    </row>
    <row r="217" spans="2:11" s="1" customFormat="1" ht="15" customHeight="1">
      <c r="B217" s="251"/>
      <c r="C217" s="187"/>
      <c r="D217" s="187"/>
      <c r="E217" s="187"/>
      <c r="F217" s="208">
        <v>4</v>
      </c>
      <c r="G217" s="246"/>
      <c r="H217" s="302" t="s">
        <v>592</v>
      </c>
      <c r="I217" s="302"/>
      <c r="J217" s="302"/>
      <c r="K217" s="252"/>
    </row>
    <row r="218" spans="2:11" s="1" customFormat="1" ht="12.75" customHeight="1">
      <c r="B218" s="253"/>
      <c r="C218" s="254"/>
      <c r="D218" s="254"/>
      <c r="E218" s="254"/>
      <c r="F218" s="254"/>
      <c r="G218" s="254"/>
      <c r="H218" s="254"/>
      <c r="I218" s="254"/>
      <c r="J218" s="254"/>
      <c r="K218" s="255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01 - CHODNÍK</vt:lpstr>
      <vt:lpstr>Pokyny pro vyplnění</vt:lpstr>
      <vt:lpstr>'01 - CHODNÍK'!Názvy_tisku</vt:lpstr>
      <vt:lpstr>'Rekapitulace stavby'!Názvy_tisku</vt:lpstr>
      <vt:lpstr>'01 - CHODNÍK'!Oblast_tisku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DESKTOP-A7T9QKF\Laci</dc:creator>
  <cp:lastModifiedBy>Karel Jirovec</cp:lastModifiedBy>
  <dcterms:created xsi:type="dcterms:W3CDTF">2022-02-17T19:09:46Z</dcterms:created>
  <dcterms:modified xsi:type="dcterms:W3CDTF">2022-02-21T05:45:23Z</dcterms:modified>
</cp:coreProperties>
</file>