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SMI\VZ\2022\2022_08 Odlehčovací služba SOVY Výměna balkonů\PD\Rozpočet, soupis prací\"/>
    </mc:Choice>
  </mc:AlternateContent>
  <xr:revisionPtr revIDLastSave="0" documentId="13_ncr:1_{AB763409-34FD-49F8-ACE3-A1B45AEC20E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Pol'!$A$1:$X$590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589" i="12"/>
  <c r="BA587" i="12"/>
  <c r="BA15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4" i="12"/>
  <c r="I14" i="12"/>
  <c r="K14" i="12"/>
  <c r="M14" i="12"/>
  <c r="O14" i="12"/>
  <c r="Q14" i="12"/>
  <c r="V14" i="12"/>
  <c r="G20" i="12"/>
  <c r="I20" i="12"/>
  <c r="K20" i="12"/>
  <c r="M20" i="12"/>
  <c r="O20" i="12"/>
  <c r="Q20" i="12"/>
  <c r="V20" i="12"/>
  <c r="G24" i="12"/>
  <c r="O24" i="12"/>
  <c r="G25" i="12"/>
  <c r="I25" i="12"/>
  <c r="I24" i="12" s="1"/>
  <c r="K25" i="12"/>
  <c r="K24" i="12" s="1"/>
  <c r="M25" i="12"/>
  <c r="O25" i="12"/>
  <c r="Q25" i="12"/>
  <c r="Q24" i="12" s="1"/>
  <c r="V25" i="12"/>
  <c r="V24" i="12" s="1"/>
  <c r="G31" i="12"/>
  <c r="M31" i="12" s="1"/>
  <c r="I31" i="12"/>
  <c r="K31" i="12"/>
  <c r="O31" i="12"/>
  <c r="Q31" i="12"/>
  <c r="V31" i="12"/>
  <c r="G37" i="12"/>
  <c r="I37" i="12"/>
  <c r="K37" i="12"/>
  <c r="M37" i="12"/>
  <c r="O37" i="12"/>
  <c r="Q37" i="12"/>
  <c r="V37" i="12"/>
  <c r="G42" i="12"/>
  <c r="O42" i="12"/>
  <c r="G43" i="12"/>
  <c r="I43" i="12"/>
  <c r="I42" i="12" s="1"/>
  <c r="K43" i="12"/>
  <c r="K42" i="12" s="1"/>
  <c r="M43" i="12"/>
  <c r="M42" i="12" s="1"/>
  <c r="O43" i="12"/>
  <c r="Q43" i="12"/>
  <c r="Q42" i="12" s="1"/>
  <c r="V43" i="12"/>
  <c r="V42" i="12" s="1"/>
  <c r="G46" i="12"/>
  <c r="I46" i="12"/>
  <c r="I45" i="12" s="1"/>
  <c r="K46" i="12"/>
  <c r="M46" i="12"/>
  <c r="O46" i="12"/>
  <c r="Q46" i="12"/>
  <c r="Q45" i="12" s="1"/>
  <c r="V46" i="12"/>
  <c r="G48" i="12"/>
  <c r="G45" i="12" s="1"/>
  <c r="I48" i="12"/>
  <c r="K48" i="12"/>
  <c r="O48" i="12"/>
  <c r="O45" i="12" s="1"/>
  <c r="Q48" i="12"/>
  <c r="V48" i="12"/>
  <c r="G52" i="12"/>
  <c r="I52" i="12"/>
  <c r="K52" i="12"/>
  <c r="M52" i="12"/>
  <c r="O52" i="12"/>
  <c r="Q52" i="12"/>
  <c r="V52" i="12"/>
  <c r="G56" i="12"/>
  <c r="M56" i="12" s="1"/>
  <c r="I56" i="12"/>
  <c r="K56" i="12"/>
  <c r="K45" i="12" s="1"/>
  <c r="O56" i="12"/>
  <c r="Q56" i="12"/>
  <c r="V56" i="12"/>
  <c r="V45" i="12" s="1"/>
  <c r="G62" i="12"/>
  <c r="M62" i="12" s="1"/>
  <c r="M61" i="12" s="1"/>
  <c r="I62" i="12"/>
  <c r="I61" i="12" s="1"/>
  <c r="K62" i="12"/>
  <c r="K61" i="12" s="1"/>
  <c r="O62" i="12"/>
  <c r="O61" i="12" s="1"/>
  <c r="Q62" i="12"/>
  <c r="Q61" i="12" s="1"/>
  <c r="V62" i="12"/>
  <c r="V61" i="12" s="1"/>
  <c r="I67" i="12"/>
  <c r="Q67" i="12"/>
  <c r="G68" i="12"/>
  <c r="G67" i="12" s="1"/>
  <c r="I68" i="12"/>
  <c r="K68" i="12"/>
  <c r="K67" i="12" s="1"/>
  <c r="M68" i="12"/>
  <c r="M67" i="12" s="1"/>
  <c r="O68" i="12"/>
  <c r="O67" i="12" s="1"/>
  <c r="Q68" i="12"/>
  <c r="V68" i="12"/>
  <c r="V67" i="12" s="1"/>
  <c r="G74" i="12"/>
  <c r="M74" i="12" s="1"/>
  <c r="M73" i="12" s="1"/>
  <c r="I74" i="12"/>
  <c r="I73" i="12" s="1"/>
  <c r="K74" i="12"/>
  <c r="K73" i="12" s="1"/>
  <c r="O74" i="12"/>
  <c r="O73" i="12" s="1"/>
  <c r="Q74" i="12"/>
  <c r="Q73" i="12" s="1"/>
  <c r="V74" i="12"/>
  <c r="V73" i="12" s="1"/>
  <c r="G79" i="12"/>
  <c r="I79" i="12"/>
  <c r="K79" i="12"/>
  <c r="M79" i="12"/>
  <c r="O79" i="12"/>
  <c r="Q79" i="12"/>
  <c r="V79" i="12"/>
  <c r="G84" i="12"/>
  <c r="I84" i="12"/>
  <c r="K84" i="12"/>
  <c r="M84" i="12"/>
  <c r="O84" i="12"/>
  <c r="Q84" i="12"/>
  <c r="V84" i="12"/>
  <c r="G92" i="12"/>
  <c r="I92" i="12"/>
  <c r="K92" i="12"/>
  <c r="M92" i="12"/>
  <c r="O92" i="12"/>
  <c r="Q92" i="12"/>
  <c r="V92" i="12"/>
  <c r="G97" i="12"/>
  <c r="M97" i="12" s="1"/>
  <c r="I97" i="12"/>
  <c r="K97" i="12"/>
  <c r="O97" i="12"/>
  <c r="Q97" i="12"/>
  <c r="V97" i="12"/>
  <c r="G103" i="12"/>
  <c r="I103" i="12"/>
  <c r="K103" i="12"/>
  <c r="K102" i="12" s="1"/>
  <c r="M103" i="12"/>
  <c r="O103" i="12"/>
  <c r="Q103" i="12"/>
  <c r="V103" i="12"/>
  <c r="V102" i="12" s="1"/>
  <c r="G108" i="12"/>
  <c r="G102" i="12" s="1"/>
  <c r="I108" i="12"/>
  <c r="K108" i="12"/>
  <c r="M108" i="12"/>
  <c r="O108" i="12"/>
  <c r="O102" i="12" s="1"/>
  <c r="Q108" i="12"/>
  <c r="V108" i="12"/>
  <c r="G114" i="12"/>
  <c r="M114" i="12" s="1"/>
  <c r="I114" i="12"/>
  <c r="K114" i="12"/>
  <c r="O114" i="12"/>
  <c r="Q114" i="12"/>
  <c r="V114" i="12"/>
  <c r="G120" i="12"/>
  <c r="M120" i="12" s="1"/>
  <c r="I120" i="12"/>
  <c r="I102" i="12" s="1"/>
  <c r="K120" i="12"/>
  <c r="O120" i="12"/>
  <c r="Q120" i="12"/>
  <c r="Q102" i="12" s="1"/>
  <c r="V120" i="12"/>
  <c r="G123" i="12"/>
  <c r="I123" i="12"/>
  <c r="K123" i="12"/>
  <c r="M123" i="12"/>
  <c r="O123" i="12"/>
  <c r="Q123" i="12"/>
  <c r="V123" i="12"/>
  <c r="G126" i="12"/>
  <c r="I126" i="12"/>
  <c r="K126" i="12"/>
  <c r="M126" i="12"/>
  <c r="O126" i="12"/>
  <c r="Q126" i="12"/>
  <c r="V126" i="12"/>
  <c r="G131" i="12"/>
  <c r="O131" i="12"/>
  <c r="G132" i="12"/>
  <c r="M132" i="12" s="1"/>
  <c r="M131" i="12" s="1"/>
  <c r="I132" i="12"/>
  <c r="I131" i="12" s="1"/>
  <c r="K132" i="12"/>
  <c r="K131" i="12" s="1"/>
  <c r="O132" i="12"/>
  <c r="Q132" i="12"/>
  <c r="Q131" i="12" s="1"/>
  <c r="V132" i="12"/>
  <c r="V131" i="12" s="1"/>
  <c r="G139" i="12"/>
  <c r="I139" i="12"/>
  <c r="K139" i="12"/>
  <c r="M139" i="12"/>
  <c r="O139" i="12"/>
  <c r="Q139" i="12"/>
  <c r="V139" i="12"/>
  <c r="G145" i="12"/>
  <c r="I145" i="12"/>
  <c r="K145" i="12"/>
  <c r="M145" i="12"/>
  <c r="O145" i="12"/>
  <c r="Q145" i="12"/>
  <c r="V145" i="12"/>
  <c r="G151" i="12"/>
  <c r="M151" i="12" s="1"/>
  <c r="I151" i="12"/>
  <c r="I150" i="12" s="1"/>
  <c r="K151" i="12"/>
  <c r="K150" i="12" s="1"/>
  <c r="O151" i="12"/>
  <c r="Q151" i="12"/>
  <c r="Q150" i="12" s="1"/>
  <c r="V151" i="12"/>
  <c r="V150" i="12" s="1"/>
  <c r="G158" i="12"/>
  <c r="I158" i="12"/>
  <c r="K158" i="12"/>
  <c r="M158" i="12"/>
  <c r="O158" i="12"/>
  <c r="Q158" i="12"/>
  <c r="V158" i="12"/>
  <c r="G163" i="12"/>
  <c r="I163" i="12"/>
  <c r="K163" i="12"/>
  <c r="M163" i="12"/>
  <c r="O163" i="12"/>
  <c r="Q163" i="12"/>
  <c r="V163" i="12"/>
  <c r="G169" i="12"/>
  <c r="M169" i="12" s="1"/>
  <c r="I169" i="12"/>
  <c r="K169" i="12"/>
  <c r="O169" i="12"/>
  <c r="O150" i="12" s="1"/>
  <c r="Q169" i="12"/>
  <c r="V169" i="12"/>
  <c r="G172" i="12"/>
  <c r="M172" i="12" s="1"/>
  <c r="I172" i="12"/>
  <c r="K172" i="12"/>
  <c r="O172" i="12"/>
  <c r="Q172" i="12"/>
  <c r="V172" i="12"/>
  <c r="G178" i="12"/>
  <c r="I178" i="12"/>
  <c r="K178" i="12"/>
  <c r="M178" i="12"/>
  <c r="O178" i="12"/>
  <c r="Q178" i="12"/>
  <c r="V178" i="12"/>
  <c r="G184" i="12"/>
  <c r="M184" i="12" s="1"/>
  <c r="I184" i="12"/>
  <c r="I183" i="12" s="1"/>
  <c r="K184" i="12"/>
  <c r="O184" i="12"/>
  <c r="O183" i="12" s="1"/>
  <c r="Q184" i="12"/>
  <c r="Q183" i="12" s="1"/>
  <c r="V184" i="12"/>
  <c r="G199" i="12"/>
  <c r="M199" i="12" s="1"/>
  <c r="I199" i="12"/>
  <c r="K199" i="12"/>
  <c r="K183" i="12" s="1"/>
  <c r="O199" i="12"/>
  <c r="Q199" i="12"/>
  <c r="V199" i="12"/>
  <c r="V183" i="12" s="1"/>
  <c r="G221" i="12"/>
  <c r="I221" i="12"/>
  <c r="K221" i="12"/>
  <c r="M221" i="12"/>
  <c r="O221" i="12"/>
  <c r="Q221" i="12"/>
  <c r="V221" i="12"/>
  <c r="G227" i="12"/>
  <c r="I227" i="12"/>
  <c r="K227" i="12"/>
  <c r="M227" i="12"/>
  <c r="O227" i="12"/>
  <c r="Q227" i="12"/>
  <c r="V227" i="12"/>
  <c r="G257" i="12"/>
  <c r="M257" i="12" s="1"/>
  <c r="I257" i="12"/>
  <c r="K257" i="12"/>
  <c r="O257" i="12"/>
  <c r="Q257" i="12"/>
  <c r="V257" i="12"/>
  <c r="G268" i="12"/>
  <c r="M268" i="12" s="1"/>
  <c r="I268" i="12"/>
  <c r="K268" i="12"/>
  <c r="O268" i="12"/>
  <c r="Q268" i="12"/>
  <c r="V268" i="12"/>
  <c r="G284" i="12"/>
  <c r="I284" i="12"/>
  <c r="K284" i="12"/>
  <c r="M284" i="12"/>
  <c r="O284" i="12"/>
  <c r="Q284" i="12"/>
  <c r="V284" i="12"/>
  <c r="G289" i="12"/>
  <c r="I289" i="12"/>
  <c r="K289" i="12"/>
  <c r="M289" i="12"/>
  <c r="O289" i="12"/>
  <c r="Q289" i="12"/>
  <c r="V289" i="12"/>
  <c r="G292" i="12"/>
  <c r="M292" i="12" s="1"/>
  <c r="I292" i="12"/>
  <c r="K292" i="12"/>
  <c r="O292" i="12"/>
  <c r="Q292" i="12"/>
  <c r="V292" i="12"/>
  <c r="G301" i="12"/>
  <c r="M301" i="12" s="1"/>
  <c r="I301" i="12"/>
  <c r="K301" i="12"/>
  <c r="O301" i="12"/>
  <c r="Q301" i="12"/>
  <c r="V301" i="12"/>
  <c r="G324" i="12"/>
  <c r="I324" i="12"/>
  <c r="K324" i="12"/>
  <c r="M324" i="12"/>
  <c r="O324" i="12"/>
  <c r="Q324" i="12"/>
  <c r="V324" i="12"/>
  <c r="G332" i="12"/>
  <c r="I332" i="12"/>
  <c r="K332" i="12"/>
  <c r="M332" i="12"/>
  <c r="O332" i="12"/>
  <c r="Q332" i="12"/>
  <c r="V332" i="12"/>
  <c r="G336" i="12"/>
  <c r="M336" i="12" s="1"/>
  <c r="I336" i="12"/>
  <c r="K336" i="12"/>
  <c r="O336" i="12"/>
  <c r="Q336" i="12"/>
  <c r="V336" i="12"/>
  <c r="G352" i="12"/>
  <c r="I352" i="12"/>
  <c r="K352" i="12"/>
  <c r="M352" i="12"/>
  <c r="O352" i="12"/>
  <c r="Q352" i="12"/>
  <c r="V352" i="12"/>
  <c r="G355" i="12"/>
  <c r="I355" i="12"/>
  <c r="K355" i="12"/>
  <c r="M355" i="12"/>
  <c r="O355" i="12"/>
  <c r="Q355" i="12"/>
  <c r="V355" i="12"/>
  <c r="G361" i="12"/>
  <c r="I361" i="12"/>
  <c r="K361" i="12"/>
  <c r="M361" i="12"/>
  <c r="O361" i="12"/>
  <c r="Q361" i="12"/>
  <c r="V361" i="12"/>
  <c r="G368" i="12"/>
  <c r="M368" i="12" s="1"/>
  <c r="I368" i="12"/>
  <c r="K368" i="12"/>
  <c r="O368" i="12"/>
  <c r="Q368" i="12"/>
  <c r="V368" i="12"/>
  <c r="G373" i="12"/>
  <c r="O373" i="12"/>
  <c r="G374" i="12"/>
  <c r="I374" i="12"/>
  <c r="I373" i="12" s="1"/>
  <c r="K374" i="12"/>
  <c r="K373" i="12" s="1"/>
  <c r="M374" i="12"/>
  <c r="M373" i="12" s="1"/>
  <c r="O374" i="12"/>
  <c r="Q374" i="12"/>
  <c r="Q373" i="12" s="1"/>
  <c r="V374" i="12"/>
  <c r="V373" i="12" s="1"/>
  <c r="G465" i="12"/>
  <c r="I465" i="12"/>
  <c r="K465" i="12"/>
  <c r="M465" i="12"/>
  <c r="O465" i="12"/>
  <c r="Q465" i="12"/>
  <c r="V465" i="12"/>
  <c r="G557" i="12"/>
  <c r="M557" i="12" s="1"/>
  <c r="M556" i="12" s="1"/>
  <c r="I557" i="12"/>
  <c r="I556" i="12" s="1"/>
  <c r="K557" i="12"/>
  <c r="K556" i="12" s="1"/>
  <c r="O557" i="12"/>
  <c r="O556" i="12" s="1"/>
  <c r="Q557" i="12"/>
  <c r="Q556" i="12" s="1"/>
  <c r="V557" i="12"/>
  <c r="V556" i="12" s="1"/>
  <c r="G561" i="12"/>
  <c r="I561" i="12"/>
  <c r="K561" i="12"/>
  <c r="M561" i="12"/>
  <c r="O561" i="12"/>
  <c r="Q561" i="12"/>
  <c r="V561" i="12"/>
  <c r="G565" i="12"/>
  <c r="I565" i="12"/>
  <c r="K565" i="12"/>
  <c r="M565" i="12"/>
  <c r="O565" i="12"/>
  <c r="Q565" i="12"/>
  <c r="V565" i="12"/>
  <c r="G570" i="12"/>
  <c r="I570" i="12"/>
  <c r="K570" i="12"/>
  <c r="M570" i="12"/>
  <c r="O570" i="12"/>
  <c r="Q570" i="12"/>
  <c r="V570" i="12"/>
  <c r="G574" i="12"/>
  <c r="M574" i="12" s="1"/>
  <c r="I574" i="12"/>
  <c r="K574" i="12"/>
  <c r="O574" i="12"/>
  <c r="Q574" i="12"/>
  <c r="V574" i="12"/>
  <c r="G578" i="12"/>
  <c r="I578" i="12"/>
  <c r="K578" i="12"/>
  <c r="M578" i="12"/>
  <c r="O578" i="12"/>
  <c r="Q578" i="12"/>
  <c r="V578" i="12"/>
  <c r="K582" i="12"/>
  <c r="V582" i="12"/>
  <c r="G583" i="12"/>
  <c r="G582" i="12" s="1"/>
  <c r="I583" i="12"/>
  <c r="I582" i="12" s="1"/>
  <c r="K583" i="12"/>
  <c r="M583" i="12"/>
  <c r="M582" i="12" s="1"/>
  <c r="O583" i="12"/>
  <c r="O582" i="12" s="1"/>
  <c r="Q583" i="12"/>
  <c r="Q582" i="12" s="1"/>
  <c r="V583" i="12"/>
  <c r="G585" i="12"/>
  <c r="O585" i="12"/>
  <c r="G586" i="12"/>
  <c r="I586" i="12"/>
  <c r="I585" i="12" s="1"/>
  <c r="K586" i="12"/>
  <c r="K585" i="12" s="1"/>
  <c r="M586" i="12"/>
  <c r="M585" i="12" s="1"/>
  <c r="O586" i="12"/>
  <c r="Q586" i="12"/>
  <c r="Q585" i="12" s="1"/>
  <c r="V586" i="12"/>
  <c r="V585" i="12" s="1"/>
  <c r="AE589" i="12"/>
  <c r="I20" i="1"/>
  <c r="I19" i="1"/>
  <c r="I18" i="1"/>
  <c r="I17" i="1"/>
  <c r="I16" i="1"/>
  <c r="I65" i="1"/>
  <c r="J64" i="1" s="1"/>
  <c r="F43" i="1"/>
  <c r="G23" i="1" s="1"/>
  <c r="G43" i="1"/>
  <c r="G25" i="1" s="1"/>
  <c r="H43" i="1"/>
  <c r="I43" i="1"/>
  <c r="J42" i="1" s="1"/>
  <c r="I42" i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56" i="1" l="1"/>
  <c r="J59" i="1"/>
  <c r="J62" i="1"/>
  <c r="J50" i="1"/>
  <c r="J57" i="1"/>
  <c r="J52" i="1"/>
  <c r="J53" i="1"/>
  <c r="J55" i="1"/>
  <c r="J58" i="1"/>
  <c r="J60" i="1"/>
  <c r="J54" i="1"/>
  <c r="J61" i="1"/>
  <c r="J63" i="1"/>
  <c r="J51" i="1"/>
  <c r="A27" i="1"/>
  <c r="M150" i="12"/>
  <c r="M183" i="12"/>
  <c r="M24" i="12"/>
  <c r="M102" i="12"/>
  <c r="G183" i="12"/>
  <c r="G73" i="12"/>
  <c r="G61" i="12"/>
  <c r="G556" i="12"/>
  <c r="G150" i="12"/>
  <c r="M48" i="12"/>
  <c r="M45" i="12" s="1"/>
  <c r="AF589" i="12"/>
  <c r="I21" i="1"/>
  <c r="J41" i="1"/>
  <c r="J39" i="1"/>
  <c r="J43" i="1" s="1"/>
  <c r="J65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Katka</author>
  </authors>
  <commentList>
    <comment ref="S6" authorId="0" shapeId="0" xr:uid="{F178B158-4E47-4A04-9269-1EE183FDFA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533D736-0474-4843-8F51-B4527BD4C77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<sst xmlns="http://schemas.openxmlformats.org/spreadsheetml/2006/main" count="1718" uniqueCount="583">
  <si>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</si>
  <si>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</si>
  <si>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</si>
  <si>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</si>
  <si>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</si>
  <si>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</si>
  <si>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</si>
  <si>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</si>
  <si>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</si>
  <si>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</si>
  <si>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</si>
  <si>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</si>
  <si>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</si>
  <si>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</si>
  <si>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</si>
  <si>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</si>
  <si>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</si>
  <si>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</si>
  <si>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</si>
  <si>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</si>
  <si>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</si>
  <si>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</si>
  <si>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</si>
  <si>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</si>
  <si>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</si>
  <si>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</si>
  <si>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</si>
  <si>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</si>
  <si>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</si>
  <si>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</si>
  <si>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</si>
  <si>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</si>
  <si>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</si>
  <si>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</si>
  <si>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</si>
  <si>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</si>
  <si>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</si>
  <si>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</si>
  <si>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</si>
  <si>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</si>
  <si>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</si>
  <si>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</si>
  <si>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</si>
  <si>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</si>
  <si>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Stavební část</t>
  </si>
  <si>
    <t>SO 01</t>
  </si>
  <si>
    <t>Výměna balkonů</t>
  </si>
  <si>
    <t>Objekt:</t>
  </si>
  <si>
    <t>Rozpočet:</t>
  </si>
  <si>
    <t>SP 2021/26</t>
  </si>
  <si>
    <t>SÚ domu č.p.490 Za Soudem, Č. Krumlov - výměna balkonů</t>
  </si>
  <si>
    <t>Město Český Krumlov</t>
  </si>
  <si>
    <t>náměstí Svornosti 1</t>
  </si>
  <si>
    <t>Český Krumlov-Vnitřní Město</t>
  </si>
  <si>
    <t>38101</t>
  </si>
  <si>
    <t>00245836</t>
  </si>
  <si>
    <t>CZ00245836</t>
  </si>
  <si>
    <t>"SP STUDIO", s.r.o.</t>
  </si>
  <si>
    <t>Budějovická 58</t>
  </si>
  <si>
    <t>Český Krumlov-Domoradice</t>
  </si>
  <si>
    <t>48207977</t>
  </si>
  <si>
    <t>CZ48207977</t>
  </si>
  <si>
    <t>Stavba</t>
  </si>
  <si>
    <t>Stavební objekt</t>
  </si>
  <si>
    <t>Celkem za stavbu</t>
  </si>
  <si>
    <t>CZK</t>
  </si>
  <si>
    <t>Rekapitulace dílů</t>
  </si>
  <si>
    <t>Typ dílu</t>
  </si>
  <si>
    <t>4</t>
  </si>
  <si>
    <t>Vodorovné konstrukce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</si>
  <si>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</si>
  <si>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</si>
  <si>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</si>
  <si>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</si>
  <si>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</si>
  <si>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</si>
  <si>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</si>
  <si>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</si>
  <si>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</si>
  <si>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</si>
  <si>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</si>
  <si>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</si>
  <si>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762</t>
  </si>
  <si>
    <t>Konstrukce tesařské</t>
  </si>
  <si>
    <t>763</t>
  </si>
  <si>
    <t>Dřevostavby</t>
  </si>
  <si>
    <t>764</t>
  </si>
  <si>
    <t>Konstrukce klempířské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</si>
  <si>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</si>
  <si>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</si>
  <si>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</si>
  <si>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</si>
  <si>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</si>
  <si>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</si>
  <si>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</si>
  <si>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</si>
  <si>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</si>
  <si>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</si>
  <si>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</si>
  <si>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</si>
  <si>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</si>
  <si>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</si>
  <si>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</si>
  <si>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</si>
  <si>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</si>
  <si>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</si>
  <si>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</si>
  <si>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</si>
  <si>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</si>
  <si>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</si>
  <si>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</si>
  <si>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</si>
  <si>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</si>
  <si>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</si>
  <si>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</si>
  <si>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</si>
  <si>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</si>
  <si>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</si>
  <si>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</si>
  <si>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</si>
  <si>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</si>
  <si>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</si>
  <si>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</si>
  <si>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</si>
  <si>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</si>
  <si>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</si>
  <si>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</si>
  <si>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m3</t>
  </si>
  <si>
    <t>801-1</t>
  </si>
  <si>
    <t>RTS 21/ II</t>
  </si>
  <si>
    <t>Práce</t>
  </si>
  <si>
    <t>POL1_</t>
  </si>
  <si>
    <t>výkres č.02 - Hlavní balkon č.1 : 22,275*1,7*(0,028+0,05/2)</t>
  </si>
  <si>
    <t>VV</t>
  </si>
  <si>
    <t>výkres č.04 - Balkon č.2 : 4,8*1,35*(0,028+0,05/2)</t>
  </si>
  <si>
    <t>výkres č.05 - Balkon č.3 : 3,7*1,2*(0,028+0,05/2)</t>
  </si>
  <si>
    <t>výkres č.06 - Balkon č.4 : 3,1*1,2*(0,028+0,05/2)</t>
  </si>
  <si>
    <t>411361921RT4</t>
  </si>
  <si>
    <t>Výztuž stropů ze svařovaných sítí průměr drátu 6 mm, velikost oka 100 / 100 mm</t>
  </si>
  <si>
    <t>t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</si>
  <si>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</si>
  <si>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SPI</t>
  </si>
  <si>
    <t>výkres č.02 - Hlavní balkon č.1 : 22,275*1,7*4,4*1,1/1000</t>
  </si>
  <si>
    <t>výkres č.04 - Balkon č.2 : 4,8*1,35*4,4*1,1/1000</t>
  </si>
  <si>
    <t>výkres č.05 - Balkon č.3 : 3,7*1,2*4,4*1,1/1000</t>
  </si>
  <si>
    <t>výkres č.06 - Balkon č.4 : 3,1*1,2*4,4*1,1/1000</t>
  </si>
  <si>
    <t>413232211R00</t>
  </si>
  <si>
    <t>Zazdívka zhlaví jakýmikoliv cihlami pálenými válcovaných nosníků výšky do 150 mm</t>
  </si>
  <si>
    <t>kus</t>
  </si>
  <si>
    <t>801-4</t>
  </si>
  <si>
    <t>výkres č.04 - Balkon č.2 : 3</t>
  </si>
  <si>
    <t>výkres č.05 - Balkon č.3 : 2</t>
  </si>
  <si>
    <t>výkres č.06 - Balkon č.4 : 3</t>
  </si>
  <si>
    <t>632922921R00</t>
  </si>
  <si>
    <t>Dlažba vnitřní nebo vnější při objektu z dlaždic betonových Kladení dlaždic na terče - podložky podložky pryžové_x000D_
 dlaždice 300 x 300 mm</t>
  </si>
  <si>
    <t>m2</t>
  </si>
  <si>
    <t>vodorovná nebo ve spádu do 15° od vodorovné roviny</t>
  </si>
  <si>
    <t>výkres č.02 - Hlavní balkon č.1 : 22,275*1,7</t>
  </si>
  <si>
    <t>výkres č.04 - Balkon č.2 : 4,8*1,35</t>
  </si>
  <si>
    <t>výkres č.05 - Balkon č.3 : 3,7*1,2</t>
  </si>
  <si>
    <t>výkres č.06 - Balkon č.4 : 3,1*1,2</t>
  </si>
  <si>
    <t>632922991R00</t>
  </si>
  <si>
    <t>Dlažba vnitřní nebo vnější při objektu z dlaždic betonových doplňkové práce_x000D_
 čelní - zádržná lišta</t>
  </si>
  <si>
    <t>m</t>
  </si>
  <si>
    <t>výkres č.02 - Hlavní balkon č.1 : 22,275+1,7*2</t>
  </si>
  <si>
    <t>výkres č.04 - Balkon č.2 : 4,8+1,35*2</t>
  </si>
  <si>
    <t>výkres č.05 - Balkon č.3 : 3,7+1,2*2</t>
  </si>
  <si>
    <t>výkres č.06 - Balkon č.4 : 3,1+1,2*2</t>
  </si>
  <si>
    <t>59247471R</t>
  </si>
  <si>
    <t>dlažba betonová dvouvrstvá; čtverec; povrch teraco, broušený; l = 300 mm; š = 300 mm; tl. 27,0 mm</t>
  </si>
  <si>
    <t>SPCM</t>
  </si>
  <si>
    <t>Specifikace</t>
  </si>
  <si>
    <t>POL3_</t>
  </si>
  <si>
    <t>výkres č.02 - Hlavní balkon č.1 : 22,275*1,7*1,1</t>
  </si>
  <si>
    <t>výkres č.04 - Balkon č.2 : 4,8*1,35*1,1</t>
  </si>
  <si>
    <t>výkres č.05 - Balkon č.3 : 3,7*1,2*1,1</t>
  </si>
  <si>
    <t>výkres č.06 - Balkon č.4 : 3,1*1,2*1,1</t>
  </si>
  <si>
    <t>941955004R00</t>
  </si>
  <si>
    <t>Lešení lehké pracovní pomocné pomocné, o výšce lešeňové podlahy přes 2,5 do 3,5 m</t>
  </si>
  <si>
    <t>800-3</t>
  </si>
  <si>
    <t>pro montáže a demontáže : 100</t>
  </si>
  <si>
    <t>953981102R01</t>
  </si>
  <si>
    <t>Chemické kotvy do betonu, hl.200 mm, M 10, ampule</t>
  </si>
  <si>
    <t>Vlastní</t>
  </si>
  <si>
    <t>Indiv</t>
  </si>
  <si>
    <t>výkres č.07 - Balkon č.5, 6 : 3*4*2</t>
  </si>
  <si>
    <t>953981106R01</t>
  </si>
  <si>
    <t>Chemické kotvy do betonu, hl. 200 mm, M 16, ampule</t>
  </si>
  <si>
    <t>výkres č.02 - Hlavní balkon č.1 : 5</t>
  </si>
  <si>
    <t>výkres č.05 -Balkon č.3 : 3*3</t>
  </si>
  <si>
    <t>výkres č.06 -Balkon č.4 : 3*3</t>
  </si>
  <si>
    <t>953981107R02</t>
  </si>
  <si>
    <t>Chemické kotvy do betonu, hl. 280 mm, M 12, ampule</t>
  </si>
  <si>
    <t>výkres č.02 - Hlavní balkon č.1 : 5*4*2</t>
  </si>
  <si>
    <t>výkres č.05 - Balkon č.3 : 2*4</t>
  </si>
  <si>
    <t>výkres č.07 - Balkon č.5 : 4*3</t>
  </si>
  <si>
    <t>909      R00</t>
  </si>
  <si>
    <t>Hzs-nezmeritelne stavebni prace</t>
  </si>
  <si>
    <t>h</t>
  </si>
  <si>
    <t>Prav.M</t>
  </si>
  <si>
    <t>HZS</t>
  </si>
  <si>
    <t>POL10_</t>
  </si>
  <si>
    <t>demontáž a zpětná monáž chodníku z betonové dlažby : 20</t>
  </si>
  <si>
    <t>odhalení stávajících základových pasů a patek : 30</t>
  </si>
  <si>
    <t>opravy po DMTZ, fasáda, podlahy apod : 40</t>
  </si>
  <si>
    <t>ostatní : 10</t>
  </si>
  <si>
    <t>973031346R00</t>
  </si>
  <si>
    <t>Vysekání v cihelném zdivu výklenků a kapes kapes na jakoukoliv maltu vápennou nebo vápenocementovou, plochy do 0,25 m2, hloubky do 450 mm</t>
  </si>
  <si>
    <t>801-3</t>
  </si>
  <si>
    <t>Včetně pomocného lešení o výšce podlahy do 1900 mm a pro zatížení do 1,5 kPa  (150 kg/m2).</t>
  </si>
  <si>
    <t>POP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</si>
  <si>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</si>
  <si>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</si>
  <si>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</si>
  <si>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</si>
  <si>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</si>
  <si>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 xml:space="preserve">Hmotnosti z položek s pořadovými čísly: : </t>
  </si>
  <si>
    <t xml:space="preserve">1,2,3,4,5,6,7,12, : </t>
  </si>
  <si>
    <t>Součet: : 11,84139</t>
  </si>
  <si>
    <t>711471051RT1</t>
  </si>
  <si>
    <t>Provedení izolace proti tlakové vodě fóliemi z plastů vodorovná, bez dodávky fólie</t>
  </si>
  <si>
    <t>800-711</t>
  </si>
  <si>
    <t>výkres č.02 - Hlavní balkon č.1 : 22,275*1,7+0,15*22,275</t>
  </si>
  <si>
    <t>výkres č.04 - Balkon č.2 : 4,8*1,35+0,15*4,8</t>
  </si>
  <si>
    <t>výkres č.05 - Balkon č.3 : 3,7*1,2+0,15*3,7</t>
  </si>
  <si>
    <t>výkres č.06 - Balkon č.4 : 3,1*1,2*0,15*3,1</t>
  </si>
  <si>
    <t>711491171RZ2</t>
  </si>
  <si>
    <t>Provedení izolace proti tlakové vodě ostatní práce vodorovná, podkladní textílie, včetně dodávky materiálu</t>
  </si>
  <si>
    <t>712378003R00</t>
  </si>
  <si>
    <t>Doplňkové konstrukce k povlakovým krytinám z fólií atiková okapnice, RŠ 250 mm, z pozinkovaného plechu s povrchovou úpravou PVC</t>
  </si>
  <si>
    <t>včetně dodávek výrobků</t>
  </si>
  <si>
    <t>Úprava délky a připevnění okapnice natloukacími hmoždinkami včetně dodávky okapnice.</t>
  </si>
  <si>
    <t xml:space="preserve">klempířský prvek ozn. K2 - RŠ 250 mm : </t>
  </si>
  <si>
    <t>výkres č.02 - Hlavní balkon č.1 : 23</t>
  </si>
  <si>
    <t>výkres č.04 -Balkon č.2 : 7,5</t>
  </si>
  <si>
    <t>výkres č.05 -Balkon č.3 : 6,1</t>
  </si>
  <si>
    <t>výkres č.06 -Balkon č.4 : 5,5</t>
  </si>
  <si>
    <t>283221093R</t>
  </si>
  <si>
    <t>fólie izolační střešní hydroizolační; tloušťka 2,00 mm; plošná hmotnost 2 600 g/m2; PVC-P, skelné rouno; µ = 20 000,0; pevnost v tahu - podélně 11,00 MPa; pevnost v tahu - příčně 11,00 MPa</t>
  </si>
  <si>
    <t>výkres č.02 - Hlavní balkon č.1 : (22,275*1,7+0,15*22,275)*1,15</t>
  </si>
  <si>
    <t>výkres č.04 - Balkon č.2 : (4,8*1,35+0,15*4,8)*1,15</t>
  </si>
  <si>
    <t>výkres č.05 - Balkon č.3 : (3,7*1,2+0,15*3,7)*1,15</t>
  </si>
  <si>
    <t>výkres č.06 - Balkon č.4 : (3,1*1,2*0,15*3,1)*1,15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</si>
  <si>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</si>
  <si>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</si>
  <si>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</si>
  <si>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15,16,17, : </t>
  </si>
  <si>
    <t>Součet: : 0,25996</t>
  </si>
  <si>
    <t>762521812R00</t>
  </si>
  <si>
    <t>Demontáž podlah bez polštářů , z prken, tloušťky přes 32 do 50 mm</t>
  </si>
  <si>
    <t>800-762</t>
  </si>
  <si>
    <t>762711820R00</t>
  </si>
  <si>
    <t>Demontáž prostorových vázaných konstrukcí z řeziva hraněného nebo polohraněného, průřezové plochy přes 120 do 224 cm2</t>
  </si>
  <si>
    <t xml:space="preserve">stávající nosné kce - předpoklad : </t>
  </si>
  <si>
    <t>výkres č.02 - Hlavní balkon č.1 : 4,05*5+2,95*5+4,2*8+2,4*2+3,35*2+1,45*2+1,35*5+2,2*2+3,15*2+4,25*8</t>
  </si>
  <si>
    <t>výkres č.04 - Balkon č.2 : 4,8+1,6*3+2,4*2+1,5*3+1,25*3</t>
  </si>
  <si>
    <t>výkres č.05 - Balkon č.3 : 3,7+1,45*3+1,85*2+2,75*2</t>
  </si>
  <si>
    <t>výkres č.06 - Balkon č.4 : 3,1+1,45*3+1,55*2+1,5*3+1,25*3</t>
  </si>
  <si>
    <t>762-01</t>
  </si>
  <si>
    <t>Demontáž a likvidace zábradlí balkonů</t>
  </si>
  <si>
    <t>výkres č.07 - Balkon č.5, 6 : 4,4*2</t>
  </si>
  <si>
    <t>762222141R01</t>
  </si>
  <si>
    <t>Montáž zábradlí rovného</t>
  </si>
  <si>
    <t xml:space="preserve">výkres č.02 - Hlavní balkon č.1 : </t>
  </si>
  <si>
    <t>prvek ozn. č.16 : 20,3</t>
  </si>
  <si>
    <t>61191425R01</t>
  </si>
  <si>
    <t>Madla buková 150 x 32 mm, vč. povrchové úpravy, délka 3 m</t>
  </si>
  <si>
    <t>prvek ozn. č.16 : 20,3*1,1</t>
  </si>
  <si>
    <t>998762102R00</t>
  </si>
  <si>
    <t>Přesun hmot pro konstrukce tesařské v objektech výšky do 12 m</t>
  </si>
  <si>
    <t>50 m vodorovně</t>
  </si>
  <si>
    <t xml:space="preserve">20,21,22,23, : </t>
  </si>
  <si>
    <t>Součet: : 2,89012</t>
  </si>
  <si>
    <t>763615132R00</t>
  </si>
  <si>
    <t>Montáž obložení stropů, z desek tl. do 18 mm, na P+D, šroubováním</t>
  </si>
  <si>
    <t>800-763</t>
  </si>
  <si>
    <t>vč. dodávky a montáže spojovacího materiálu</t>
  </si>
  <si>
    <t xml:space="preserve">podhled balkonů : </t>
  </si>
  <si>
    <t>výkres č.02 - Hlavní balkon č.1 : 34</t>
  </si>
  <si>
    <t>výkres č.04 -Balkon č.2 : 6,5</t>
  </si>
  <si>
    <t>výkres č.05 -Balkon č.3 : 4,5</t>
  </si>
  <si>
    <t>výkres č.06 -Balkon č.4 : 3,5</t>
  </si>
  <si>
    <t>60726119.AR</t>
  </si>
  <si>
    <t>deska dřevoštěpková třívrstvá pro prostředí vlhké; strana broušená; hrana pero/drážka; tl = 12,0 mm</t>
  </si>
  <si>
    <t>výkres č.02 - Hlavní balkon č.1 : 34*1,1</t>
  </si>
  <si>
    <t>výkres č.04 -Balkon č.2 : 6,5*1,1</t>
  </si>
  <si>
    <t>výkres č.05 -Balkon č.3 : 4,5*1,1</t>
  </si>
  <si>
    <t>výkres č.06 -Balkon č.4 : 3,5*1,1</t>
  </si>
  <si>
    <t>998763101R00</t>
  </si>
  <si>
    <t>Přesun hmot dřevostaveb v objektech výšky do 6 m</t>
  </si>
  <si>
    <t xml:space="preserve">25,26, : </t>
  </si>
  <si>
    <t>Součet: : 0,45794</t>
  </si>
  <si>
    <t>764919331R00</t>
  </si>
  <si>
    <t>Lemování zdí na plochých střechách, z lakovaného pozinkovaného plechu,  , montáž</t>
  </si>
  <si>
    <t>800-764</t>
  </si>
  <si>
    <t>včetně zednické výpomoci.</t>
  </si>
  <si>
    <t xml:space="preserve">klempířský prvek ozn. K1 - RŠ 330 mm : </t>
  </si>
  <si>
    <t>výkres č.02 - Hlavní balkon č.1 : 26</t>
  </si>
  <si>
    <t>výkres č.04 -Balkon č.2 : 4,8</t>
  </si>
  <si>
    <t>výkres č.05 -Balkon č.3 : 3,7</t>
  </si>
  <si>
    <t>výkres č.06 -Balkon č.4 : 3,1</t>
  </si>
  <si>
    <t>764819212R00</t>
  </si>
  <si>
    <t>Odpadní trouby kruhové, průměr 100 mm, z lakovaného pozinkovaného plechu,  , dodávka a montáž</t>
  </si>
  <si>
    <t>včetně kolena, objímky, spojovacího materiálu a zednické výpomoci.</t>
  </si>
  <si>
    <t xml:space="preserve">položka obsahuje i veškeré doplňky, kolena, zděře apod : </t>
  </si>
  <si>
    <t>prvek ozn. K6 a K8 : 5+2</t>
  </si>
  <si>
    <t>764815212R00</t>
  </si>
  <si>
    <t>Žlaby podokapní půlkruhové, z lakovaného pozinkovaného plechu, rš 330 mm, dodávka a montáž</t>
  </si>
  <si>
    <t>včetně háků, čel, rohů, rovných hrdel a dilatací</t>
  </si>
  <si>
    <t>včetně háku, čela a spojky.</t>
  </si>
  <si>
    <t xml:space="preserve">položka obsahuje i veškeré doplňky, čela, háky apod : </t>
  </si>
  <si>
    <t>prvek ozn. K3, K4, K7 : 22,3</t>
  </si>
  <si>
    <t>764815810R00</t>
  </si>
  <si>
    <t>Ostatní prvky ke žlabům a odpadním troubám kotlík žlabový oválného tvaru o rozměru 310/100 mm, z lakovaného pozinkovaného plechu,  , dodávka a montáž</t>
  </si>
  <si>
    <t>prvek ozn. K5 : 2</t>
  </si>
  <si>
    <t>13851110R</t>
  </si>
  <si>
    <t>plech ocelový s povrchovou úpravou tl.  0,60 mm; rovinná tabule 1000 x 2000 mm; povrchová úprava horní strana ochranná vrstva PVC, spodní strana ochranný lak; žárkový pozink, povrch měkčené PVC</t>
  </si>
  <si>
    <t>výkres č.02 - Hlavní balkon č.1 : 26*0,33*1,1</t>
  </si>
  <si>
    <t>výkres č.04 -Balkon č.2 : 4,8*0,33*1,1</t>
  </si>
  <si>
    <t>výkres č.05 -Balkon č.3 : 3,7*0,33*1,1</t>
  </si>
  <si>
    <t>výkres č.06 -Balkon č.4 : 3,1*0,33*1,1</t>
  </si>
  <si>
    <t>998764101R00</t>
  </si>
  <si>
    <t>Přesun hmot pro konstrukce klempířské v objektech výšky do 6 m</t>
  </si>
  <si>
    <t xml:space="preserve">28,29,30,31,32, : </t>
  </si>
  <si>
    <t>Součet: : 0,26695</t>
  </si>
  <si>
    <t>767995101R00</t>
  </si>
  <si>
    <t>Výroba a montáž atypických kovovových doplňků staveb hmotnosti do 5 kg</t>
  </si>
  <si>
    <t>kg</t>
  </si>
  <si>
    <t>800-767</t>
  </si>
  <si>
    <t xml:space="preserve">výplně zábradlí balkonů - děrovaný plech 20/25x2x2 mm : </t>
  </si>
  <si>
    <t>výkres č.02 - Hlavní balkon č.1 - prvek ozn.15 : 17,5*3,34</t>
  </si>
  <si>
    <t>výkres č.04 -Balkon č.2 - prvek ozn.8 : 5,8*3,34</t>
  </si>
  <si>
    <t>výkres č.05 -Balkon č.3 - prvek ozn.7 : 4,2*3,34</t>
  </si>
  <si>
    <t>výkres č.06 -Balkon č.4 - prvek ozn.8 : 4,8*3,34</t>
  </si>
  <si>
    <t>výkres č.07 - Balkon č.5, 6 : 3,4*2*3,34</t>
  </si>
  <si>
    <t>Mezisoučet</t>
  </si>
  <si>
    <t xml:space="preserve">kotevní plechy - 250x250 mm, tl.6 mm : </t>
  </si>
  <si>
    <t>výkres č.02 - Hlavní balkon č.1 - prvek ozn.14 : 0,25*0,25*10*48</t>
  </si>
  <si>
    <t>výkres č.05 -Balkon č.3 - prvek ozn.9 : 0,25*0,25*2*48</t>
  </si>
  <si>
    <t xml:space="preserve">kotevní plechy - 150x150 mm, tl.6 mm : </t>
  </si>
  <si>
    <t>výkres č.07 - Balkon č.5, 6 : 0,15*0,15*3*2*48</t>
  </si>
  <si>
    <t>767995102R00</t>
  </si>
  <si>
    <t>Výroba a montáž atypických kovovových doplňků staveb hmotnosti přes 5 do 10 kg</t>
  </si>
  <si>
    <t>prvek ozn. 11 - profil uzavřený 100/50/4 mm : 182,32</t>
  </si>
  <si>
    <t>prvek ozn. 12 - profil uzavřený 50/50/3 mm : 108,576</t>
  </si>
  <si>
    <t>prvek ozn. 13 - L 50/50/5 mm : 254,292</t>
  </si>
  <si>
    <t xml:space="preserve">výkres č.04 -Balkon č.2 : </t>
  </si>
  <si>
    <t>prvek ozn. 6 - profil uzavřený 50/50/3 mm : 82,368</t>
  </si>
  <si>
    <t>prvek ozn. 7 - L 50/50/5 mm : 80,08</t>
  </si>
  <si>
    <t xml:space="preserve">výkres č.05 -Balkon č.3 : </t>
  </si>
  <si>
    <t>prvek ozn. 5 - profil uzavřený 50/50/3 mm : 71,552</t>
  </si>
  <si>
    <t>prvek ozn. 6 - L 50/50/5 mm : 69,3</t>
  </si>
  <si>
    <t xml:space="preserve">výkres č.06 -Balkon č.4 : </t>
  </si>
  <si>
    <t>prvek ozn. 6 - profil uzavřený 50/50/3 mm : 66,56</t>
  </si>
  <si>
    <t>prvek ozn. 7 - L 50/50/5 mm : 64,68</t>
  </si>
  <si>
    <t xml:space="preserve">výkres č.07 - Balkon č.5, 6 : </t>
  </si>
  <si>
    <t>prvek ozn. 1 - profil uzavřený 50/50/3 mm : 49,088</t>
  </si>
  <si>
    <t>prvek ozn. 2 - L 50/50/5 mm : 45,43</t>
  </si>
  <si>
    <t>767995103R00</t>
  </si>
  <si>
    <t>Výroba a montáž atypických kovovových doplňků staveb hmotnosti přes 10 do 20 kg</t>
  </si>
  <si>
    <t>prvek ozn. 6 - U č.140 : 46,4</t>
  </si>
  <si>
    <t>prvek ozn. 7 - U č.140 : 108</t>
  </si>
  <si>
    <t>prvek ozn. 8 - L70/70/7 mm : 32,516</t>
  </si>
  <si>
    <t>prvek ozn. 9 - L70/70/7 mm : 46,556</t>
  </si>
  <si>
    <t>767995104R00</t>
  </si>
  <si>
    <t>Výroba a montáž atypických kovovových doplňků staveb hmotnosti přes 20 do 50 kg</t>
  </si>
  <si>
    <t>prvek ozn.2 - sloupek TR pr.159/4 : 225,675</t>
  </si>
  <si>
    <t>prvek ozn.4 - U č.140 : 76,8</t>
  </si>
  <si>
    <t>prvek ozn.5 - U č.140 : 107,2</t>
  </si>
  <si>
    <t>prvek ozn. 10 - L 70/70/7 mm : 251,256</t>
  </si>
  <si>
    <t xml:space="preserve">výkres č.04 - Balkon č.2 : </t>
  </si>
  <si>
    <t>prvek ozn.2 - U č.140 : 76,8</t>
  </si>
  <si>
    <t>prvek ozn.3 - U č.140 : 76,8</t>
  </si>
  <si>
    <t>prvek ozn.4 - U č.120 : 107,37</t>
  </si>
  <si>
    <t>prvek ozn.5 - U č.120 : 89,475</t>
  </si>
  <si>
    <t xml:space="preserve">výkres č.05 - Balkon č.3 : </t>
  </si>
  <si>
    <t>prvek ozn.1 - U č.140 : 59,2</t>
  </si>
  <si>
    <t>prvek ozn.2 - U č.140 : 69,6</t>
  </si>
  <si>
    <t>prvek ozn.3 - U č.140 : 59,2</t>
  </si>
  <si>
    <t>prvek ozn.4 - U č.100 : 116,6</t>
  </si>
  <si>
    <t xml:space="preserve">výkres č.06 - Balkon č.4 : </t>
  </si>
  <si>
    <t>prvek ozn.1 - U č.140 : 49,6</t>
  </si>
  <si>
    <t>prvek ozn.3 - U č.140 : 49,6</t>
  </si>
  <si>
    <t xml:space="preserve">podlaha balkonů : </t>
  </si>
  <si>
    <t>výkres č.05 -Balkon č.3 - prvek ozn.8 : 4,5*11,91</t>
  </si>
  <si>
    <t>výkres č.06 -Balkon č.4 - prvek ozn.9 : 3,5*11,91</t>
  </si>
  <si>
    <t>767995105R00</t>
  </si>
  <si>
    <t>Výroba a montáž atypických kovovových doplňků staveb hmotnosti přes 50 do 100 kg</t>
  </si>
  <si>
    <t>prvek ozn.1 - sloupek TR pr.159/4 : 309,825</t>
  </si>
  <si>
    <t>prvek ozn.3 - U č.140 : 537,6</t>
  </si>
  <si>
    <t>prvek ozn.1 - U č.140 : 76,8</t>
  </si>
  <si>
    <t>výkres č.02 - Hlavní balkon č.1 - prvek ozn.17 : 34*11,91</t>
  </si>
  <si>
    <t>výkres č.04 -Balkon č.2 - prvek ozn.9 : 6,5*11,91</t>
  </si>
  <si>
    <t>133301510000R</t>
  </si>
  <si>
    <t>tyč ocelová  L (úhelník) válcovaná za tepla S235 (11375); rovnoramenná; tl = 5,00 mm; a = 50,0 mm; b = 50,0 mm</t>
  </si>
  <si>
    <t>prvek ozn. 13 - L 50/50/5 mm : 254,292*1,1</t>
  </si>
  <si>
    <t>prvek ozn. 7 - L 50/50/5 mm : 80,08*1,1</t>
  </si>
  <si>
    <t>prvek ozn. 6 - L 50/50/5 mm : 69,3*1,1</t>
  </si>
  <si>
    <t>prvek ozn. 7 - L 50/50/5 mm : 64,68*1,1</t>
  </si>
  <si>
    <t>prvek ozn. 2 - L 50/50/5 mm : 45,43*1,1</t>
  </si>
  <si>
    <t>13331764R</t>
  </si>
  <si>
    <t>tyč ocelová  L (úhelník) válcovaná za tepla S235 (11375); rovnoramenná; tl = 7,00 mm; a = 70,0 mm; b = 70,0 mm</t>
  </si>
  <si>
    <t>prvek ozn. 8 - L70/70/7 mm : 32,516*1,1/1000</t>
  </si>
  <si>
    <t>prvek ozn. 9 - L70/70/7 mm : 46,556*1,1/1000</t>
  </si>
  <si>
    <t>prvek ozn. 10 - L 70/70/7 mm : 251,256*1,1/1000</t>
  </si>
  <si>
    <t>13384325R</t>
  </si>
  <si>
    <t>tyč ocelová profilová válcovaná za tepla S235 (11375); průřez U; výška 100 mm</t>
  </si>
  <si>
    <t>prvek ozn.4 - U č.100 : 116,6*1,1/1000</t>
  </si>
  <si>
    <t>13384430R</t>
  </si>
  <si>
    <t>tyč ocelová profilová válcovaná za tepla S235 (11375); průřez U; výška 120 mm</t>
  </si>
  <si>
    <t>prvek ozn.4 - U č.120 : 107,37*1,1/1000</t>
  </si>
  <si>
    <t>prvek ozn.5 - U č.120 : 89,475*1,1/1000</t>
  </si>
  <si>
    <t>13384435R</t>
  </si>
  <si>
    <t>tyč ocelová profilová válcovaná za tepla S235 (11375); průřez U; výška 140 mm</t>
  </si>
  <si>
    <t>prvek ozn. 3 - U č.140 : 537,6*1,1/1000</t>
  </si>
  <si>
    <t>prvek ozn. 4 - U č.140 : 76,8*1,1/1000</t>
  </si>
  <si>
    <t>prvek ozn. 5 - U č.140 : 107,2*1,1/1000</t>
  </si>
  <si>
    <t>prvek ozn. 6 - U č.140 : 46,4*1,1/1000</t>
  </si>
  <si>
    <t>prvek ozn. 7 - U č.140 : 108*1,1/1000</t>
  </si>
  <si>
    <t>prvek ozn.1 - U č.140 : 76,8*1,1/1000</t>
  </si>
  <si>
    <t>prvek ozn.2 - U č.140 : 76,8*1,1/1000</t>
  </si>
  <si>
    <t>prvek ozn.3 - U č.140 : 76,8*1,1/1000</t>
  </si>
  <si>
    <t>prvek ozn.1 - U č.140 : 59,2*1,1/1000</t>
  </si>
  <si>
    <t>prvek ozn.2 - U č.140 : 69,6*1,1/1000</t>
  </si>
  <si>
    <t>prvek ozn.3 - U č.140 : 59,2*1,1/1000</t>
  </si>
  <si>
    <t>prvek ozn.1 - U č.140 : 49,6*1,1/1000</t>
  </si>
  <si>
    <t>prvek ozn.3 - U č.140 : 49,6*1,1/1000</t>
  </si>
  <si>
    <t>13611220R</t>
  </si>
  <si>
    <t>plech ocelový válcovaný za tepla S235 (11375); povrch hladký; tl.  6,00 mm</t>
  </si>
  <si>
    <t>výkres č.02 - Hlavní balkon č.1 - prvek ozn.14 : 0,25*0,25*10*48*1,1/1000</t>
  </si>
  <si>
    <t>výkres č.05 -Balkon č.3 - prvek ozn.9 : 0,25*0,25*2*48*1,1/1000</t>
  </si>
  <si>
    <t>výkres č.07 - Balkon č.5, 6 : 0,15*0,15*3*2*48*1,1/1000</t>
  </si>
  <si>
    <t>14215910R</t>
  </si>
  <si>
    <t>trubka bezešvá hladká kruhová 11353; svařitelnost zaručená; vnější průměr 159,0 mm; tloušťka stěny 4,5 mm</t>
  </si>
  <si>
    <t>prvek ozn.1 - sloupek TR pr.159/4 : 4,05*5*1,1</t>
  </si>
  <si>
    <t>prvek ozn.2 - sloupek TR pr.159/4 : 2,95*5*1,1</t>
  </si>
  <si>
    <t>14587263R</t>
  </si>
  <si>
    <t>profil ocelový tenkostěnný uzavřený svařovaný jak. S235; čtvercový; tl = 3,00 mm; a = 50,0 mm; b = 50,0 mm</t>
  </si>
  <si>
    <t>prvek ozn. 12 - profil uzavřený 50/50/3 mm : 108,576*1,1/1000</t>
  </si>
  <si>
    <t>prvek ozn. 6 - profil uzavřený 50/50/3 mm : 82,368*1,1/1000</t>
  </si>
  <si>
    <t>prvek ozn. 5 - profil uzavřený 50/50/3 mm : 71,552*1,1/1000</t>
  </si>
  <si>
    <t>prvek ozn. 6 - profil uzavřený 50/50/3 mm : 66,56*1,1/1000</t>
  </si>
  <si>
    <t>prvek ozn. 1 - profil uzavřený 50/50/3 mm : 49,088*1,1/1000</t>
  </si>
  <si>
    <t>14587793R01</t>
  </si>
  <si>
    <t>Profil obdélník. uzavř.svařovaný S235  100x50x4 mm</t>
  </si>
  <si>
    <t>prvek ozn. 11 - profil uzavřený 100/50/4 mm : 182,32*1,1/1000</t>
  </si>
  <si>
    <t>15481473R</t>
  </si>
  <si>
    <t>profil ocelový široký ohýbaný 11 373.21 válc. za studena; ř. 12; tl. 1,0 mm; výška vlny 50,0 mm; š = 610 mm</t>
  </si>
  <si>
    <t>výkres č.02 - Hlavní balkon č.1 - prvek ozn.17 : 34*11,91*1,1/1000</t>
  </si>
  <si>
    <t>výkres č.04 -Balkon č.2 - prvek ozn.9 : 6,5*11,91*1,1/1000</t>
  </si>
  <si>
    <t>výkres č.05 -Balkon č.3 - prvek ozn.8 : 4,5*11,91*1,1/1000</t>
  </si>
  <si>
    <t>výkres č.06 -Balkon č.4 - prvek ozn.9 : 3,5*11,91*1,1/1000</t>
  </si>
  <si>
    <t>15945075R01</t>
  </si>
  <si>
    <t>Tahokov v základním provedení  20/25x2,0x2,0 mm</t>
  </si>
  <si>
    <t xml:space="preserve">výplně zábradlí balkonů : </t>
  </si>
  <si>
    <t>výkres č.02 - Hlavní balkon č.1 : 17,5*3,34*1,1/1000</t>
  </si>
  <si>
    <t>výkres č.04 -Balkon č.2 : 5,8*3,34*1,1/1000</t>
  </si>
  <si>
    <t>výkres č.05 -Balkon č.3 : 4,2*3,34*1,1/1000</t>
  </si>
  <si>
    <t>výkres č.06 -Balkon č.4 : 4,8*3,34*1,1/1000</t>
  </si>
  <si>
    <t>výkres č.07 - Balkon č.5, 6 : 3,4*2*3,34*1,1/1000</t>
  </si>
  <si>
    <t>998767101R00</t>
  </si>
  <si>
    <t>Přesun hmot pro kovové stavební doplňk. konstrukce v objektech výšky do 6 m</t>
  </si>
  <si>
    <t xml:space="preserve">34,35,36,37,38,39,40,41,42,43,44,45,46,47,48,49, : </t>
  </si>
  <si>
    <t>Součet: : 5,44995</t>
  </si>
  <si>
    <t>783222130RT2</t>
  </si>
  <si>
    <t>Nátěry kov.stavebních doplňk.konstrukcí syntetické dvojnásobné, kovářská barva</t>
  </si>
  <si>
    <t>800-783</t>
  </si>
  <si>
    <t>včetně montáže, dodávky a demontáže lešení.</t>
  </si>
  <si>
    <t>výkres č.02 - Hlavní balkon č.1 - prvek ozn.15 : 17,5*2</t>
  </si>
  <si>
    <t>výkres č.04 -Balkon č.2 - prvek ozn.8 : 5,8*2</t>
  </si>
  <si>
    <t>výkres č.05 -Balkon č.3 - prvek ozn.7 : 4,2*2</t>
  </si>
  <si>
    <t>výkres č.06 -Balkon č.4 - prvek ozn.8 : 4,8*2</t>
  </si>
  <si>
    <t>výkres č.07 - Balkon č.5, 6 : 3,4*2*2</t>
  </si>
  <si>
    <t>výkres č.02 - Hlavní balkon č.1 - prvek ozn.14 : 0,25*0,25*10*2</t>
  </si>
  <si>
    <t>výkres č.05 -Balkon č.3 - prvek ozn.9 : 0,25*0,25*2*2</t>
  </si>
  <si>
    <t>výkres č.07 - Balkon č.5, 6 : 0,15*0,15*3*2*2</t>
  </si>
  <si>
    <t>prvek ozn. 13 - L 50/50/5 mm : 66,05*0,21</t>
  </si>
  <si>
    <t>prvek ozn. 7 - L 50/50/5 mm : 20,8*0,21</t>
  </si>
  <si>
    <t>prvek ozn. 6 - L 50/50/5 mm : 18,8*0,21</t>
  </si>
  <si>
    <t>prvek ozn. 7 - L 50/50/5 mm : 16*0,21</t>
  </si>
  <si>
    <t>prvek ozn. 2 - L 50/50/5 mm : 11,8*0,21</t>
  </si>
  <si>
    <t>prvek ozn. 8 - L70/70/7 mm : 2,2*2*0,3</t>
  </si>
  <si>
    <t>prvek ozn. 9 - L70/70/7 mm : 3,15*2*0,3</t>
  </si>
  <si>
    <t>prvek ozn. 10 - L 70/70/7 mm : 4,25*8*0,3</t>
  </si>
  <si>
    <t>prvek ozn.4 - U č.100 : 2,75*2*0,4</t>
  </si>
  <si>
    <t>prvek ozn.4 - U č.120 : 1,5*3*0,46</t>
  </si>
  <si>
    <t>prvek ozn.5 - U č.120 : 1,25*3*0,46</t>
  </si>
  <si>
    <t>prvek ozn. 3 - U č.140 : 4,2*8*0,52</t>
  </si>
  <si>
    <t>prvek ozn. 4 - U č.140 : 2,4*2*0,52</t>
  </si>
  <si>
    <t>prvek ozn. 5 - U č.140 : 3,35*2*0,52</t>
  </si>
  <si>
    <t>prvek ozn. 6 - U č.140 : 1,45*2*0,52</t>
  </si>
  <si>
    <t>prvek ozn. 7 - U č.140 : 1,35*5*0,52</t>
  </si>
  <si>
    <t>prvek ozn.1 - U č.140 : 4,8*0,52</t>
  </si>
  <si>
    <t>prvek ozn.2 - U č.140 : 1,6*3*0,52</t>
  </si>
  <si>
    <t>prvek ozn.3 - U č.140 : 2,4*2*0,52</t>
  </si>
  <si>
    <t>prvek ozn.1 - U č.140 : 3,7*0,52</t>
  </si>
  <si>
    <t>prvek ozn.2 - U č.140 : 1,45*3*0,52</t>
  </si>
  <si>
    <t>prvek ozn.3 - U č.140 : 1,85*2*0,52</t>
  </si>
  <si>
    <t>prvek ozn.1 - U č.140 : 3,1*0,52</t>
  </si>
  <si>
    <t>prvek ozn.3 - U č.140 : 1,5*2*0,52</t>
  </si>
  <si>
    <t>prvek ozn.1 - sloupek TR pr.159/4 : 4,05*5*0,5</t>
  </si>
  <si>
    <t>prvek ozn.2 - sloupek TR pr.159/4 : 2,95*5*0,5</t>
  </si>
  <si>
    <t>prvek ozn. 12 - profil uzavřený 50/50/3 mm : 26,1*0,2</t>
  </si>
  <si>
    <t>prvek ozn. 6 - profil uzavřený 50/50/3 mm : 19,8*0,2</t>
  </si>
  <si>
    <t>prvek ozn. 5 - profil uzavřený 50/50/3 mm : 18*0,2</t>
  </si>
  <si>
    <t>prvek ozn. 6 - profil uzavřený 50/50/3 mm : 16,8*0,2</t>
  </si>
  <si>
    <t>prvek ozn. 1 - profil uzavřený 50/50/3 mm : 11,8*2*0,2</t>
  </si>
  <si>
    <t>prvek ozn. 11 - profil uzavřený 100/50/4 mm : 21,2*0,3</t>
  </si>
  <si>
    <t>783226100R00</t>
  </si>
  <si>
    <t xml:space="preserve">Nátěry kov.stavebních doplňk.konstrukcí syntetické základní,  </t>
  </si>
  <si>
    <t xml:space="preserve">dvojnásobný : </t>
  </si>
  <si>
    <t>výkres č.02 - Hlavní balkon č.1 - prvek ozn.15 : 17,5*2*2</t>
  </si>
  <si>
    <t>výkres č.04 -Balkon č.2 - prvek ozn.8 : 5,8*2*2</t>
  </si>
  <si>
    <t>výkres č.05 -Balkon č.3 - prvek ozn.7 : 4,2*2*2</t>
  </si>
  <si>
    <t>výkres č.06 -Balkon č.4 - prvek ozn.8 : 4,8*2*2</t>
  </si>
  <si>
    <t>výkres č.02 - Hlavní balkon č.1 - prvek ozn.14 : 0,25*0,25*10*2*2</t>
  </si>
  <si>
    <t>výkres č.05 -Balkon č.3 - prvek ozn.9 : 0,25*0,25*2*2*2</t>
  </si>
  <si>
    <t>prvek ozn. 13 - L 50/50/5 mm : 66,05*0,21*2</t>
  </si>
  <si>
    <t>prvek ozn. 7 - L 50/50/5 mm : 20,8*0,21*2</t>
  </si>
  <si>
    <t>prvek ozn. 6 - L 50/50/5 mm : 18,8*0,21*2</t>
  </si>
  <si>
    <t>prvek ozn. 7 - L 50/50/5 mm : 16*0,21*2</t>
  </si>
  <si>
    <t>prvek ozn. 2 - L 50/50/5 mm : 11,8*2*0,21*2</t>
  </si>
  <si>
    <t>prvek ozn. 8 - L70/70/7 mm : 2,2*2*0,3*2</t>
  </si>
  <si>
    <t>prvek ozn. 9 - L70/70/7 mm : 3,15*2*0,3*2</t>
  </si>
  <si>
    <t>prvek ozn. 10 - L 70/70/7 mm : 4,25*8*0,3*2</t>
  </si>
  <si>
    <t>prvek ozn.4 - U č.100 : 2,75*2*0,4*2</t>
  </si>
  <si>
    <t>prvek ozn.4 - U č.120 : 1,5*3*0,46*2</t>
  </si>
  <si>
    <t>prvek ozn.5 - U č.120 : 1,25*3*0,46*2</t>
  </si>
  <si>
    <t>prvek ozn. 3 - U č.140 : 4,2*8*0,52*2</t>
  </si>
  <si>
    <t>prvek ozn. 4 - U č.140 : 2,4*2*0,52*2</t>
  </si>
  <si>
    <t>prvek ozn. 5 - U č.140 : 3,35*2*0,52*2</t>
  </si>
  <si>
    <t>prvek ozn. 6 - U č.140 : 1,45*2*0,52*2</t>
  </si>
  <si>
    <t>prvek ozn. 7 - U č.140 : 1,35*5*0,52*2</t>
  </si>
  <si>
    <t>prvek ozn.1 - U č.140 : 4,8*0,52*2</t>
  </si>
  <si>
    <t>prvek ozn.2 - U č.140 : 1,6*3*0,52*2</t>
  </si>
  <si>
    <t>prvek ozn.3 - U č.140 : 2,4*2*0,52*2</t>
  </si>
  <si>
    <t>prvek ozn.1 - U č.140 : 3,7*0,52*2</t>
  </si>
  <si>
    <t>prvek ozn.2 - U č.140 : 1,45*3*0,52*2</t>
  </si>
  <si>
    <t>prvek ozn.3 - U č.140 : 1,85*2*0,52*2</t>
  </si>
  <si>
    <t>prvek ozn.1 - U č.140 : 3,1*0,52*2</t>
  </si>
  <si>
    <t>prvek ozn.3 - U č.140 : 1,5*2*0,52*2</t>
  </si>
  <si>
    <t>prvek ozn.1 - sloupek TR pr.159/4 : 4,05*5*0,5*2</t>
  </si>
  <si>
    <t>prvek ozn.2 - sloupek TR pr.159/4 : 2,95*5*0,5*2</t>
  </si>
  <si>
    <t>prvek ozn. 12 - profil uzavřený 50/50/3 mm : 26,1*0,2*2</t>
  </si>
  <si>
    <t>prvek ozn. 6 - profil uzavřený 50/50/3 mm : 19,8*0,2*2</t>
  </si>
  <si>
    <t>prvek ozn. 5 - profil uzavřený 50/50/3 mm : 18*0,2*2</t>
  </si>
  <si>
    <t>prvek ozn. 6 - profil uzavřený 50/50/3 mm : 16,8*0,2*2</t>
  </si>
  <si>
    <t>prvek ozn. 1 - profil uzavřený 50/50/3 mm : 11,8*2*0,2*2</t>
  </si>
  <si>
    <t>prvek ozn. 11 - profil uzavřený 100/50/4 mm : 21,2*0,3*2</t>
  </si>
  <si>
    <t>979990101R00</t>
  </si>
  <si>
    <t>Poplatek za skládku směsi betonu a cihel do 30x30 cm, skupina 17 01 01 a 17 01 02 z Katalogu odpadů</t>
  </si>
  <si>
    <t xml:space="preserve">Demontážní hmotnosti z položek s pořadovými čísly: : </t>
  </si>
  <si>
    <t xml:space="preserve">11, : </t>
  </si>
  <si>
    <t>Součet: : 1,23200</t>
  </si>
  <si>
    <t>979990161R00</t>
  </si>
  <si>
    <t>Poplatek za skládku dřevo, skupina 17 02 01 z Katalogu odpadů</t>
  </si>
  <si>
    <t/>
  </si>
  <si>
    <t>Součet: : 4,42368-1,232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</si>
  <si>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</si>
  <si>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</si>
  <si>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</si>
  <si>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</si>
  <si>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</si>
  <si>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12,19,20, : </t>
  </si>
  <si>
    <t>Součet: : 4,42368</t>
  </si>
  <si>
    <t>979081121R00</t>
  </si>
  <si>
    <t>Odvoz suti a vybouraných hmot na skládku příplatek za každý další 1 km</t>
  </si>
  <si>
    <t>Součet: : 88,47360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</si>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</sst>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/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9" t="s">
        <v>39</v>
      </c>
      <c r="B2" s="189"/>
      <c r="C2" s="189"/>
      <c r="D2" s="189"/>
      <c r="E2" s="189"/>
      <c r="F2" s="189"/>
      <c r="G2" s="189"/>
    </row>
  </sheetData>
  <sheetProtection algorithmName="SHA-512" hashValue="w0dWbENfmH2zaEFYYq2LfIjVXUGSDpu6Xis9CqMqn/3IBsbAvSpAT8b6JuSY1+7sT7d7B4Ob19+u+eRP3gBhlw==" saltValue="wH/YlXiv909hZYn7ozGuk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190" t="s">
        <v>41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 x14ac:dyDescent="0.2">
      <c r="A2" s="2"/>
      <c r="B2" s="75" t="s">
        <v>22</v>
      </c>
      <c r="C2" s="76"/>
      <c r="D2" s="77" t="s">
        <v>49</v>
      </c>
      <c r="E2" s="199" t="s">
        <v>50</v>
      </c>
      <c r="F2" s="200"/>
      <c r="G2" s="200"/>
      <c r="H2" s="200"/>
      <c r="I2" s="200"/>
      <c r="J2" s="201"/>
      <c r="O2" s="1"/>
    </row>
    <row r="3" spans="1:15" ht="27" customHeight="1" x14ac:dyDescent="0.2">
      <c r="A3" s="2"/>
      <c r="B3" s="78" t="s">
        <v>47</v>
      </c>
      <c r="C3" s="76"/>
      <c r="D3" s="79" t="s">
        <v>45</v>
      </c>
      <c r="E3" s="202" t="s">
        <v>46</v>
      </c>
      <c r="F3" s="203"/>
      <c r="G3" s="203"/>
      <c r="H3" s="203"/>
      <c r="I3" s="203"/>
      <c r="J3" s="204"/>
    </row>
    <row r="4" spans="1:15" ht="23.25" customHeight="1" x14ac:dyDescent="0.2">
      <c r="A4" s="72">
        <v>4624</v>
      </c>
      <c r="B4" s="80" t="s">
        <v>48</v>
      </c>
      <c r="C4" s="81"/>
      <c r="D4" s="82" t="s">
        <v>43</v>
      </c>
      <c r="E4" s="212" t="s">
        <v>44</v>
      </c>
      <c r="F4" s="213"/>
      <c r="G4" s="213"/>
      <c r="H4" s="213"/>
      <c r="I4" s="213"/>
      <c r="J4" s="214"/>
    </row>
    <row r="5" spans="1:15" ht="24" customHeight="1" x14ac:dyDescent="0.2">
      <c r="A5" s="2"/>
      <c r="B5" s="30" t="s">
        <v>42</v>
      </c>
      <c r="D5" s="217" t="s">
        <v>51</v>
      </c>
      <c r="E5" s="218"/>
      <c r="F5" s="218"/>
      <c r="G5" s="218"/>
      <c r="H5" s="18" t="s">
        <v>40</v>
      </c>
      <c r="I5" s="83" t="s">
        <v>55</v>
      </c>
      <c r="J5" s="8"/>
    </row>
    <row r="6" spans="1:15" ht="15.75" customHeight="1" x14ac:dyDescent="0.2">
      <c r="A6" s="2"/>
      <c r="B6" s="27"/>
      <c r="C6" s="52"/>
      <c r="D6" s="219" t="s">
        <v>52</v>
      </c>
      <c r="E6" s="220"/>
      <c r="F6" s="220"/>
      <c r="G6" s="220"/>
      <c r="H6" s="18" t="s">
        <v>34</v>
      </c>
      <c r="I6" s="83" t="s">
        <v>56</v>
      </c>
      <c r="J6" s="8"/>
    </row>
    <row r="7" spans="1:15" ht="15.75" customHeight="1" x14ac:dyDescent="0.2">
      <c r="A7" s="2"/>
      <c r="B7" s="28"/>
      <c r="C7" s="53"/>
      <c r="D7" s="73" t="s">
        <v>54</v>
      </c>
      <c r="E7" s="221" t="s">
        <v>53</v>
      </c>
      <c r="F7" s="222"/>
      <c r="G7" s="222"/>
      <c r="H7" s="23"/>
      <c r="I7" s="22"/>
      <c r="J7" s="33"/>
    </row>
    <row r="8" spans="1:15" ht="24" hidden="1" customHeight="1" x14ac:dyDescent="0.2">
      <c r="A8" s="2"/>
      <c r="B8" s="30" t="s">
        <v>20</v>
      </c>
      <c r="D8" s="74" t="s">
        <v>57</v>
      </c>
      <c r="H8" s="18" t="s">
        <v>40</v>
      </c>
      <c r="I8" s="83" t="s">
        <v>60</v>
      </c>
      <c r="J8" s="8"/>
    </row>
    <row r="9" spans="1:15" ht="15.75" hidden="1" customHeight="1" x14ac:dyDescent="0.2">
      <c r="A9" s="2"/>
      <c r="B9" s="2"/>
      <c r="D9" s="74" t="s">
        <v>58</v>
      </c>
      <c r="H9" s="18" t="s">
        <v>34</v>
      </c>
      <c r="I9" s="83" t="s">
        <v>61</v>
      </c>
      <c r="J9" s="8"/>
    </row>
    <row r="10" spans="1:15" ht="15.75" hidden="1" customHeight="1" x14ac:dyDescent="0.2">
      <c r="A10" s="2"/>
      <c r="B10" s="34"/>
      <c r="C10" s="53"/>
      <c r="D10" s="73" t="s">
        <v>54</v>
      </c>
      <c r="E10" s="84" t="s">
        <v>59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06"/>
      <c r="E11" s="206"/>
      <c r="F11" s="206"/>
      <c r="G11" s="206"/>
      <c r="H11" s="18" t="s">
        <v>40</v>
      </c>
      <c r="I11" s="86"/>
      <c r="J11" s="8"/>
    </row>
    <row r="12" spans="1:15" ht="15.75" customHeight="1" x14ac:dyDescent="0.2">
      <c r="A12" s="2"/>
      <c r="B12" s="27"/>
      <c r="C12" s="52"/>
      <c r="D12" s="211"/>
      <c r="E12" s="211"/>
      <c r="F12" s="211"/>
      <c r="G12" s="211"/>
      <c r="H12" s="18" t="s">
        <v>34</v>
      </c>
      <c r="I12" s="86"/>
      <c r="J12" s="8"/>
    </row>
    <row r="13" spans="1:15" ht="15.75" customHeight="1" x14ac:dyDescent="0.2">
      <c r="A13" s="2"/>
      <c r="B13" s="28"/>
      <c r="C13" s="53"/>
      <c r="D13" s="85"/>
      <c r="E13" s="215"/>
      <c r="F13" s="216"/>
      <c r="G13" s="216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05"/>
      <c r="F15" s="205"/>
      <c r="G15" s="207"/>
      <c r="H15" s="207"/>
      <c r="I15" s="207" t="s">
        <v>29</v>
      </c>
      <c r="J15" s="208"/>
    </row>
    <row r="16" spans="1:15" ht="23.25" customHeight="1" x14ac:dyDescent="0.2">
      <c r="A16" s="143" t="s">
        <v>24</v>
      </c>
      <c r="B16" s="37" t="s">
        <v>24</v>
      </c>
      <c r="C16" s="58"/>
      <c r="D16" s="59"/>
      <c r="E16" s="196"/>
      <c r="F16" s="197"/>
      <c r="G16" s="196"/>
      <c r="H16" s="197"/>
      <c r="I16" s="196">
        <f>SUMIF(F50:F64,A16,I50:I64)+SUMIF(F50:F64,"PSU",I50:I64)</f>
        <v>0</v>
      </c>
      <c r="J16" s="198"/>
    </row>
    <row r="17" spans="1:10" ht="23.25" customHeight="1" x14ac:dyDescent="0.2">
      <c r="A17" s="143" t="s">
        <v>25</v>
      </c>
      <c r="B17" s="37" t="s">
        <v>25</v>
      </c>
      <c r="C17" s="58"/>
      <c r="D17" s="59"/>
      <c r="E17" s="196"/>
      <c r="F17" s="197"/>
      <c r="G17" s="196"/>
      <c r="H17" s="197"/>
      <c r="I17" s="196">
        <f>SUMIF(F50:F64,A17,I50:I64)</f>
        <v>0</v>
      </c>
      <c r="J17" s="198"/>
    </row>
    <row r="18" spans="1:10" ht="23.25" customHeight="1" x14ac:dyDescent="0.2">
      <c r="A18" s="143" t="s">
        <v>26</v>
      </c>
      <c r="B18" s="37" t="s">
        <v>26</v>
      </c>
      <c r="C18" s="58"/>
      <c r="D18" s="59"/>
      <c r="E18" s="196"/>
      <c r="F18" s="197"/>
      <c r="G18" s="196"/>
      <c r="H18" s="197"/>
      <c r="I18" s="196">
        <f>SUMIF(F50:F64,A18,I50:I64)</f>
        <v>0</v>
      </c>
      <c r="J18" s="198"/>
    </row>
    <row r="19" spans="1:10" ht="23.25" customHeight="1" x14ac:dyDescent="0.2">
      <c r="A19" s="143" t="s">
        <v>95</v>
      </c>
      <c r="B19" s="37" t="s">
        <v>27</v>
      </c>
      <c r="C19" s="58"/>
      <c r="D19" s="59"/>
      <c r="E19" s="196"/>
      <c r="F19" s="197"/>
      <c r="G19" s="196"/>
      <c r="H19" s="197"/>
      <c r="I19" s="196">
        <f>SUMIF(F50:F64,A19,I50:I64)</f>
        <v>0</v>
      </c>
      <c r="J19" s="198"/>
    </row>
    <row r="20" spans="1:10" ht="23.25" customHeight="1" x14ac:dyDescent="0.2">
      <c r="A20" s="143" t="s">
        <v>96</v>
      </c>
      <c r="B20" s="37" t="s">
        <v>28</v>
      </c>
      <c r="C20" s="58"/>
      <c r="D20" s="59"/>
      <c r="E20" s="196"/>
      <c r="F20" s="197"/>
      <c r="G20" s="196"/>
      <c r="H20" s="197"/>
      <c r="I20" s="196">
        <f>SUMIF(F50:F64,A20,I50:I64)</f>
        <v>0</v>
      </c>
      <c r="J20" s="198"/>
    </row>
    <row r="21" spans="1:10" ht="23.25" customHeight="1" x14ac:dyDescent="0.2">
      <c r="A21" s="2"/>
      <c r="B21" s="47" t="s">
        <v>29</v>
      </c>
      <c r="C21" s="60"/>
      <c r="D21" s="61"/>
      <c r="E21" s="209"/>
      <c r="F21" s="210"/>
      <c r="G21" s="209"/>
      <c r="H21" s="210"/>
      <c r="I21" s="209">
        <f>SUM(I16:J20)</f>
        <v>0</v>
      </c>
      <c r="J21" s="228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15</v>
      </c>
      <c r="F23" s="38" t="s">
        <v>0</v>
      </c>
      <c r="G23" s="226">
        <f>ZakladDPHSniVypocet</f>
        <v>0</v>
      </c>
      <c r="H23" s="227"/>
      <c r="I23" s="227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224">
        <f>I23*E23/100</f>
        <v>0</v>
      </c>
      <c r="H24" s="225"/>
      <c r="I24" s="225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226">
        <f>ZakladDPHZaklVypocet</f>
        <v>0</v>
      </c>
      <c r="H25" s="227"/>
      <c r="I25" s="227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193">
        <f>I25*E25/100</f>
        <v>0</v>
      </c>
      <c r="H26" s="194"/>
      <c r="I26" s="194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195">
        <f>CenaCelkemBezDPH-(ZakladDPHSni+ZakladDPHZakl)</f>
        <v>0</v>
      </c>
      <c r="H27" s="195"/>
      <c r="I27" s="195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30">
        <f>A27</f>
        <v>0</v>
      </c>
      <c r="H28" s="230"/>
      <c r="I28" s="230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29">
        <f>ZakladDPHSni+DPHSni+ZakladDPHZakl+DPHZakl+Zaokrouhleni</f>
        <v>0</v>
      </c>
      <c r="H29" s="229"/>
      <c r="I29" s="229"/>
      <c r="J29" s="124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31"/>
      <c r="E34" s="232"/>
      <c r="G34" s="233"/>
      <c r="H34" s="234"/>
      <c r="I34" s="234"/>
      <c r="J34" s="24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62</v>
      </c>
      <c r="C39" s="235"/>
      <c r="D39" s="235"/>
      <c r="E39" s="235"/>
      <c r="F39" s="101">
        <f>'SO 01 01 Pol'!AE589</f>
        <v>0</v>
      </c>
      <c r="G39" s="102">
        <f>'SO 01 01 Pol'!AF589</f>
        <v>0</v>
      </c>
      <c r="H39" s="103"/>
      <c r="I39" s="104">
        <f>F39+G39+H39</f>
        <v>0</v>
      </c>
      <c r="J39" s="105" t="str">
        <f>IF(_xlfn.SINGLE(CenaCelkemVypocet)=0,"",I39/_xlfn.SINGLE(CenaCelkemVypocet)*100)</f>
        <v/>
      </c>
    </row>
    <row r="40" spans="1:10" ht="25.5" hidden="1" customHeight="1" x14ac:dyDescent="0.2">
      <c r="A40" s="89">
        <v>2</v>
      </c>
      <c r="B40" s="106"/>
      <c r="C40" s="236" t="s">
        <v>63</v>
      </c>
      <c r="D40" s="236"/>
      <c r="E40" s="236"/>
      <c r="F40" s="107"/>
      <c r="G40" s="108"/>
      <c r="H40" s="108"/>
      <c r="I40" s="109"/>
      <c r="J40" s="110"/>
    </row>
    <row r="41" spans="1:10" ht="25.5" hidden="1" customHeight="1" x14ac:dyDescent="0.2">
      <c r="A41" s="89">
        <v>2</v>
      </c>
      <c r="B41" s="106" t="s">
        <v>45</v>
      </c>
      <c r="C41" s="236" t="s">
        <v>46</v>
      </c>
      <c r="D41" s="236"/>
      <c r="E41" s="236"/>
      <c r="F41" s="107">
        <f>'SO 01 01 Pol'!AE589</f>
        <v>0</v>
      </c>
      <c r="G41" s="108">
        <f>'SO 01 01 Pol'!AF589</f>
        <v>0</v>
      </c>
      <c r="H41" s="108"/>
      <c r="I41" s="109">
        <f>F41+G41+H41</f>
        <v>0</v>
      </c>
      <c r="J41" s="110" t="str">
        <f>IF(_xlfn.SINGLE(CenaCelkemVypocet)=0,"",I41/_xlfn.SINGLE(CenaCelkemVypocet)*100)</f>
        <v/>
      </c>
    </row>
    <row r="42" spans="1:10" ht="25.5" hidden="1" customHeight="1" x14ac:dyDescent="0.2">
      <c r="A42" s="89">
        <v>3</v>
      </c>
      <c r="B42" s="111" t="s">
        <v>43</v>
      </c>
      <c r="C42" s="235" t="s">
        <v>44</v>
      </c>
      <c r="D42" s="235"/>
      <c r="E42" s="235"/>
      <c r="F42" s="112">
        <f>'SO 01 01 Pol'!AE589</f>
        <v>0</v>
      </c>
      <c r="G42" s="103">
        <f>'SO 01 01 Pol'!AF589</f>
        <v>0</v>
      </c>
      <c r="H42" s="103"/>
      <c r="I42" s="104">
        <f>F42+G42+H42</f>
        <v>0</v>
      </c>
      <c r="J42" s="105" t="str">
        <f>IF(_xlfn.SINGLE(CenaCelkemVypocet)=0,"",I42/_xlfn.SINGLE(CenaCelkemVypocet)*100)</f>
        <v/>
      </c>
    </row>
    <row r="43" spans="1:10" ht="25.5" hidden="1" customHeight="1" x14ac:dyDescent="0.2">
      <c r="A43" s="89"/>
      <c r="B43" s="237" t="s">
        <v>64</v>
      </c>
      <c r="C43" s="238"/>
      <c r="D43" s="238"/>
      <c r="E43" s="238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7" spans="1:10" ht="15.75" x14ac:dyDescent="0.25">
      <c r="B47" s="125" t="s">
        <v>66</v>
      </c>
    </row>
    <row r="49" spans="1:10" ht="25.5" customHeight="1" x14ac:dyDescent="0.2">
      <c r="A49" s="127"/>
      <c r="B49" s="130" t="s">
        <v>17</v>
      </c>
      <c r="C49" s="130" t="s">
        <v>5</v>
      </c>
      <c r="D49" s="131"/>
      <c r="E49" s="131"/>
      <c r="F49" s="132" t="s">
        <v>67</v>
      </c>
      <c r="G49" s="132"/>
      <c r="H49" s="132"/>
      <c r="I49" s="132" t="s">
        <v>29</v>
      </c>
      <c r="J49" s="132" t="s">
        <v>0</v>
      </c>
    </row>
    <row r="50" spans="1:10" ht="36.75" customHeight="1" x14ac:dyDescent="0.2">
      <c r="A50" s="128"/>
      <c r="B50" s="133" t="s">
        <v>68</v>
      </c>
      <c r="C50" s="239" t="s">
        <v>69</v>
      </c>
      <c r="D50" s="240"/>
      <c r="E50" s="240"/>
      <c r="F50" s="139" t="s">
        <v>24</v>
      </c>
      <c r="G50" s="140"/>
      <c r="H50" s="140"/>
      <c r="I50" s="140">
        <f>'SO 01 01 Pol'!G8</f>
        <v>0</v>
      </c>
      <c r="J50" s="137" t="str">
        <f>IF(I65=0,"",I50/I65*100)</f>
        <v/>
      </c>
    </row>
    <row r="51" spans="1:10" ht="36.75" customHeight="1" x14ac:dyDescent="0.2">
      <c r="A51" s="128"/>
      <c r="B51" s="133" t="s">
        <v>70</v>
      </c>
      <c r="C51" s="239" t="s">
        <v>71</v>
      </c>
      <c r="D51" s="240"/>
      <c r="E51" s="240"/>
      <c r="F51" s="139" t="s">
        <v>24</v>
      </c>
      <c r="G51" s="140"/>
      <c r="H51" s="140"/>
      <c r="I51" s="140">
        <f>'SO 01 01 Pol'!G24</f>
        <v>0</v>
      </c>
      <c r="J51" s="137" t="str">
        <f>IF(I65=0,"",I51/I65*100)</f>
        <v/>
      </c>
    </row>
    <row r="52" spans="1:10" ht="36.75" customHeight="1" x14ac:dyDescent="0.2">
      <c r="A52" s="128"/>
      <c r="B52" s="133" t="s">
        <v>72</v>
      </c>
      <c r="C52" s="239" t="s">
        <v>73</v>
      </c>
      <c r="D52" s="240"/>
      <c r="E52" s="240"/>
      <c r="F52" s="139" t="s">
        <v>24</v>
      </c>
      <c r="G52" s="140"/>
      <c r="H52" s="140"/>
      <c r="I52" s="140">
        <f>'SO 01 01 Pol'!G42</f>
        <v>0</v>
      </c>
      <c r="J52" s="137" t="str">
        <f>IF(I65=0,"",I52/I65*100)</f>
        <v/>
      </c>
    </row>
    <row r="53" spans="1:10" ht="36.75" customHeight="1" x14ac:dyDescent="0.2">
      <c r="A53" s="128"/>
      <c r="B53" s="133" t="s">
        <v>74</v>
      </c>
      <c r="C53" s="239" t="s">
        <v>75</v>
      </c>
      <c r="D53" s="240"/>
      <c r="E53" s="240"/>
      <c r="F53" s="139" t="s">
        <v>24</v>
      </c>
      <c r="G53" s="140"/>
      <c r="H53" s="140"/>
      <c r="I53" s="140">
        <f>'SO 01 01 Pol'!G45</f>
        <v>0</v>
      </c>
      <c r="J53" s="137" t="str">
        <f>IF(I65=0,"",I53/I65*100)</f>
        <v/>
      </c>
    </row>
    <row r="54" spans="1:10" ht="36.75" customHeight="1" x14ac:dyDescent="0.2">
      <c r="A54" s="128"/>
      <c r="B54" s="133" t="s">
        <v>76</v>
      </c>
      <c r="C54" s="239" t="s">
        <v>77</v>
      </c>
      <c r="D54" s="240"/>
      <c r="E54" s="240"/>
      <c r="F54" s="139" t="s">
        <v>24</v>
      </c>
      <c r="G54" s="140"/>
      <c r="H54" s="140"/>
      <c r="I54" s="140">
        <f>'SO 01 01 Pol'!G61</f>
        <v>0</v>
      </c>
      <c r="J54" s="137" t="str">
        <f>IF(I65=0,"",I54/I65*100)</f>
        <v/>
      </c>
    </row>
    <row r="55" spans="1:10" ht="36.75" customHeight="1" x14ac:dyDescent="0.2">
      <c r="A55" s="128"/>
      <c r="B55" s="133" t="s">
        <v>78</v>
      </c>
      <c r="C55" s="239" t="s">
        <v>79</v>
      </c>
      <c r="D55" s="240"/>
      <c r="E55" s="240"/>
      <c r="F55" s="139" t="s">
        <v>24</v>
      </c>
      <c r="G55" s="140"/>
      <c r="H55" s="140"/>
      <c r="I55" s="140">
        <f>'SO 01 01 Pol'!G67</f>
        <v>0</v>
      </c>
      <c r="J55" s="137" t="str">
        <f>IF(I65=0,"",I55/I65*100)</f>
        <v/>
      </c>
    </row>
    <row r="56" spans="1:10" ht="36.75" customHeight="1" x14ac:dyDescent="0.2">
      <c r="A56" s="128"/>
      <c r="B56" s="133" t="s">
        <v>80</v>
      </c>
      <c r="C56" s="239" t="s">
        <v>81</v>
      </c>
      <c r="D56" s="240"/>
      <c r="E56" s="240"/>
      <c r="F56" s="139" t="s">
        <v>25</v>
      </c>
      <c r="G56" s="140"/>
      <c r="H56" s="140"/>
      <c r="I56" s="140">
        <f>'SO 01 01 Pol'!G73</f>
        <v>0</v>
      </c>
      <c r="J56" s="137" t="str">
        <f>IF(I65=0,"",I56/I65*100)</f>
        <v/>
      </c>
    </row>
    <row r="57" spans="1:10" ht="36.75" customHeight="1" x14ac:dyDescent="0.2">
      <c r="A57" s="128"/>
      <c r="B57" s="133" t="s">
        <v>82</v>
      </c>
      <c r="C57" s="239" t="s">
        <v>83</v>
      </c>
      <c r="D57" s="240"/>
      <c r="E57" s="240"/>
      <c r="F57" s="139" t="s">
        <v>25</v>
      </c>
      <c r="G57" s="140"/>
      <c r="H57" s="140"/>
      <c r="I57" s="140">
        <f>'SO 01 01 Pol'!G102</f>
        <v>0</v>
      </c>
      <c r="J57" s="137" t="str">
        <f>IF(I65=0,"",I57/I65*100)</f>
        <v/>
      </c>
    </row>
    <row r="58" spans="1:10" ht="36.75" customHeight="1" x14ac:dyDescent="0.2">
      <c r="A58" s="128"/>
      <c r="B58" s="133" t="s">
        <v>84</v>
      </c>
      <c r="C58" s="239" t="s">
        <v>85</v>
      </c>
      <c r="D58" s="240"/>
      <c r="E58" s="240"/>
      <c r="F58" s="139" t="s">
        <v>25</v>
      </c>
      <c r="G58" s="140"/>
      <c r="H58" s="140"/>
      <c r="I58" s="140">
        <f>'SO 01 01 Pol'!G131</f>
        <v>0</v>
      </c>
      <c r="J58" s="137" t="str">
        <f>IF(I65=0,"",I58/I65*100)</f>
        <v/>
      </c>
    </row>
    <row r="59" spans="1:10" ht="36.75" customHeight="1" x14ac:dyDescent="0.2">
      <c r="A59" s="128"/>
      <c r="B59" s="133" t="s">
        <v>86</v>
      </c>
      <c r="C59" s="239" t="s">
        <v>87</v>
      </c>
      <c r="D59" s="240"/>
      <c r="E59" s="240"/>
      <c r="F59" s="139" t="s">
        <v>25</v>
      </c>
      <c r="G59" s="140"/>
      <c r="H59" s="140"/>
      <c r="I59" s="140">
        <f>'SO 01 01 Pol'!G150</f>
        <v>0</v>
      </c>
      <c r="J59" s="137" t="str">
        <f>IF(I65=0,"",I59/I65*100)</f>
        <v/>
      </c>
    </row>
    <row r="60" spans="1:10" ht="36.75" customHeight="1" x14ac:dyDescent="0.2">
      <c r="A60" s="128"/>
      <c r="B60" s="133" t="s">
        <v>88</v>
      </c>
      <c r="C60" s="239" t="s">
        <v>89</v>
      </c>
      <c r="D60" s="240"/>
      <c r="E60" s="240"/>
      <c r="F60" s="139" t="s">
        <v>25</v>
      </c>
      <c r="G60" s="140"/>
      <c r="H60" s="140"/>
      <c r="I60" s="140">
        <f>'SO 01 01 Pol'!G183</f>
        <v>0</v>
      </c>
      <c r="J60" s="137" t="str">
        <f>IF(I65=0,"",I60/I65*100)</f>
        <v/>
      </c>
    </row>
    <row r="61" spans="1:10" ht="36.75" customHeight="1" x14ac:dyDescent="0.2">
      <c r="A61" s="128"/>
      <c r="B61" s="133" t="s">
        <v>90</v>
      </c>
      <c r="C61" s="239" t="s">
        <v>91</v>
      </c>
      <c r="D61" s="240"/>
      <c r="E61" s="240"/>
      <c r="F61" s="139" t="s">
        <v>25</v>
      </c>
      <c r="G61" s="140"/>
      <c r="H61" s="140"/>
      <c r="I61" s="140">
        <f>'SO 01 01 Pol'!G373</f>
        <v>0</v>
      </c>
      <c r="J61" s="137" t="str">
        <f>IF(I65=0,"",I61/I65*100)</f>
        <v/>
      </c>
    </row>
    <row r="62" spans="1:10" ht="36.75" customHeight="1" x14ac:dyDescent="0.2">
      <c r="A62" s="128"/>
      <c r="B62" s="133" t="s">
        <v>92</v>
      </c>
      <c r="C62" s="239" t="s">
        <v>93</v>
      </c>
      <c r="D62" s="240"/>
      <c r="E62" s="240"/>
      <c r="F62" s="139" t="s">
        <v>94</v>
      </c>
      <c r="G62" s="140"/>
      <c r="H62" s="140"/>
      <c r="I62" s="140">
        <f>'SO 01 01 Pol'!G556</f>
        <v>0</v>
      </c>
      <c r="J62" s="137" t="str">
        <f>IF(I65=0,"",I62/I65*100)</f>
        <v/>
      </c>
    </row>
    <row r="63" spans="1:10" ht="36.75" customHeight="1" x14ac:dyDescent="0.2">
      <c r="A63" s="128"/>
      <c r="B63" s="133" t="s">
        <v>95</v>
      </c>
      <c r="C63" s="239" t="s">
        <v>27</v>
      </c>
      <c r="D63" s="240"/>
      <c r="E63" s="240"/>
      <c r="F63" s="139" t="s">
        <v>95</v>
      </c>
      <c r="G63" s="140"/>
      <c r="H63" s="140"/>
      <c r="I63" s="140">
        <f>'SO 01 01 Pol'!G582</f>
        <v>0</v>
      </c>
      <c r="J63" s="137" t="str">
        <f>IF(I65=0,"",I63/I65*100)</f>
        <v/>
      </c>
    </row>
    <row r="64" spans="1:10" ht="36.75" customHeight="1" x14ac:dyDescent="0.2">
      <c r="A64" s="128"/>
      <c r="B64" s="133" t="s">
        <v>96</v>
      </c>
      <c r="C64" s="239" t="s">
        <v>28</v>
      </c>
      <c r="D64" s="240"/>
      <c r="E64" s="240"/>
      <c r="F64" s="139" t="s">
        <v>96</v>
      </c>
      <c r="G64" s="140"/>
      <c r="H64" s="140"/>
      <c r="I64" s="140">
        <f>'SO 01 01 Pol'!G585</f>
        <v>0</v>
      </c>
      <c r="J64" s="137" t="str">
        <f>IF(I65=0,"",I64/I65*100)</f>
        <v/>
      </c>
    </row>
    <row r="65" spans="1:10" ht="25.5" customHeight="1" x14ac:dyDescent="0.2">
      <c r="A65" s="129"/>
      <c r="B65" s="134" t="s">
        <v>1</v>
      </c>
      <c r="C65" s="135"/>
      <c r="D65" s="136"/>
      <c r="E65" s="136"/>
      <c r="F65" s="141"/>
      <c r="G65" s="142"/>
      <c r="H65" s="142"/>
      <c r="I65" s="142">
        <f>SUM(I50:I64)</f>
        <v>0</v>
      </c>
      <c r="J65" s="138">
        <f>SUM(J50:J64)</f>
        <v>0</v>
      </c>
    </row>
    <row r="66" spans="1:10" x14ac:dyDescent="0.2">
      <c r="F66" s="87"/>
      <c r="G66" s="87"/>
      <c r="H66" s="87"/>
      <c r="I66" s="87"/>
      <c r="J66" s="88"/>
    </row>
    <row r="67" spans="1:10" x14ac:dyDescent="0.2">
      <c r="F67" s="87"/>
      <c r="G67" s="87"/>
      <c r="H67" s="87"/>
      <c r="I67" s="87"/>
      <c r="J67" s="88"/>
    </row>
    <row r="68" spans="1:10" x14ac:dyDescent="0.2">
      <c r="F68" s="87"/>
      <c r="G68" s="87"/>
      <c r="H68" s="87"/>
      <c r="I68" s="87"/>
      <c r="J68" s="88"/>
    </row>
  </sheetData>
  <sheetProtection algorithmName="SHA-512" hashValue="9HENzPHsejxNKTTlYZw8HnOXhEO+qAtrw+ZcGX+SsPB0lcVItCMsE5gVpMIuGUZnPq8wFXkXihdMCbd6Aj36qQ==" saltValue="FCeajAuG15fP2OmCquFtQ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49" t="s">
        <v>7</v>
      </c>
      <c r="B2" s="48"/>
      <c r="C2" s="243"/>
      <c r="D2" s="243"/>
      <c r="E2" s="243"/>
      <c r="F2" s="243"/>
      <c r="G2" s="244"/>
    </row>
    <row r="3" spans="1:7" ht="24.95" customHeight="1" x14ac:dyDescent="0.2">
      <c r="A3" s="49" t="s">
        <v>8</v>
      </c>
      <c r="B3" s="48"/>
      <c r="C3" s="243"/>
      <c r="D3" s="243"/>
      <c r="E3" s="243"/>
      <c r="F3" s="243"/>
      <c r="G3" s="244"/>
    </row>
    <row r="4" spans="1:7" ht="24.95" customHeight="1" x14ac:dyDescent="0.2">
      <c r="A4" s="49" t="s">
        <v>9</v>
      </c>
      <c r="B4" s="48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algorithmName="SHA-512" hashValue="8n7kkCViWSzIwOJ5xus8zEUCMb+hSt6ppl4RCODje5+uI6Z1GDCuW6I6Gq70IcYYk0kUzuW6E+QoBWEVUvd+NQ==" saltValue="ncnmrfXYfiQx9K0c3nPpH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8B89C-F5D0-4296-9B9C-57A60803F96C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7" t="s">
        <v>97</v>
      </c>
      <c r="B1" s="247"/>
      <c r="C1" s="247"/>
      <c r="D1" s="247"/>
      <c r="E1" s="247"/>
      <c r="F1" s="247"/>
      <c r="G1" s="247"/>
      <c r="AG1" t="s">
        <v>98</v>
      </c>
    </row>
    <row r="2" spans="1:60" ht="24.95" customHeight="1" x14ac:dyDescent="0.2">
      <c r="A2" s="144" t="s">
        <v>7</v>
      </c>
      <c r="B2" s="48" t="s">
        <v>49</v>
      </c>
      <c r="C2" s="248" t="s">
        <v>50</v>
      </c>
      <c r="D2" s="249"/>
      <c r="E2" s="249"/>
      <c r="F2" s="249"/>
      <c r="G2" s="250"/>
      <c r="AG2" t="s">
        <v>99</v>
      </c>
    </row>
    <row r="3" spans="1:60" ht="24.95" customHeight="1" x14ac:dyDescent="0.2">
      <c r="A3" s="144" t="s">
        <v>8</v>
      </c>
      <c r="B3" s="48" t="s">
        <v>45</v>
      </c>
      <c r="C3" s="248" t="s">
        <v>46</v>
      </c>
      <c r="D3" s="249"/>
      <c r="E3" s="249"/>
      <c r="F3" s="249"/>
      <c r="G3" s="250"/>
      <c r="AC3" s="126" t="s">
        <v>99</v>
      </c>
      <c r="AG3" t="s">
        <v>100</v>
      </c>
    </row>
    <row r="4" spans="1:60" ht="24.95" customHeight="1" x14ac:dyDescent="0.2">
      <c r="A4" s="145" t="s">
        <v>9</v>
      </c>
      <c r="B4" s="146" t="s">
        <v>43</v>
      </c>
      <c r="C4" s="251" t="s">
        <v>44</v>
      </c>
      <c r="D4" s="252"/>
      <c r="E4" s="252"/>
      <c r="F4" s="252"/>
      <c r="G4" s="253"/>
      <c r="AG4" t="s">
        <v>101</v>
      </c>
    </row>
    <row r="5" spans="1:60" x14ac:dyDescent="0.2">
      <c r="D5" s="10"/>
    </row>
    <row r="6" spans="1:60" ht="38.25" x14ac:dyDescent="0.2">
      <c r="A6" s="148" t="s">
        <v>102</v>
      </c>
      <c r="B6" s="150" t="s">
        <v>103</v>
      </c>
      <c r="C6" s="150" t="s">
        <v>104</v>
      </c>
      <c r="D6" s="149" t="s">
        <v>105</v>
      </c>
      <c r="E6" s="148" t="s">
        <v>106</v>
      </c>
      <c r="F6" s="147" t="s">
        <v>107</v>
      </c>
      <c r="G6" s="148" t="s">
        <v>29</v>
      </c>
      <c r="H6" s="151" t="s">
        <v>30</v>
      </c>
      <c r="I6" s="151" t="s">
        <v>108</v>
      </c>
      <c r="J6" s="151" t="s">
        <v>31</v>
      </c>
      <c r="K6" s="151" t="s">
        <v>109</v>
      </c>
      <c r="L6" s="151" t="s">
        <v>110</v>
      </c>
      <c r="M6" s="151" t="s">
        <v>111</v>
      </c>
      <c r="N6" s="151" t="s">
        <v>112</v>
      </c>
      <c r="O6" s="151" t="s">
        <v>113</v>
      </c>
      <c r="P6" s="151" t="s">
        <v>114</v>
      </c>
      <c r="Q6" s="151" t="s">
        <v>115</v>
      </c>
      <c r="R6" s="151" t="s">
        <v>116</v>
      </c>
      <c r="S6" s="151" t="s">
        <v>117</v>
      </c>
      <c r="T6" s="151" t="s">
        <v>118</v>
      </c>
      <c r="U6" s="151" t="s">
        <v>119</v>
      </c>
      <c r="V6" s="151" t="s">
        <v>120</v>
      </c>
      <c r="W6" s="151" t="s">
        <v>121</v>
      </c>
      <c r="X6" s="151" t="s">
        <v>122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67" t="s">
        <v>123</v>
      </c>
      <c r="B8" s="168" t="s">
        <v>68</v>
      </c>
      <c r="C8" s="182" t="s">
        <v>69</v>
      </c>
      <c r="D8" s="169"/>
      <c r="E8" s="170"/>
      <c r="F8" s="171"/>
      <c r="G8" s="171">
        <f>SUMIF(AG9:AG23,"&lt;&gt;NOR",G9:G23)</f>
        <v>0</v>
      </c>
      <c r="H8" s="171"/>
      <c r="I8" s="171">
        <f>SUM(I9:I23)</f>
        <v>0</v>
      </c>
      <c r="J8" s="171"/>
      <c r="K8" s="171">
        <f>SUM(K9:K23)</f>
        <v>0</v>
      </c>
      <c r="L8" s="171"/>
      <c r="M8" s="171">
        <f>SUM(M9:M23)</f>
        <v>0</v>
      </c>
      <c r="N8" s="171"/>
      <c r="O8" s="171">
        <f>SUM(O9:O23)</f>
        <v>7.4900000000000011</v>
      </c>
      <c r="P8" s="171"/>
      <c r="Q8" s="171">
        <f>SUM(Q9:Q23)</f>
        <v>0</v>
      </c>
      <c r="R8" s="171"/>
      <c r="S8" s="171"/>
      <c r="T8" s="172"/>
      <c r="U8" s="166"/>
      <c r="V8" s="166">
        <f>SUM(V9:V23)</f>
        <v>8.2200000000000006</v>
      </c>
      <c r="W8" s="166"/>
      <c r="X8" s="166"/>
      <c r="AG8" t="s">
        <v>124</v>
      </c>
    </row>
    <row r="9" spans="1:60" ht="33.75" outlineLevel="1" x14ac:dyDescent="0.2">
      <c r="A9" s="173">
        <v>1</v>
      </c>
      <c r="B9" s="174" t="s">
        <v>125</v>
      </c>
      <c r="C9" s="183" t="s">
        <v>126</v>
      </c>
      <c r="D9" s="175" t="s">
        <v>127</v>
      </c>
      <c r="E9" s="176">
        <v>2.7829000000000002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2.5251399999999999</v>
      </c>
      <c r="O9" s="178">
        <f>ROUND(E9*N9,2)</f>
        <v>7.03</v>
      </c>
      <c r="P9" s="178">
        <v>0</v>
      </c>
      <c r="Q9" s="178">
        <f>ROUND(E9*P9,2)</f>
        <v>0</v>
      </c>
      <c r="R9" s="178" t="s">
        <v>128</v>
      </c>
      <c r="S9" s="178" t="s">
        <v>129</v>
      </c>
      <c r="T9" s="179" t="s">
        <v>129</v>
      </c>
      <c r="U9" s="161">
        <v>0.98699999999999999</v>
      </c>
      <c r="V9" s="161">
        <f>ROUND(E9*U9,2)</f>
        <v>2.75</v>
      </c>
      <c r="W9" s="161"/>
      <c r="X9" s="161" t="s">
        <v>130</v>
      </c>
      <c r="Y9" s="152"/>
      <c r="Z9" s="152"/>
      <c r="AA9" s="152"/>
      <c r="AB9" s="152"/>
      <c r="AC9" s="152"/>
      <c r="AD9" s="152"/>
      <c r="AE9" s="152"/>
      <c r="AF9" s="152"/>
      <c r="AG9" s="152" t="s">
        <v>131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84" t="s">
        <v>132</v>
      </c>
      <c r="D10" s="162"/>
      <c r="E10" s="163">
        <v>2.00698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133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84" t="s">
        <v>134</v>
      </c>
      <c r="D11" s="162"/>
      <c r="E11" s="163">
        <v>0.34344000000000002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52"/>
      <c r="Z11" s="152"/>
      <c r="AA11" s="152"/>
      <c r="AB11" s="152"/>
      <c r="AC11" s="152"/>
      <c r="AD11" s="152"/>
      <c r="AE11" s="152"/>
      <c r="AF11" s="152"/>
      <c r="AG11" s="152" t="s">
        <v>133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84" t="s">
        <v>135</v>
      </c>
      <c r="D12" s="162"/>
      <c r="E12" s="163">
        <v>0.23532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52"/>
      <c r="Z12" s="152"/>
      <c r="AA12" s="152"/>
      <c r="AB12" s="152"/>
      <c r="AC12" s="152"/>
      <c r="AD12" s="152"/>
      <c r="AE12" s="152"/>
      <c r="AF12" s="152"/>
      <c r="AG12" s="152" t="s">
        <v>133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84" t="s">
        <v>136</v>
      </c>
      <c r="D13" s="162"/>
      <c r="E13" s="163">
        <v>0.19716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2"/>
      <c r="Z13" s="152"/>
      <c r="AA13" s="152"/>
      <c r="AB13" s="152"/>
      <c r="AC13" s="152"/>
      <c r="AD13" s="152"/>
      <c r="AE13" s="152"/>
      <c r="AF13" s="152"/>
      <c r="AG13" s="152" t="s">
        <v>133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3">
        <v>2</v>
      </c>
      <c r="B14" s="174" t="s">
        <v>137</v>
      </c>
      <c r="C14" s="183" t="s">
        <v>138</v>
      </c>
      <c r="D14" s="175" t="s">
        <v>139</v>
      </c>
      <c r="E14" s="176">
        <v>0.25413999999999998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8">
        <v>1.04548</v>
      </c>
      <c r="O14" s="178">
        <f>ROUND(E14*N14,2)</f>
        <v>0.27</v>
      </c>
      <c r="P14" s="178">
        <v>0</v>
      </c>
      <c r="Q14" s="178">
        <f>ROUND(E14*P14,2)</f>
        <v>0</v>
      </c>
      <c r="R14" s="178" t="s">
        <v>128</v>
      </c>
      <c r="S14" s="178" t="s">
        <v>129</v>
      </c>
      <c r="T14" s="179" t="s">
        <v>129</v>
      </c>
      <c r="U14" s="161">
        <v>15.211</v>
      </c>
      <c r="V14" s="161">
        <f>ROUND(E14*U14,2)</f>
        <v>3.87</v>
      </c>
      <c r="W14" s="161"/>
      <c r="X14" s="161" t="s">
        <v>130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131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33.75" outlineLevel="1" x14ac:dyDescent="0.2">
      <c r="A15" s="159"/>
      <c r="B15" s="160"/>
      <c r="C15" s="245" t="s">
        <v>140</v>
      </c>
      <c r="D15" s="246"/>
      <c r="E15" s="246"/>
      <c r="F15" s="246"/>
      <c r="G15" s="246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2"/>
      <c r="Z15" s="152"/>
      <c r="AA15" s="152"/>
      <c r="AB15" s="152"/>
      <c r="AC15" s="152"/>
      <c r="AD15" s="152"/>
      <c r="AE15" s="152"/>
      <c r="AF15" s="152"/>
      <c r="AG15" s="152" t="s">
        <v>141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80" t="str">
        <f>C15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84" t="s">
        <v>142</v>
      </c>
      <c r="D16" s="162"/>
      <c r="E16" s="163">
        <v>0.18328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52"/>
      <c r="Z16" s="152"/>
      <c r="AA16" s="152"/>
      <c r="AB16" s="152"/>
      <c r="AC16" s="152"/>
      <c r="AD16" s="152"/>
      <c r="AE16" s="152"/>
      <c r="AF16" s="152"/>
      <c r="AG16" s="152" t="s">
        <v>133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84" t="s">
        <v>143</v>
      </c>
      <c r="D17" s="162"/>
      <c r="E17" s="163">
        <v>3.1359999999999999E-2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2"/>
      <c r="Z17" s="152"/>
      <c r="AA17" s="152"/>
      <c r="AB17" s="152"/>
      <c r="AC17" s="152"/>
      <c r="AD17" s="152"/>
      <c r="AE17" s="152"/>
      <c r="AF17" s="152"/>
      <c r="AG17" s="152" t="s">
        <v>133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84" t="s">
        <v>144</v>
      </c>
      <c r="D18" s="162"/>
      <c r="E18" s="163">
        <v>2.1489999999999999E-2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2"/>
      <c r="Z18" s="152"/>
      <c r="AA18" s="152"/>
      <c r="AB18" s="152"/>
      <c r="AC18" s="152"/>
      <c r="AD18" s="152"/>
      <c r="AE18" s="152"/>
      <c r="AF18" s="152"/>
      <c r="AG18" s="152" t="s">
        <v>133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84" t="s">
        <v>145</v>
      </c>
      <c r="D19" s="162"/>
      <c r="E19" s="163">
        <v>1.7999999999999999E-2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2"/>
      <c r="Z19" s="152"/>
      <c r="AA19" s="152"/>
      <c r="AB19" s="152"/>
      <c r="AC19" s="152"/>
      <c r="AD19" s="152"/>
      <c r="AE19" s="152"/>
      <c r="AF19" s="152"/>
      <c r="AG19" s="152" t="s">
        <v>133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3">
        <v>3</v>
      </c>
      <c r="B20" s="174" t="s">
        <v>146</v>
      </c>
      <c r="C20" s="183" t="s">
        <v>147</v>
      </c>
      <c r="D20" s="175" t="s">
        <v>148</v>
      </c>
      <c r="E20" s="176">
        <v>8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8">
        <v>2.3980000000000001E-2</v>
      </c>
      <c r="O20" s="178">
        <f>ROUND(E20*N20,2)</f>
        <v>0.19</v>
      </c>
      <c r="P20" s="178">
        <v>0</v>
      </c>
      <c r="Q20" s="178">
        <f>ROUND(E20*P20,2)</f>
        <v>0</v>
      </c>
      <c r="R20" s="178" t="s">
        <v>149</v>
      </c>
      <c r="S20" s="178" t="s">
        <v>129</v>
      </c>
      <c r="T20" s="179" t="s">
        <v>129</v>
      </c>
      <c r="U20" s="161">
        <v>0.2</v>
      </c>
      <c r="V20" s="161">
        <f>ROUND(E20*U20,2)</f>
        <v>1.6</v>
      </c>
      <c r="W20" s="161"/>
      <c r="X20" s="161" t="s">
        <v>130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131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84" t="s">
        <v>150</v>
      </c>
      <c r="D21" s="162"/>
      <c r="E21" s="163">
        <v>3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2"/>
      <c r="Z21" s="152"/>
      <c r="AA21" s="152"/>
      <c r="AB21" s="152"/>
      <c r="AC21" s="152"/>
      <c r="AD21" s="152"/>
      <c r="AE21" s="152"/>
      <c r="AF21" s="152"/>
      <c r="AG21" s="152" t="s">
        <v>133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84" t="s">
        <v>151</v>
      </c>
      <c r="D22" s="162"/>
      <c r="E22" s="163">
        <v>2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52"/>
      <c r="Z22" s="152"/>
      <c r="AA22" s="152"/>
      <c r="AB22" s="152"/>
      <c r="AC22" s="152"/>
      <c r="AD22" s="152"/>
      <c r="AE22" s="152"/>
      <c r="AF22" s="152"/>
      <c r="AG22" s="152" t="s">
        <v>133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84" t="s">
        <v>152</v>
      </c>
      <c r="D23" s="162"/>
      <c r="E23" s="163">
        <v>3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2"/>
      <c r="Z23" s="152"/>
      <c r="AA23" s="152"/>
      <c r="AB23" s="152"/>
      <c r="AC23" s="152"/>
      <c r="AD23" s="152"/>
      <c r="AE23" s="152"/>
      <c r="AF23" s="152"/>
      <c r="AG23" s="152" t="s">
        <v>133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167" t="s">
        <v>123</v>
      </c>
      <c r="B24" s="168" t="s">
        <v>70</v>
      </c>
      <c r="C24" s="182" t="s">
        <v>71</v>
      </c>
      <c r="D24" s="169"/>
      <c r="E24" s="170"/>
      <c r="F24" s="171"/>
      <c r="G24" s="171">
        <f>SUMIF(AG25:AG41,"&lt;&gt;NOR",G25:G41)</f>
        <v>0</v>
      </c>
      <c r="H24" s="171"/>
      <c r="I24" s="171">
        <f>SUM(I25:I41)</f>
        <v>0</v>
      </c>
      <c r="J24" s="171"/>
      <c r="K24" s="171">
        <f>SUM(K25:K41)</f>
        <v>0</v>
      </c>
      <c r="L24" s="171"/>
      <c r="M24" s="171">
        <f>SUM(M25:M41)</f>
        <v>0</v>
      </c>
      <c r="N24" s="171"/>
      <c r="O24" s="171">
        <f>SUM(O25:O41)</f>
        <v>3.71</v>
      </c>
      <c r="P24" s="171"/>
      <c r="Q24" s="171">
        <f>SUM(Q25:Q41)</f>
        <v>0</v>
      </c>
      <c r="R24" s="171"/>
      <c r="S24" s="171"/>
      <c r="T24" s="172"/>
      <c r="U24" s="166"/>
      <c r="V24" s="166">
        <f>SUM(V25:V41)</f>
        <v>33.06</v>
      </c>
      <c r="W24" s="166"/>
      <c r="X24" s="166"/>
      <c r="AG24" t="s">
        <v>124</v>
      </c>
    </row>
    <row r="25" spans="1:60" ht="33.75" outlineLevel="1" x14ac:dyDescent="0.2">
      <c r="A25" s="173">
        <v>4</v>
      </c>
      <c r="B25" s="174" t="s">
        <v>153</v>
      </c>
      <c r="C25" s="183" t="s">
        <v>154</v>
      </c>
      <c r="D25" s="175" t="s">
        <v>155</v>
      </c>
      <c r="E25" s="176">
        <v>52.5075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8">
        <v>2.1900000000000001E-3</v>
      </c>
      <c r="O25" s="178">
        <f>ROUND(E25*N25,2)</f>
        <v>0.11</v>
      </c>
      <c r="P25" s="178">
        <v>0</v>
      </c>
      <c r="Q25" s="178">
        <f>ROUND(E25*P25,2)</f>
        <v>0</v>
      </c>
      <c r="R25" s="178" t="s">
        <v>128</v>
      </c>
      <c r="S25" s="178" t="s">
        <v>129</v>
      </c>
      <c r="T25" s="179" t="s">
        <v>129</v>
      </c>
      <c r="U25" s="161">
        <v>0.44889000000000001</v>
      </c>
      <c r="V25" s="161">
        <f>ROUND(E25*U25,2)</f>
        <v>23.57</v>
      </c>
      <c r="W25" s="161"/>
      <c r="X25" s="161" t="s">
        <v>130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131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245" t="s">
        <v>156</v>
      </c>
      <c r="D26" s="246"/>
      <c r="E26" s="246"/>
      <c r="F26" s="246"/>
      <c r="G26" s="246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2"/>
      <c r="Z26" s="152"/>
      <c r="AA26" s="152"/>
      <c r="AB26" s="152"/>
      <c r="AC26" s="152"/>
      <c r="AD26" s="152"/>
      <c r="AE26" s="152"/>
      <c r="AF26" s="152"/>
      <c r="AG26" s="152" t="s">
        <v>141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84" t="s">
        <v>157</v>
      </c>
      <c r="D27" s="162"/>
      <c r="E27" s="163">
        <v>37.8675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2"/>
      <c r="Z27" s="152"/>
      <c r="AA27" s="152"/>
      <c r="AB27" s="152"/>
      <c r="AC27" s="152"/>
      <c r="AD27" s="152"/>
      <c r="AE27" s="152"/>
      <c r="AF27" s="152"/>
      <c r="AG27" s="152" t="s">
        <v>133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84" t="s">
        <v>158</v>
      </c>
      <c r="D28" s="162"/>
      <c r="E28" s="163">
        <v>6.48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133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84" t="s">
        <v>159</v>
      </c>
      <c r="D29" s="162"/>
      <c r="E29" s="163">
        <v>4.4400000000000004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2"/>
      <c r="Z29" s="152"/>
      <c r="AA29" s="152"/>
      <c r="AB29" s="152"/>
      <c r="AC29" s="152"/>
      <c r="AD29" s="152"/>
      <c r="AE29" s="152"/>
      <c r="AF29" s="152"/>
      <c r="AG29" s="152" t="s">
        <v>133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84" t="s">
        <v>160</v>
      </c>
      <c r="D30" s="162"/>
      <c r="E30" s="163">
        <v>3.72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2"/>
      <c r="Z30" s="152"/>
      <c r="AA30" s="152"/>
      <c r="AB30" s="152"/>
      <c r="AC30" s="152"/>
      <c r="AD30" s="152"/>
      <c r="AE30" s="152"/>
      <c r="AF30" s="152"/>
      <c r="AG30" s="152" t="s">
        <v>133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1" x14ac:dyDescent="0.2">
      <c r="A31" s="173">
        <v>5</v>
      </c>
      <c r="B31" s="174" t="s">
        <v>161</v>
      </c>
      <c r="C31" s="183" t="s">
        <v>162</v>
      </c>
      <c r="D31" s="175" t="s">
        <v>163</v>
      </c>
      <c r="E31" s="176">
        <v>44.774999999999999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8">
        <v>1.6999999999999999E-3</v>
      </c>
      <c r="O31" s="178">
        <f>ROUND(E31*N31,2)</f>
        <v>0.08</v>
      </c>
      <c r="P31" s="178">
        <v>0</v>
      </c>
      <c r="Q31" s="178">
        <f>ROUND(E31*P31,2)</f>
        <v>0</v>
      </c>
      <c r="R31" s="178" t="s">
        <v>128</v>
      </c>
      <c r="S31" s="178" t="s">
        <v>129</v>
      </c>
      <c r="T31" s="179" t="s">
        <v>129</v>
      </c>
      <c r="U31" s="161">
        <v>0.21199999999999999</v>
      </c>
      <c r="V31" s="161">
        <f>ROUND(E31*U31,2)</f>
        <v>9.49</v>
      </c>
      <c r="W31" s="161"/>
      <c r="X31" s="161" t="s">
        <v>130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131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245" t="s">
        <v>156</v>
      </c>
      <c r="D32" s="246"/>
      <c r="E32" s="246"/>
      <c r="F32" s="246"/>
      <c r="G32" s="246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52"/>
      <c r="Z32" s="152"/>
      <c r="AA32" s="152"/>
      <c r="AB32" s="152"/>
      <c r="AC32" s="152"/>
      <c r="AD32" s="152"/>
      <c r="AE32" s="152"/>
      <c r="AF32" s="152"/>
      <c r="AG32" s="152" t="s">
        <v>141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84" t="s">
        <v>164</v>
      </c>
      <c r="D33" s="162"/>
      <c r="E33" s="163">
        <v>25.675000000000001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2"/>
      <c r="Z33" s="152"/>
      <c r="AA33" s="152"/>
      <c r="AB33" s="152"/>
      <c r="AC33" s="152"/>
      <c r="AD33" s="152"/>
      <c r="AE33" s="152"/>
      <c r="AF33" s="152"/>
      <c r="AG33" s="152" t="s">
        <v>133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84" t="s">
        <v>165</v>
      </c>
      <c r="D34" s="162"/>
      <c r="E34" s="163">
        <v>7.5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2"/>
      <c r="Z34" s="152"/>
      <c r="AA34" s="152"/>
      <c r="AB34" s="152"/>
      <c r="AC34" s="152"/>
      <c r="AD34" s="152"/>
      <c r="AE34" s="152"/>
      <c r="AF34" s="152"/>
      <c r="AG34" s="152" t="s">
        <v>133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84" t="s">
        <v>166</v>
      </c>
      <c r="D35" s="162"/>
      <c r="E35" s="163">
        <v>6.1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2"/>
      <c r="Z35" s="152"/>
      <c r="AA35" s="152"/>
      <c r="AB35" s="152"/>
      <c r="AC35" s="152"/>
      <c r="AD35" s="152"/>
      <c r="AE35" s="152"/>
      <c r="AF35" s="152"/>
      <c r="AG35" s="152" t="s">
        <v>133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84" t="s">
        <v>167</v>
      </c>
      <c r="D36" s="162"/>
      <c r="E36" s="163">
        <v>5.5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52"/>
      <c r="Z36" s="152"/>
      <c r="AA36" s="152"/>
      <c r="AB36" s="152"/>
      <c r="AC36" s="152"/>
      <c r="AD36" s="152"/>
      <c r="AE36" s="152"/>
      <c r="AF36" s="152"/>
      <c r="AG36" s="152" t="s">
        <v>133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1" x14ac:dyDescent="0.2">
      <c r="A37" s="173">
        <v>6</v>
      </c>
      <c r="B37" s="174" t="s">
        <v>168</v>
      </c>
      <c r="C37" s="183" t="s">
        <v>169</v>
      </c>
      <c r="D37" s="175" t="s">
        <v>155</v>
      </c>
      <c r="E37" s="176">
        <v>57.758249999999997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8">
        <v>6.0999999999999999E-2</v>
      </c>
      <c r="O37" s="178">
        <f>ROUND(E37*N37,2)</f>
        <v>3.52</v>
      </c>
      <c r="P37" s="178">
        <v>0</v>
      </c>
      <c r="Q37" s="178">
        <f>ROUND(E37*P37,2)</f>
        <v>0</v>
      </c>
      <c r="R37" s="178" t="s">
        <v>170</v>
      </c>
      <c r="S37" s="178" t="s">
        <v>129</v>
      </c>
      <c r="T37" s="179" t="s">
        <v>129</v>
      </c>
      <c r="U37" s="161">
        <v>0</v>
      </c>
      <c r="V37" s="161">
        <f>ROUND(E37*U37,2)</f>
        <v>0</v>
      </c>
      <c r="W37" s="161"/>
      <c r="X37" s="161" t="s">
        <v>171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172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84" t="s">
        <v>173</v>
      </c>
      <c r="D38" s="162"/>
      <c r="E38" s="163">
        <v>41.654249999999998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52"/>
      <c r="Z38" s="152"/>
      <c r="AA38" s="152"/>
      <c r="AB38" s="152"/>
      <c r="AC38" s="152"/>
      <c r="AD38" s="152"/>
      <c r="AE38" s="152"/>
      <c r="AF38" s="152"/>
      <c r="AG38" s="152" t="s">
        <v>133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84" t="s">
        <v>174</v>
      </c>
      <c r="D39" s="162"/>
      <c r="E39" s="163">
        <v>7.1280000000000001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52"/>
      <c r="Z39" s="152"/>
      <c r="AA39" s="152"/>
      <c r="AB39" s="152"/>
      <c r="AC39" s="152"/>
      <c r="AD39" s="152"/>
      <c r="AE39" s="152"/>
      <c r="AF39" s="152"/>
      <c r="AG39" s="152" t="s">
        <v>133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84" t="s">
        <v>175</v>
      </c>
      <c r="D40" s="162"/>
      <c r="E40" s="163">
        <v>4.8840000000000003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2"/>
      <c r="Z40" s="152"/>
      <c r="AA40" s="152"/>
      <c r="AB40" s="152"/>
      <c r="AC40" s="152"/>
      <c r="AD40" s="152"/>
      <c r="AE40" s="152"/>
      <c r="AF40" s="152"/>
      <c r="AG40" s="152" t="s">
        <v>133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84" t="s">
        <v>176</v>
      </c>
      <c r="D41" s="162"/>
      <c r="E41" s="163">
        <v>4.0919999999999996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2"/>
      <c r="Z41" s="152"/>
      <c r="AA41" s="152"/>
      <c r="AB41" s="152"/>
      <c r="AC41" s="152"/>
      <c r="AD41" s="152"/>
      <c r="AE41" s="152"/>
      <c r="AF41" s="152"/>
      <c r="AG41" s="152" t="s">
        <v>133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x14ac:dyDescent="0.2">
      <c r="A42" s="167" t="s">
        <v>123</v>
      </c>
      <c r="B42" s="168" t="s">
        <v>72</v>
      </c>
      <c r="C42" s="182" t="s">
        <v>73</v>
      </c>
      <c r="D42" s="169"/>
      <c r="E42" s="170"/>
      <c r="F42" s="171"/>
      <c r="G42" s="171">
        <f>SUMIF(AG43:AG44,"&lt;&gt;NOR",G43:G44)</f>
        <v>0</v>
      </c>
      <c r="H42" s="171"/>
      <c r="I42" s="171">
        <f>SUM(I43:I44)</f>
        <v>0</v>
      </c>
      <c r="J42" s="171"/>
      <c r="K42" s="171">
        <f>SUM(K43:K44)</f>
        <v>0</v>
      </c>
      <c r="L42" s="171"/>
      <c r="M42" s="171">
        <f>SUM(M43:M44)</f>
        <v>0</v>
      </c>
      <c r="N42" s="171"/>
      <c r="O42" s="171">
        <f>SUM(O43:O44)</f>
        <v>0.64</v>
      </c>
      <c r="P42" s="171"/>
      <c r="Q42" s="171">
        <f>SUM(Q43:Q44)</f>
        <v>0</v>
      </c>
      <c r="R42" s="171"/>
      <c r="S42" s="171"/>
      <c r="T42" s="172"/>
      <c r="U42" s="166"/>
      <c r="V42" s="166">
        <f>SUM(V43:V44)</f>
        <v>26</v>
      </c>
      <c r="W42" s="166"/>
      <c r="X42" s="166"/>
      <c r="AG42" t="s">
        <v>124</v>
      </c>
    </row>
    <row r="43" spans="1:60" outlineLevel="1" x14ac:dyDescent="0.2">
      <c r="A43" s="173">
        <v>7</v>
      </c>
      <c r="B43" s="174" t="s">
        <v>177</v>
      </c>
      <c r="C43" s="183" t="s">
        <v>178</v>
      </c>
      <c r="D43" s="175" t="s">
        <v>155</v>
      </c>
      <c r="E43" s="176">
        <v>100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8">
        <v>6.3499999999999997E-3</v>
      </c>
      <c r="O43" s="178">
        <f>ROUND(E43*N43,2)</f>
        <v>0.64</v>
      </c>
      <c r="P43" s="178">
        <v>0</v>
      </c>
      <c r="Q43" s="178">
        <f>ROUND(E43*P43,2)</f>
        <v>0</v>
      </c>
      <c r="R43" s="178" t="s">
        <v>179</v>
      </c>
      <c r="S43" s="178" t="s">
        <v>129</v>
      </c>
      <c r="T43" s="179" t="s">
        <v>129</v>
      </c>
      <c r="U43" s="161">
        <v>0.26</v>
      </c>
      <c r="V43" s="161">
        <f>ROUND(E43*U43,2)</f>
        <v>26</v>
      </c>
      <c r="W43" s="161"/>
      <c r="X43" s="161" t="s">
        <v>130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131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84" t="s">
        <v>180</v>
      </c>
      <c r="D44" s="162"/>
      <c r="E44" s="163">
        <v>100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2"/>
      <c r="Z44" s="152"/>
      <c r="AA44" s="152"/>
      <c r="AB44" s="152"/>
      <c r="AC44" s="152"/>
      <c r="AD44" s="152"/>
      <c r="AE44" s="152"/>
      <c r="AF44" s="152"/>
      <c r="AG44" s="152" t="s">
        <v>133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x14ac:dyDescent="0.2">
      <c r="A45" s="167" t="s">
        <v>123</v>
      </c>
      <c r="B45" s="168" t="s">
        <v>74</v>
      </c>
      <c r="C45" s="182" t="s">
        <v>75</v>
      </c>
      <c r="D45" s="169"/>
      <c r="E45" s="170"/>
      <c r="F45" s="171"/>
      <c r="G45" s="171">
        <f>SUMIF(AG46:AG60,"&lt;&gt;NOR",G46:G60)</f>
        <v>0</v>
      </c>
      <c r="H45" s="171"/>
      <c r="I45" s="171">
        <f>SUM(I46:I60)</f>
        <v>0</v>
      </c>
      <c r="J45" s="171"/>
      <c r="K45" s="171">
        <f>SUM(K46:K60)</f>
        <v>0</v>
      </c>
      <c r="L45" s="171"/>
      <c r="M45" s="171">
        <f>SUM(M46:M60)</f>
        <v>0</v>
      </c>
      <c r="N45" s="171"/>
      <c r="O45" s="171">
        <f>SUM(O46:O60)</f>
        <v>0</v>
      </c>
      <c r="P45" s="171"/>
      <c r="Q45" s="171">
        <f>SUM(Q46:Q60)</f>
        <v>0</v>
      </c>
      <c r="R45" s="171"/>
      <c r="S45" s="171"/>
      <c r="T45" s="172"/>
      <c r="U45" s="166"/>
      <c r="V45" s="166">
        <f>SUM(V46:V60)</f>
        <v>134.35</v>
      </c>
      <c r="W45" s="166"/>
      <c r="X45" s="166"/>
      <c r="AG45" t="s">
        <v>124</v>
      </c>
    </row>
    <row r="46" spans="1:60" outlineLevel="1" x14ac:dyDescent="0.2">
      <c r="A46" s="173">
        <v>8</v>
      </c>
      <c r="B46" s="174" t="s">
        <v>181</v>
      </c>
      <c r="C46" s="183" t="s">
        <v>182</v>
      </c>
      <c r="D46" s="175" t="s">
        <v>148</v>
      </c>
      <c r="E46" s="176">
        <v>24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 t="s">
        <v>183</v>
      </c>
      <c r="T46" s="179" t="s">
        <v>184</v>
      </c>
      <c r="U46" s="161">
        <v>0.125</v>
      </c>
      <c r="V46" s="161">
        <f>ROUND(E46*U46,2)</f>
        <v>3</v>
      </c>
      <c r="W46" s="161"/>
      <c r="X46" s="161" t="s">
        <v>130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131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84" t="s">
        <v>185</v>
      </c>
      <c r="D47" s="162"/>
      <c r="E47" s="163">
        <v>24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2"/>
      <c r="Z47" s="152"/>
      <c r="AA47" s="152"/>
      <c r="AB47" s="152"/>
      <c r="AC47" s="152"/>
      <c r="AD47" s="152"/>
      <c r="AE47" s="152"/>
      <c r="AF47" s="152"/>
      <c r="AG47" s="152" t="s">
        <v>133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3">
        <v>9</v>
      </c>
      <c r="B48" s="174" t="s">
        <v>186</v>
      </c>
      <c r="C48" s="183" t="s">
        <v>187</v>
      </c>
      <c r="D48" s="175" t="s">
        <v>148</v>
      </c>
      <c r="E48" s="176">
        <v>23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183</v>
      </c>
      <c r="T48" s="179" t="s">
        <v>129</v>
      </c>
      <c r="U48" s="161">
        <v>0.27500000000000002</v>
      </c>
      <c r="V48" s="161">
        <f>ROUND(E48*U48,2)</f>
        <v>6.33</v>
      </c>
      <c r="W48" s="161"/>
      <c r="X48" s="161" t="s">
        <v>130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131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84" t="s">
        <v>188</v>
      </c>
      <c r="D49" s="162"/>
      <c r="E49" s="163">
        <v>5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52"/>
      <c r="Z49" s="152"/>
      <c r="AA49" s="152"/>
      <c r="AB49" s="152"/>
      <c r="AC49" s="152"/>
      <c r="AD49" s="152"/>
      <c r="AE49" s="152"/>
      <c r="AF49" s="152"/>
      <c r="AG49" s="152" t="s">
        <v>133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84" t="s">
        <v>189</v>
      </c>
      <c r="D50" s="162"/>
      <c r="E50" s="163">
        <v>9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52"/>
      <c r="Z50" s="152"/>
      <c r="AA50" s="152"/>
      <c r="AB50" s="152"/>
      <c r="AC50" s="152"/>
      <c r="AD50" s="152"/>
      <c r="AE50" s="152"/>
      <c r="AF50" s="152"/>
      <c r="AG50" s="152" t="s">
        <v>133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84" t="s">
        <v>190</v>
      </c>
      <c r="D51" s="162"/>
      <c r="E51" s="163">
        <v>9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52"/>
      <c r="Z51" s="152"/>
      <c r="AA51" s="152"/>
      <c r="AB51" s="152"/>
      <c r="AC51" s="152"/>
      <c r="AD51" s="152"/>
      <c r="AE51" s="152"/>
      <c r="AF51" s="152"/>
      <c r="AG51" s="152" t="s">
        <v>133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3">
        <v>10</v>
      </c>
      <c r="B52" s="174" t="s">
        <v>191</v>
      </c>
      <c r="C52" s="183" t="s">
        <v>192</v>
      </c>
      <c r="D52" s="175" t="s">
        <v>148</v>
      </c>
      <c r="E52" s="176">
        <v>60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8">
        <v>0</v>
      </c>
      <c r="O52" s="178">
        <f>ROUND(E52*N52,2)</f>
        <v>0</v>
      </c>
      <c r="P52" s="178">
        <v>0</v>
      </c>
      <c r="Q52" s="178">
        <f>ROUND(E52*P52,2)</f>
        <v>0</v>
      </c>
      <c r="R52" s="178"/>
      <c r="S52" s="178" t="s">
        <v>183</v>
      </c>
      <c r="T52" s="179" t="s">
        <v>184</v>
      </c>
      <c r="U52" s="161">
        <v>0.41699999999999998</v>
      </c>
      <c r="V52" s="161">
        <f>ROUND(E52*U52,2)</f>
        <v>25.02</v>
      </c>
      <c r="W52" s="161"/>
      <c r="X52" s="161" t="s">
        <v>130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131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84" t="s">
        <v>193</v>
      </c>
      <c r="D53" s="162"/>
      <c r="E53" s="163">
        <v>40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2"/>
      <c r="Z53" s="152"/>
      <c r="AA53" s="152"/>
      <c r="AB53" s="152"/>
      <c r="AC53" s="152"/>
      <c r="AD53" s="152"/>
      <c r="AE53" s="152"/>
      <c r="AF53" s="152"/>
      <c r="AG53" s="152" t="s">
        <v>133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84" t="s">
        <v>194</v>
      </c>
      <c r="D54" s="162"/>
      <c r="E54" s="163">
        <v>8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52"/>
      <c r="Z54" s="152"/>
      <c r="AA54" s="152"/>
      <c r="AB54" s="152"/>
      <c r="AC54" s="152"/>
      <c r="AD54" s="152"/>
      <c r="AE54" s="152"/>
      <c r="AF54" s="152"/>
      <c r="AG54" s="152" t="s">
        <v>133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84" t="s">
        <v>195</v>
      </c>
      <c r="D55" s="162"/>
      <c r="E55" s="163">
        <v>12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52"/>
      <c r="Z55" s="152"/>
      <c r="AA55" s="152"/>
      <c r="AB55" s="152"/>
      <c r="AC55" s="152"/>
      <c r="AD55" s="152"/>
      <c r="AE55" s="152"/>
      <c r="AF55" s="152"/>
      <c r="AG55" s="152" t="s">
        <v>133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3">
        <v>11</v>
      </c>
      <c r="B56" s="174" t="s">
        <v>196</v>
      </c>
      <c r="C56" s="183" t="s">
        <v>197</v>
      </c>
      <c r="D56" s="175" t="s">
        <v>198</v>
      </c>
      <c r="E56" s="176">
        <v>100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78" t="s">
        <v>199</v>
      </c>
      <c r="S56" s="178" t="s">
        <v>129</v>
      </c>
      <c r="T56" s="179" t="s">
        <v>129</v>
      </c>
      <c r="U56" s="161">
        <v>1</v>
      </c>
      <c r="V56" s="161">
        <f>ROUND(E56*U56,2)</f>
        <v>100</v>
      </c>
      <c r="W56" s="161"/>
      <c r="X56" s="161" t="s">
        <v>200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201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84" t="s">
        <v>202</v>
      </c>
      <c r="D57" s="162"/>
      <c r="E57" s="163">
        <v>20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52"/>
      <c r="Z57" s="152"/>
      <c r="AA57" s="152"/>
      <c r="AB57" s="152"/>
      <c r="AC57" s="152"/>
      <c r="AD57" s="152"/>
      <c r="AE57" s="152"/>
      <c r="AF57" s="152"/>
      <c r="AG57" s="152" t="s">
        <v>133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84" t="s">
        <v>203</v>
      </c>
      <c r="D58" s="162"/>
      <c r="E58" s="163">
        <v>30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52"/>
      <c r="Z58" s="152"/>
      <c r="AA58" s="152"/>
      <c r="AB58" s="152"/>
      <c r="AC58" s="152"/>
      <c r="AD58" s="152"/>
      <c r="AE58" s="152"/>
      <c r="AF58" s="152"/>
      <c r="AG58" s="152" t="s">
        <v>133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84" t="s">
        <v>204</v>
      </c>
      <c r="D59" s="162"/>
      <c r="E59" s="163">
        <v>40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52"/>
      <c r="Z59" s="152"/>
      <c r="AA59" s="152"/>
      <c r="AB59" s="152"/>
      <c r="AC59" s="152"/>
      <c r="AD59" s="152"/>
      <c r="AE59" s="152"/>
      <c r="AF59" s="152"/>
      <c r="AG59" s="152" t="s">
        <v>133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184" t="s">
        <v>205</v>
      </c>
      <c r="D60" s="162"/>
      <c r="E60" s="163">
        <v>10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2"/>
      <c r="Z60" s="152"/>
      <c r="AA60" s="152"/>
      <c r="AB60" s="152"/>
      <c r="AC60" s="152"/>
      <c r="AD60" s="152"/>
      <c r="AE60" s="152"/>
      <c r="AF60" s="152"/>
      <c r="AG60" s="152" t="s">
        <v>133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x14ac:dyDescent="0.2">
      <c r="A61" s="167" t="s">
        <v>123</v>
      </c>
      <c r="B61" s="168" t="s">
        <v>76</v>
      </c>
      <c r="C61" s="182" t="s">
        <v>77</v>
      </c>
      <c r="D61" s="169"/>
      <c r="E61" s="170"/>
      <c r="F61" s="171"/>
      <c r="G61" s="171">
        <f>SUMIF(AG62:AG66,"&lt;&gt;NOR",G62:G66)</f>
        <v>0</v>
      </c>
      <c r="H61" s="171"/>
      <c r="I61" s="171">
        <f>SUM(I62:I66)</f>
        <v>0</v>
      </c>
      <c r="J61" s="171"/>
      <c r="K61" s="171">
        <f>SUM(K62:K66)</f>
        <v>0</v>
      </c>
      <c r="L61" s="171"/>
      <c r="M61" s="171">
        <f>SUM(M62:M66)</f>
        <v>0</v>
      </c>
      <c r="N61" s="171"/>
      <c r="O61" s="171">
        <f>SUM(O62:O66)</f>
        <v>0.01</v>
      </c>
      <c r="P61" s="171"/>
      <c r="Q61" s="171">
        <f>SUM(Q62:Q66)</f>
        <v>1.23</v>
      </c>
      <c r="R61" s="171"/>
      <c r="S61" s="171"/>
      <c r="T61" s="172"/>
      <c r="U61" s="166"/>
      <c r="V61" s="166">
        <f>SUM(V62:V66)</f>
        <v>11.3</v>
      </c>
      <c r="W61" s="166"/>
      <c r="X61" s="166"/>
      <c r="AG61" t="s">
        <v>124</v>
      </c>
    </row>
    <row r="62" spans="1:60" ht="22.5" outlineLevel="1" x14ac:dyDescent="0.2">
      <c r="A62" s="173">
        <v>12</v>
      </c>
      <c r="B62" s="174" t="s">
        <v>206</v>
      </c>
      <c r="C62" s="183" t="s">
        <v>207</v>
      </c>
      <c r="D62" s="175" t="s">
        <v>148</v>
      </c>
      <c r="E62" s="176">
        <v>8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8">
        <v>9.1E-4</v>
      </c>
      <c r="O62" s="178">
        <f>ROUND(E62*N62,2)</f>
        <v>0.01</v>
      </c>
      <c r="P62" s="178">
        <v>0.154</v>
      </c>
      <c r="Q62" s="178">
        <f>ROUND(E62*P62,2)</f>
        <v>1.23</v>
      </c>
      <c r="R62" s="178" t="s">
        <v>208</v>
      </c>
      <c r="S62" s="178" t="s">
        <v>129</v>
      </c>
      <c r="T62" s="179" t="s">
        <v>129</v>
      </c>
      <c r="U62" s="161">
        <v>1.4119999999999999</v>
      </c>
      <c r="V62" s="161">
        <f>ROUND(E62*U62,2)</f>
        <v>11.3</v>
      </c>
      <c r="W62" s="161"/>
      <c r="X62" s="161" t="s">
        <v>130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131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254" t="s">
        <v>209</v>
      </c>
      <c r="D63" s="255"/>
      <c r="E63" s="255"/>
      <c r="F63" s="255"/>
      <c r="G63" s="255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52"/>
      <c r="Z63" s="152"/>
      <c r="AA63" s="152"/>
      <c r="AB63" s="152"/>
      <c r="AC63" s="152"/>
      <c r="AD63" s="152"/>
      <c r="AE63" s="152"/>
      <c r="AF63" s="152"/>
      <c r="AG63" s="152" t="s">
        <v>210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84" t="s">
        <v>150</v>
      </c>
      <c r="D64" s="162"/>
      <c r="E64" s="163">
        <v>3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2"/>
      <c r="Z64" s="152"/>
      <c r="AA64" s="152"/>
      <c r="AB64" s="152"/>
      <c r="AC64" s="152"/>
      <c r="AD64" s="152"/>
      <c r="AE64" s="152"/>
      <c r="AF64" s="152"/>
      <c r="AG64" s="152" t="s">
        <v>133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84" t="s">
        <v>151</v>
      </c>
      <c r="D65" s="162"/>
      <c r="E65" s="163">
        <v>2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52"/>
      <c r="Z65" s="152"/>
      <c r="AA65" s="152"/>
      <c r="AB65" s="152"/>
      <c r="AC65" s="152"/>
      <c r="AD65" s="152"/>
      <c r="AE65" s="152"/>
      <c r="AF65" s="152"/>
      <c r="AG65" s="152" t="s">
        <v>133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84" t="s">
        <v>152</v>
      </c>
      <c r="D66" s="162"/>
      <c r="E66" s="163">
        <v>3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52"/>
      <c r="Z66" s="152"/>
      <c r="AA66" s="152"/>
      <c r="AB66" s="152"/>
      <c r="AC66" s="152"/>
      <c r="AD66" s="152"/>
      <c r="AE66" s="152"/>
      <c r="AF66" s="152"/>
      <c r="AG66" s="152" t="s">
        <v>133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x14ac:dyDescent="0.2">
      <c r="A67" s="167" t="s">
        <v>123</v>
      </c>
      <c r="B67" s="168" t="s">
        <v>78</v>
      </c>
      <c r="C67" s="182" t="s">
        <v>79</v>
      </c>
      <c r="D67" s="169"/>
      <c r="E67" s="170"/>
      <c r="F67" s="171"/>
      <c r="G67" s="171">
        <f>SUMIF(AG68:AG72,"&lt;&gt;NOR",G68:G72)</f>
        <v>0</v>
      </c>
      <c r="H67" s="171"/>
      <c r="I67" s="171">
        <f>SUM(I68:I72)</f>
        <v>0</v>
      </c>
      <c r="J67" s="171"/>
      <c r="K67" s="171">
        <f>SUM(K68:K72)</f>
        <v>0</v>
      </c>
      <c r="L67" s="171"/>
      <c r="M67" s="171">
        <f>SUM(M68:M72)</f>
        <v>0</v>
      </c>
      <c r="N67" s="171"/>
      <c r="O67" s="171">
        <f>SUM(O68:O72)</f>
        <v>0</v>
      </c>
      <c r="P67" s="171"/>
      <c r="Q67" s="171">
        <f>SUM(Q68:Q72)</f>
        <v>0</v>
      </c>
      <c r="R67" s="171"/>
      <c r="S67" s="171"/>
      <c r="T67" s="172"/>
      <c r="U67" s="166"/>
      <c r="V67" s="166">
        <f>SUM(V68:V72)</f>
        <v>11.11</v>
      </c>
      <c r="W67" s="166"/>
      <c r="X67" s="166"/>
      <c r="AG67" t="s">
        <v>124</v>
      </c>
    </row>
    <row r="68" spans="1:60" ht="33.75" outlineLevel="1" x14ac:dyDescent="0.2">
      <c r="A68" s="173">
        <v>13</v>
      </c>
      <c r="B68" s="174" t="s">
        <v>211</v>
      </c>
      <c r="C68" s="183" t="s">
        <v>212</v>
      </c>
      <c r="D68" s="175" t="s">
        <v>139</v>
      </c>
      <c r="E68" s="176">
        <v>11.841390000000001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8">
        <v>0</v>
      </c>
      <c r="O68" s="178">
        <f>ROUND(E68*N68,2)</f>
        <v>0</v>
      </c>
      <c r="P68" s="178">
        <v>0</v>
      </c>
      <c r="Q68" s="178">
        <f>ROUND(E68*P68,2)</f>
        <v>0</v>
      </c>
      <c r="R68" s="178" t="s">
        <v>149</v>
      </c>
      <c r="S68" s="178" t="s">
        <v>129</v>
      </c>
      <c r="T68" s="179" t="s">
        <v>129</v>
      </c>
      <c r="U68" s="161">
        <v>0.9385</v>
      </c>
      <c r="V68" s="161">
        <f>ROUND(E68*U68,2)</f>
        <v>11.11</v>
      </c>
      <c r="W68" s="161"/>
      <c r="X68" s="161" t="s">
        <v>213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214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59"/>
      <c r="B69" s="160"/>
      <c r="C69" s="245" t="s">
        <v>215</v>
      </c>
      <c r="D69" s="246"/>
      <c r="E69" s="246"/>
      <c r="F69" s="246"/>
      <c r="G69" s="246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52"/>
      <c r="Z69" s="152"/>
      <c r="AA69" s="152"/>
      <c r="AB69" s="152"/>
      <c r="AC69" s="152"/>
      <c r="AD69" s="152"/>
      <c r="AE69" s="152"/>
      <c r="AF69" s="152"/>
      <c r="AG69" s="152" t="s">
        <v>141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84" t="s">
        <v>216</v>
      </c>
      <c r="D70" s="162"/>
      <c r="E70" s="163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52"/>
      <c r="Z70" s="152"/>
      <c r="AA70" s="152"/>
      <c r="AB70" s="152"/>
      <c r="AC70" s="152"/>
      <c r="AD70" s="152"/>
      <c r="AE70" s="152"/>
      <c r="AF70" s="152"/>
      <c r="AG70" s="152" t="s">
        <v>133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84" t="s">
        <v>217</v>
      </c>
      <c r="D71" s="162"/>
      <c r="E71" s="163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52"/>
      <c r="Z71" s="152"/>
      <c r="AA71" s="152"/>
      <c r="AB71" s="152"/>
      <c r="AC71" s="152"/>
      <c r="AD71" s="152"/>
      <c r="AE71" s="152"/>
      <c r="AF71" s="152"/>
      <c r="AG71" s="152" t="s">
        <v>133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84" t="s">
        <v>218</v>
      </c>
      <c r="D72" s="162"/>
      <c r="E72" s="163">
        <v>11.841390000000001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52"/>
      <c r="Z72" s="152"/>
      <c r="AA72" s="152"/>
      <c r="AB72" s="152"/>
      <c r="AC72" s="152"/>
      <c r="AD72" s="152"/>
      <c r="AE72" s="152"/>
      <c r="AF72" s="152"/>
      <c r="AG72" s="152" t="s">
        <v>133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x14ac:dyDescent="0.2">
      <c r="A73" s="167" t="s">
        <v>123</v>
      </c>
      <c r="B73" s="168" t="s">
        <v>80</v>
      </c>
      <c r="C73" s="182" t="s">
        <v>81</v>
      </c>
      <c r="D73" s="169"/>
      <c r="E73" s="170"/>
      <c r="F73" s="171"/>
      <c r="G73" s="171">
        <f>SUMIF(AG74:AG101,"&lt;&gt;NOR",G74:G101)</f>
        <v>0</v>
      </c>
      <c r="H73" s="171"/>
      <c r="I73" s="171">
        <f>SUM(I74:I101)</f>
        <v>0</v>
      </c>
      <c r="J73" s="171"/>
      <c r="K73" s="171">
        <f>SUM(K74:K101)</f>
        <v>0</v>
      </c>
      <c r="L73" s="171"/>
      <c r="M73" s="171">
        <f>SUM(M74:M101)</f>
        <v>0</v>
      </c>
      <c r="N73" s="171"/>
      <c r="O73" s="171">
        <f>SUM(O74:O101)</f>
        <v>0.26</v>
      </c>
      <c r="P73" s="171"/>
      <c r="Q73" s="171">
        <f>SUM(Q74:Q101)</f>
        <v>0</v>
      </c>
      <c r="R73" s="171"/>
      <c r="S73" s="171"/>
      <c r="T73" s="172"/>
      <c r="U73" s="166"/>
      <c r="V73" s="166">
        <f>SUM(V74:V101)</f>
        <v>35.83</v>
      </c>
      <c r="W73" s="166"/>
      <c r="X73" s="166"/>
      <c r="AG73" t="s">
        <v>124</v>
      </c>
    </row>
    <row r="74" spans="1:60" outlineLevel="1" x14ac:dyDescent="0.2">
      <c r="A74" s="173">
        <v>14</v>
      </c>
      <c r="B74" s="174" t="s">
        <v>219</v>
      </c>
      <c r="C74" s="183" t="s">
        <v>220</v>
      </c>
      <c r="D74" s="175" t="s">
        <v>155</v>
      </c>
      <c r="E74" s="176">
        <v>55.13355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78" t="s">
        <v>221</v>
      </c>
      <c r="S74" s="178" t="s">
        <v>129</v>
      </c>
      <c r="T74" s="179" t="s">
        <v>129</v>
      </c>
      <c r="U74" s="161">
        <v>0.36</v>
      </c>
      <c r="V74" s="161">
        <f>ROUND(E74*U74,2)</f>
        <v>19.850000000000001</v>
      </c>
      <c r="W74" s="161"/>
      <c r="X74" s="161" t="s">
        <v>130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131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84" t="s">
        <v>222</v>
      </c>
      <c r="D75" s="162"/>
      <c r="E75" s="163">
        <v>41.208750000000002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52"/>
      <c r="Z75" s="152"/>
      <c r="AA75" s="152"/>
      <c r="AB75" s="152"/>
      <c r="AC75" s="152"/>
      <c r="AD75" s="152"/>
      <c r="AE75" s="152"/>
      <c r="AF75" s="152"/>
      <c r="AG75" s="152" t="s">
        <v>133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184" t="s">
        <v>223</v>
      </c>
      <c r="D76" s="162"/>
      <c r="E76" s="163">
        <v>7.2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2"/>
      <c r="Z76" s="152"/>
      <c r="AA76" s="152"/>
      <c r="AB76" s="152"/>
      <c r="AC76" s="152"/>
      <c r="AD76" s="152"/>
      <c r="AE76" s="152"/>
      <c r="AF76" s="152"/>
      <c r="AG76" s="152" t="s">
        <v>133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84" t="s">
        <v>224</v>
      </c>
      <c r="D77" s="162"/>
      <c r="E77" s="163">
        <v>4.9950000000000001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52"/>
      <c r="Z77" s="152"/>
      <c r="AA77" s="152"/>
      <c r="AB77" s="152"/>
      <c r="AC77" s="152"/>
      <c r="AD77" s="152"/>
      <c r="AE77" s="152"/>
      <c r="AF77" s="152"/>
      <c r="AG77" s="152" t="s">
        <v>133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84" t="s">
        <v>225</v>
      </c>
      <c r="D78" s="162"/>
      <c r="E78" s="163">
        <v>1.7298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2"/>
      <c r="Z78" s="152"/>
      <c r="AA78" s="152"/>
      <c r="AB78" s="152"/>
      <c r="AC78" s="152"/>
      <c r="AD78" s="152"/>
      <c r="AE78" s="152"/>
      <c r="AF78" s="152"/>
      <c r="AG78" s="152" t="s">
        <v>133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ht="22.5" outlineLevel="1" x14ac:dyDescent="0.2">
      <c r="A79" s="173">
        <v>15</v>
      </c>
      <c r="B79" s="174" t="s">
        <v>226</v>
      </c>
      <c r="C79" s="183" t="s">
        <v>227</v>
      </c>
      <c r="D79" s="175" t="s">
        <v>155</v>
      </c>
      <c r="E79" s="176">
        <v>55.13355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8">
        <v>3.2000000000000003E-4</v>
      </c>
      <c r="O79" s="178">
        <f>ROUND(E79*N79,2)</f>
        <v>0.02</v>
      </c>
      <c r="P79" s="178">
        <v>0</v>
      </c>
      <c r="Q79" s="178">
        <f>ROUND(E79*P79,2)</f>
        <v>0</v>
      </c>
      <c r="R79" s="178" t="s">
        <v>221</v>
      </c>
      <c r="S79" s="178" t="s">
        <v>129</v>
      </c>
      <c r="T79" s="179" t="s">
        <v>129</v>
      </c>
      <c r="U79" s="161">
        <v>0.09</v>
      </c>
      <c r="V79" s="161">
        <f>ROUND(E79*U79,2)</f>
        <v>4.96</v>
      </c>
      <c r="W79" s="161"/>
      <c r="X79" s="161" t="s">
        <v>130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131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84" t="s">
        <v>222</v>
      </c>
      <c r="D80" s="162"/>
      <c r="E80" s="163">
        <v>41.208750000000002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52"/>
      <c r="Z80" s="152"/>
      <c r="AA80" s="152"/>
      <c r="AB80" s="152"/>
      <c r="AC80" s="152"/>
      <c r="AD80" s="152"/>
      <c r="AE80" s="152"/>
      <c r="AF80" s="152"/>
      <c r="AG80" s="152" t="s">
        <v>133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84" t="s">
        <v>223</v>
      </c>
      <c r="D81" s="162"/>
      <c r="E81" s="163">
        <v>7.2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52"/>
      <c r="Z81" s="152"/>
      <c r="AA81" s="152"/>
      <c r="AB81" s="152"/>
      <c r="AC81" s="152"/>
      <c r="AD81" s="152"/>
      <c r="AE81" s="152"/>
      <c r="AF81" s="152"/>
      <c r="AG81" s="152" t="s">
        <v>133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84" t="s">
        <v>224</v>
      </c>
      <c r="D82" s="162"/>
      <c r="E82" s="163">
        <v>4.9950000000000001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2"/>
      <c r="Z82" s="152"/>
      <c r="AA82" s="152"/>
      <c r="AB82" s="152"/>
      <c r="AC82" s="152"/>
      <c r="AD82" s="152"/>
      <c r="AE82" s="152"/>
      <c r="AF82" s="152"/>
      <c r="AG82" s="152" t="s">
        <v>133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84" t="s">
        <v>225</v>
      </c>
      <c r="D83" s="162"/>
      <c r="E83" s="163">
        <v>1.7298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52"/>
      <c r="Z83" s="152"/>
      <c r="AA83" s="152"/>
      <c r="AB83" s="152"/>
      <c r="AC83" s="152"/>
      <c r="AD83" s="152"/>
      <c r="AE83" s="152"/>
      <c r="AF83" s="152"/>
      <c r="AG83" s="152" t="s">
        <v>133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73">
        <v>16</v>
      </c>
      <c r="B84" s="174" t="s">
        <v>228</v>
      </c>
      <c r="C84" s="183" t="s">
        <v>229</v>
      </c>
      <c r="D84" s="175" t="s">
        <v>163</v>
      </c>
      <c r="E84" s="176">
        <v>42.1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8">
        <v>1.8400000000000001E-3</v>
      </c>
      <c r="O84" s="178">
        <f>ROUND(E84*N84,2)</f>
        <v>0.08</v>
      </c>
      <c r="P84" s="178">
        <v>0</v>
      </c>
      <c r="Q84" s="178">
        <f>ROUND(E84*P84,2)</f>
        <v>0</v>
      </c>
      <c r="R84" s="178" t="s">
        <v>221</v>
      </c>
      <c r="S84" s="178" t="s">
        <v>129</v>
      </c>
      <c r="T84" s="179" t="s">
        <v>129</v>
      </c>
      <c r="U84" s="161">
        <v>0.252</v>
      </c>
      <c r="V84" s="161">
        <f>ROUND(E84*U84,2)</f>
        <v>10.61</v>
      </c>
      <c r="W84" s="161"/>
      <c r="X84" s="161" t="s">
        <v>130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131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245" t="s">
        <v>230</v>
      </c>
      <c r="D85" s="246"/>
      <c r="E85" s="246"/>
      <c r="F85" s="246"/>
      <c r="G85" s="246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52"/>
      <c r="Z85" s="152"/>
      <c r="AA85" s="152"/>
      <c r="AB85" s="152"/>
      <c r="AC85" s="152"/>
      <c r="AD85" s="152"/>
      <c r="AE85" s="152"/>
      <c r="AF85" s="152"/>
      <c r="AG85" s="152" t="s">
        <v>141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256" t="s">
        <v>231</v>
      </c>
      <c r="D86" s="257"/>
      <c r="E86" s="257"/>
      <c r="F86" s="257"/>
      <c r="G86" s="257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52"/>
      <c r="Z86" s="152"/>
      <c r="AA86" s="152"/>
      <c r="AB86" s="152"/>
      <c r="AC86" s="152"/>
      <c r="AD86" s="152"/>
      <c r="AE86" s="152"/>
      <c r="AF86" s="152"/>
      <c r="AG86" s="152" t="s">
        <v>210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184" t="s">
        <v>232</v>
      </c>
      <c r="D87" s="162"/>
      <c r="E87" s="163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52"/>
      <c r="Z87" s="152"/>
      <c r="AA87" s="152"/>
      <c r="AB87" s="152"/>
      <c r="AC87" s="152"/>
      <c r="AD87" s="152"/>
      <c r="AE87" s="152"/>
      <c r="AF87" s="152"/>
      <c r="AG87" s="152" t="s">
        <v>133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84" t="s">
        <v>233</v>
      </c>
      <c r="D88" s="162"/>
      <c r="E88" s="163">
        <v>23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52"/>
      <c r="Z88" s="152"/>
      <c r="AA88" s="152"/>
      <c r="AB88" s="152"/>
      <c r="AC88" s="152"/>
      <c r="AD88" s="152"/>
      <c r="AE88" s="152"/>
      <c r="AF88" s="152"/>
      <c r="AG88" s="152" t="s">
        <v>133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184" t="s">
        <v>234</v>
      </c>
      <c r="D89" s="162"/>
      <c r="E89" s="163">
        <v>7.5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2"/>
      <c r="Z89" s="152"/>
      <c r="AA89" s="152"/>
      <c r="AB89" s="152"/>
      <c r="AC89" s="152"/>
      <c r="AD89" s="152"/>
      <c r="AE89" s="152"/>
      <c r="AF89" s="152"/>
      <c r="AG89" s="152" t="s">
        <v>133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84" t="s">
        <v>235</v>
      </c>
      <c r="D90" s="162"/>
      <c r="E90" s="163">
        <v>6.1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2"/>
      <c r="Z90" s="152"/>
      <c r="AA90" s="152"/>
      <c r="AB90" s="152"/>
      <c r="AC90" s="152"/>
      <c r="AD90" s="152"/>
      <c r="AE90" s="152"/>
      <c r="AF90" s="152"/>
      <c r="AG90" s="152" t="s">
        <v>133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84" t="s">
        <v>236</v>
      </c>
      <c r="D91" s="162"/>
      <c r="E91" s="163">
        <v>5.5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52"/>
      <c r="Z91" s="152"/>
      <c r="AA91" s="152"/>
      <c r="AB91" s="152"/>
      <c r="AC91" s="152"/>
      <c r="AD91" s="152"/>
      <c r="AE91" s="152"/>
      <c r="AF91" s="152"/>
      <c r="AG91" s="152" t="s">
        <v>133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33.75" outlineLevel="1" x14ac:dyDescent="0.2">
      <c r="A92" s="173">
        <v>17</v>
      </c>
      <c r="B92" s="174" t="s">
        <v>237</v>
      </c>
      <c r="C92" s="183" t="s">
        <v>238</v>
      </c>
      <c r="D92" s="175" t="s">
        <v>155</v>
      </c>
      <c r="E92" s="176">
        <v>63.403579999999998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8">
        <v>2.5999999999999999E-3</v>
      </c>
      <c r="O92" s="178">
        <f>ROUND(E92*N92,2)</f>
        <v>0.16</v>
      </c>
      <c r="P92" s="178">
        <v>0</v>
      </c>
      <c r="Q92" s="178">
        <f>ROUND(E92*P92,2)</f>
        <v>0</v>
      </c>
      <c r="R92" s="178" t="s">
        <v>170</v>
      </c>
      <c r="S92" s="178" t="s">
        <v>129</v>
      </c>
      <c r="T92" s="179" t="s">
        <v>129</v>
      </c>
      <c r="U92" s="161">
        <v>0</v>
      </c>
      <c r="V92" s="161">
        <f>ROUND(E92*U92,2)</f>
        <v>0</v>
      </c>
      <c r="W92" s="161"/>
      <c r="X92" s="161" t="s">
        <v>171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172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84" t="s">
        <v>239</v>
      </c>
      <c r="D93" s="162"/>
      <c r="E93" s="163">
        <v>47.390059999999998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2"/>
      <c r="Z93" s="152"/>
      <c r="AA93" s="152"/>
      <c r="AB93" s="152"/>
      <c r="AC93" s="152"/>
      <c r="AD93" s="152"/>
      <c r="AE93" s="152"/>
      <c r="AF93" s="152"/>
      <c r="AG93" s="152" t="s">
        <v>133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84" t="s">
        <v>240</v>
      </c>
      <c r="D94" s="162"/>
      <c r="E94" s="163">
        <v>8.2799999999999994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52"/>
      <c r="Z94" s="152"/>
      <c r="AA94" s="152"/>
      <c r="AB94" s="152"/>
      <c r="AC94" s="152"/>
      <c r="AD94" s="152"/>
      <c r="AE94" s="152"/>
      <c r="AF94" s="152"/>
      <c r="AG94" s="152" t="s">
        <v>133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84" t="s">
        <v>241</v>
      </c>
      <c r="D95" s="162"/>
      <c r="E95" s="163">
        <v>5.7442500000000001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2"/>
      <c r="Z95" s="152"/>
      <c r="AA95" s="152"/>
      <c r="AB95" s="152"/>
      <c r="AC95" s="152"/>
      <c r="AD95" s="152"/>
      <c r="AE95" s="152"/>
      <c r="AF95" s="152"/>
      <c r="AG95" s="152" t="s">
        <v>133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184" t="s">
        <v>242</v>
      </c>
      <c r="D96" s="162"/>
      <c r="E96" s="163">
        <v>1.9892700000000001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52"/>
      <c r="Z96" s="152"/>
      <c r="AA96" s="152"/>
      <c r="AB96" s="152"/>
      <c r="AC96" s="152"/>
      <c r="AD96" s="152"/>
      <c r="AE96" s="152"/>
      <c r="AF96" s="152"/>
      <c r="AG96" s="152" t="s">
        <v>133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3">
        <v>18</v>
      </c>
      <c r="B97" s="174" t="s">
        <v>243</v>
      </c>
      <c r="C97" s="183" t="s">
        <v>244</v>
      </c>
      <c r="D97" s="175" t="s">
        <v>139</v>
      </c>
      <c r="E97" s="176">
        <v>0.25996000000000002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8">
        <v>0</v>
      </c>
      <c r="O97" s="178">
        <f>ROUND(E97*N97,2)</f>
        <v>0</v>
      </c>
      <c r="P97" s="178">
        <v>0</v>
      </c>
      <c r="Q97" s="178">
        <f>ROUND(E97*P97,2)</f>
        <v>0</v>
      </c>
      <c r="R97" s="178" t="s">
        <v>221</v>
      </c>
      <c r="S97" s="178" t="s">
        <v>129</v>
      </c>
      <c r="T97" s="179" t="s">
        <v>129</v>
      </c>
      <c r="U97" s="161">
        <v>1.5669999999999999</v>
      </c>
      <c r="V97" s="161">
        <f>ROUND(E97*U97,2)</f>
        <v>0.41</v>
      </c>
      <c r="W97" s="161"/>
      <c r="X97" s="161" t="s">
        <v>213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214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245" t="s">
        <v>245</v>
      </c>
      <c r="D98" s="246"/>
      <c r="E98" s="246"/>
      <c r="F98" s="246"/>
      <c r="G98" s="246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52"/>
      <c r="Z98" s="152"/>
      <c r="AA98" s="152"/>
      <c r="AB98" s="152"/>
      <c r="AC98" s="152"/>
      <c r="AD98" s="152"/>
      <c r="AE98" s="152"/>
      <c r="AF98" s="152"/>
      <c r="AG98" s="152" t="s">
        <v>141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84" t="s">
        <v>216</v>
      </c>
      <c r="D99" s="162"/>
      <c r="E99" s="163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52"/>
      <c r="Z99" s="152"/>
      <c r="AA99" s="152"/>
      <c r="AB99" s="152"/>
      <c r="AC99" s="152"/>
      <c r="AD99" s="152"/>
      <c r="AE99" s="152"/>
      <c r="AF99" s="152"/>
      <c r="AG99" s="152" t="s">
        <v>133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84" t="s">
        <v>246</v>
      </c>
      <c r="D100" s="162"/>
      <c r="E100" s="163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133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84" t="s">
        <v>247</v>
      </c>
      <c r="D101" s="162"/>
      <c r="E101" s="163">
        <v>0.25996000000000002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133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x14ac:dyDescent="0.2">
      <c r="A102" s="167" t="s">
        <v>123</v>
      </c>
      <c r="B102" s="168" t="s">
        <v>82</v>
      </c>
      <c r="C102" s="182" t="s">
        <v>83</v>
      </c>
      <c r="D102" s="169"/>
      <c r="E102" s="170"/>
      <c r="F102" s="171"/>
      <c r="G102" s="171">
        <f>SUMIF(AG103:AG130,"&lt;&gt;NOR",G103:G130)</f>
        <v>0</v>
      </c>
      <c r="H102" s="171"/>
      <c r="I102" s="171">
        <f>SUM(I103:I130)</f>
        <v>0</v>
      </c>
      <c r="J102" s="171"/>
      <c r="K102" s="171">
        <f>SUM(K103:K130)</f>
        <v>0</v>
      </c>
      <c r="L102" s="171"/>
      <c r="M102" s="171">
        <f>SUM(M103:M130)</f>
        <v>0</v>
      </c>
      <c r="N102" s="171"/>
      <c r="O102" s="171">
        <f>SUM(O103:O130)</f>
        <v>2.8899999999999997</v>
      </c>
      <c r="P102" s="171"/>
      <c r="Q102" s="171">
        <f>SUM(Q103:Q130)</f>
        <v>3.19</v>
      </c>
      <c r="R102" s="171"/>
      <c r="S102" s="171"/>
      <c r="T102" s="172"/>
      <c r="U102" s="166"/>
      <c r="V102" s="166">
        <f>SUM(V103:V130)</f>
        <v>51.150000000000006</v>
      </c>
      <c r="W102" s="166"/>
      <c r="X102" s="166"/>
      <c r="AG102" t="s">
        <v>124</v>
      </c>
    </row>
    <row r="103" spans="1:60" outlineLevel="1" x14ac:dyDescent="0.2">
      <c r="A103" s="173">
        <v>19</v>
      </c>
      <c r="B103" s="174" t="s">
        <v>248</v>
      </c>
      <c r="C103" s="183" t="s">
        <v>249</v>
      </c>
      <c r="D103" s="175" t="s">
        <v>155</v>
      </c>
      <c r="E103" s="176">
        <v>52.5075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8">
        <v>0</v>
      </c>
      <c r="O103" s="178">
        <f>ROUND(E103*N103,2)</f>
        <v>0</v>
      </c>
      <c r="P103" s="178">
        <v>2.4E-2</v>
      </c>
      <c r="Q103" s="178">
        <f>ROUND(E103*P103,2)</f>
        <v>1.26</v>
      </c>
      <c r="R103" s="178" t="s">
        <v>250</v>
      </c>
      <c r="S103" s="178" t="s">
        <v>129</v>
      </c>
      <c r="T103" s="179" t="s">
        <v>129</v>
      </c>
      <c r="U103" s="161">
        <v>0.18</v>
      </c>
      <c r="V103" s="161">
        <f>ROUND(E103*U103,2)</f>
        <v>9.4499999999999993</v>
      </c>
      <c r="W103" s="161"/>
      <c r="X103" s="161" t="s">
        <v>130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131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184" t="s">
        <v>157</v>
      </c>
      <c r="D104" s="162"/>
      <c r="E104" s="163">
        <v>37.8675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133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84" t="s">
        <v>158</v>
      </c>
      <c r="D105" s="162"/>
      <c r="E105" s="163">
        <v>6.48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133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184" t="s">
        <v>159</v>
      </c>
      <c r="D106" s="162"/>
      <c r="E106" s="163">
        <v>4.4400000000000004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133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84" t="s">
        <v>160</v>
      </c>
      <c r="D107" s="162"/>
      <c r="E107" s="163">
        <v>3.72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133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1" x14ac:dyDescent="0.2">
      <c r="A108" s="173">
        <v>20</v>
      </c>
      <c r="B108" s="174" t="s">
        <v>251</v>
      </c>
      <c r="C108" s="183" t="s">
        <v>252</v>
      </c>
      <c r="D108" s="175" t="s">
        <v>163</v>
      </c>
      <c r="E108" s="176">
        <v>193.15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8">
        <v>1.6000000000000001E-4</v>
      </c>
      <c r="O108" s="178">
        <f>ROUND(E108*N108,2)</f>
        <v>0.03</v>
      </c>
      <c r="P108" s="178">
        <v>0.01</v>
      </c>
      <c r="Q108" s="178">
        <f>ROUND(E108*P108,2)</f>
        <v>1.93</v>
      </c>
      <c r="R108" s="178" t="s">
        <v>250</v>
      </c>
      <c r="S108" s="178" t="s">
        <v>129</v>
      </c>
      <c r="T108" s="179" t="s">
        <v>129</v>
      </c>
      <c r="U108" s="161">
        <v>0.11600000000000001</v>
      </c>
      <c r="V108" s="161">
        <f>ROUND(E108*U108,2)</f>
        <v>22.41</v>
      </c>
      <c r="W108" s="161"/>
      <c r="X108" s="161" t="s">
        <v>130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131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84" t="s">
        <v>253</v>
      </c>
      <c r="D109" s="162"/>
      <c r="E109" s="163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133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2.5" outlineLevel="1" x14ac:dyDescent="0.2">
      <c r="A110" s="159"/>
      <c r="B110" s="160"/>
      <c r="C110" s="184" t="s">
        <v>254</v>
      </c>
      <c r="D110" s="162"/>
      <c r="E110" s="163">
        <v>134.44999999999999</v>
      </c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133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84" t="s">
        <v>255</v>
      </c>
      <c r="D111" s="162"/>
      <c r="E111" s="163">
        <v>22.65</v>
      </c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133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184" t="s">
        <v>256</v>
      </c>
      <c r="D112" s="162"/>
      <c r="E112" s="163">
        <v>17.25</v>
      </c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133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84" t="s">
        <v>257</v>
      </c>
      <c r="D113" s="162"/>
      <c r="E113" s="163">
        <v>18.8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133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3">
        <v>21</v>
      </c>
      <c r="B114" s="174" t="s">
        <v>258</v>
      </c>
      <c r="C114" s="183" t="s">
        <v>259</v>
      </c>
      <c r="D114" s="175" t="s">
        <v>163</v>
      </c>
      <c r="E114" s="176">
        <v>53.575000000000003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8">
        <v>0.05</v>
      </c>
      <c r="O114" s="178">
        <f>ROUND(E114*N114,2)</f>
        <v>2.68</v>
      </c>
      <c r="P114" s="178">
        <v>0</v>
      </c>
      <c r="Q114" s="178">
        <f>ROUND(E114*P114,2)</f>
        <v>0</v>
      </c>
      <c r="R114" s="178"/>
      <c r="S114" s="178" t="s">
        <v>183</v>
      </c>
      <c r="T114" s="179" t="s">
        <v>184</v>
      </c>
      <c r="U114" s="161">
        <v>0</v>
      </c>
      <c r="V114" s="161">
        <f>ROUND(E114*U114,2)</f>
        <v>0</v>
      </c>
      <c r="W114" s="161"/>
      <c r="X114" s="161" t="s">
        <v>130</v>
      </c>
      <c r="Y114" s="152"/>
      <c r="Z114" s="152"/>
      <c r="AA114" s="152"/>
      <c r="AB114" s="152"/>
      <c r="AC114" s="152"/>
      <c r="AD114" s="152"/>
      <c r="AE114" s="152"/>
      <c r="AF114" s="152"/>
      <c r="AG114" s="152" t="s">
        <v>131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84" t="s">
        <v>164</v>
      </c>
      <c r="D115" s="162"/>
      <c r="E115" s="163">
        <v>25.675000000000001</v>
      </c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133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184" t="s">
        <v>165</v>
      </c>
      <c r="D116" s="162"/>
      <c r="E116" s="163">
        <v>7.5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133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84" t="s">
        <v>166</v>
      </c>
      <c r="D117" s="162"/>
      <c r="E117" s="163">
        <v>6.1</v>
      </c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133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59"/>
      <c r="B118" s="160"/>
      <c r="C118" s="184" t="s">
        <v>167</v>
      </c>
      <c r="D118" s="162"/>
      <c r="E118" s="163">
        <v>5.5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133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184" t="s">
        <v>260</v>
      </c>
      <c r="D119" s="162"/>
      <c r="E119" s="163">
        <v>8.8000000000000007</v>
      </c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133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3">
        <v>22</v>
      </c>
      <c r="B120" s="174" t="s">
        <v>261</v>
      </c>
      <c r="C120" s="183" t="s">
        <v>262</v>
      </c>
      <c r="D120" s="175" t="s">
        <v>163</v>
      </c>
      <c r="E120" s="176">
        <v>20.3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8">
        <v>3.3899999999999998E-3</v>
      </c>
      <c r="O120" s="178">
        <f>ROUND(E120*N120,2)</f>
        <v>7.0000000000000007E-2</v>
      </c>
      <c r="P120" s="178">
        <v>0</v>
      </c>
      <c r="Q120" s="178">
        <f>ROUND(E120*P120,2)</f>
        <v>0</v>
      </c>
      <c r="R120" s="178"/>
      <c r="S120" s="178" t="s">
        <v>183</v>
      </c>
      <c r="T120" s="179" t="s">
        <v>129</v>
      </c>
      <c r="U120" s="161">
        <v>0.70099999999999996</v>
      </c>
      <c r="V120" s="161">
        <f>ROUND(E120*U120,2)</f>
        <v>14.23</v>
      </c>
      <c r="W120" s="161"/>
      <c r="X120" s="161" t="s">
        <v>130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131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184" t="s">
        <v>263</v>
      </c>
      <c r="D121" s="162"/>
      <c r="E121" s="163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133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184" t="s">
        <v>264</v>
      </c>
      <c r="D122" s="162"/>
      <c r="E122" s="163">
        <v>20.3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133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3">
        <v>23</v>
      </c>
      <c r="B123" s="174" t="s">
        <v>265</v>
      </c>
      <c r="C123" s="183" t="s">
        <v>266</v>
      </c>
      <c r="D123" s="175" t="s">
        <v>163</v>
      </c>
      <c r="E123" s="176">
        <v>22.33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8">
        <v>5.0000000000000001E-3</v>
      </c>
      <c r="O123" s="178">
        <f>ROUND(E123*N123,2)</f>
        <v>0.11</v>
      </c>
      <c r="P123" s="178">
        <v>0</v>
      </c>
      <c r="Q123" s="178">
        <f>ROUND(E123*P123,2)</f>
        <v>0</v>
      </c>
      <c r="R123" s="178"/>
      <c r="S123" s="178" t="s">
        <v>183</v>
      </c>
      <c r="T123" s="179" t="s">
        <v>184</v>
      </c>
      <c r="U123" s="161">
        <v>0</v>
      </c>
      <c r="V123" s="161">
        <f>ROUND(E123*U123,2)</f>
        <v>0</v>
      </c>
      <c r="W123" s="161"/>
      <c r="X123" s="161" t="s">
        <v>171</v>
      </c>
      <c r="Y123" s="152"/>
      <c r="Z123" s="152"/>
      <c r="AA123" s="152"/>
      <c r="AB123" s="152"/>
      <c r="AC123" s="152"/>
      <c r="AD123" s="152"/>
      <c r="AE123" s="152"/>
      <c r="AF123" s="152"/>
      <c r="AG123" s="152" t="s">
        <v>172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184" t="s">
        <v>263</v>
      </c>
      <c r="D124" s="162"/>
      <c r="E124" s="163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133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84" t="s">
        <v>267</v>
      </c>
      <c r="D125" s="162"/>
      <c r="E125" s="163">
        <v>22.33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133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73">
        <v>24</v>
      </c>
      <c r="B126" s="174" t="s">
        <v>268</v>
      </c>
      <c r="C126" s="183" t="s">
        <v>269</v>
      </c>
      <c r="D126" s="175" t="s">
        <v>139</v>
      </c>
      <c r="E126" s="176">
        <v>2.89012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8">
        <v>0</v>
      </c>
      <c r="O126" s="178">
        <f>ROUND(E126*N126,2)</f>
        <v>0</v>
      </c>
      <c r="P126" s="178">
        <v>0</v>
      </c>
      <c r="Q126" s="178">
        <f>ROUND(E126*P126,2)</f>
        <v>0</v>
      </c>
      <c r="R126" s="178" t="s">
        <v>250</v>
      </c>
      <c r="S126" s="178" t="s">
        <v>129</v>
      </c>
      <c r="T126" s="179" t="s">
        <v>129</v>
      </c>
      <c r="U126" s="161">
        <v>1.7509999999999999</v>
      </c>
      <c r="V126" s="161">
        <f>ROUND(E126*U126,2)</f>
        <v>5.0599999999999996</v>
      </c>
      <c r="W126" s="161"/>
      <c r="X126" s="161" t="s">
        <v>213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214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245" t="s">
        <v>270</v>
      </c>
      <c r="D127" s="246"/>
      <c r="E127" s="246"/>
      <c r="F127" s="246"/>
      <c r="G127" s="246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141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84" t="s">
        <v>216</v>
      </c>
      <c r="D128" s="162"/>
      <c r="E128" s="163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133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184" t="s">
        <v>271</v>
      </c>
      <c r="D129" s="162"/>
      <c r="E129" s="163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133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84" t="s">
        <v>272</v>
      </c>
      <c r="D130" s="162"/>
      <c r="E130" s="163">
        <v>2.89012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133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x14ac:dyDescent="0.2">
      <c r="A131" s="167" t="s">
        <v>123</v>
      </c>
      <c r="B131" s="168" t="s">
        <v>84</v>
      </c>
      <c r="C131" s="182" t="s">
        <v>85</v>
      </c>
      <c r="D131" s="169"/>
      <c r="E131" s="170"/>
      <c r="F131" s="171"/>
      <c r="G131" s="171">
        <f>SUMIF(AG132:AG149,"&lt;&gt;NOR",G132:G149)</f>
        <v>0</v>
      </c>
      <c r="H131" s="171"/>
      <c r="I131" s="171">
        <f>SUM(I132:I149)</f>
        <v>0</v>
      </c>
      <c r="J131" s="171"/>
      <c r="K131" s="171">
        <f>SUM(K132:K149)</f>
        <v>0</v>
      </c>
      <c r="L131" s="171"/>
      <c r="M131" s="171">
        <f>SUM(M132:M149)</f>
        <v>0</v>
      </c>
      <c r="N131" s="171"/>
      <c r="O131" s="171">
        <f>SUM(O132:O149)</f>
        <v>0.45999999999999996</v>
      </c>
      <c r="P131" s="171"/>
      <c r="Q131" s="171">
        <f>SUM(Q132:Q149)</f>
        <v>0</v>
      </c>
      <c r="R131" s="171"/>
      <c r="S131" s="171"/>
      <c r="T131" s="172"/>
      <c r="U131" s="166"/>
      <c r="V131" s="166">
        <f>SUM(V132:V149)</f>
        <v>20.420000000000002</v>
      </c>
      <c r="W131" s="166"/>
      <c r="X131" s="166"/>
      <c r="AG131" t="s">
        <v>124</v>
      </c>
    </row>
    <row r="132" spans="1:60" outlineLevel="1" x14ac:dyDescent="0.2">
      <c r="A132" s="173">
        <v>25</v>
      </c>
      <c r="B132" s="174" t="s">
        <v>273</v>
      </c>
      <c r="C132" s="183" t="s">
        <v>274</v>
      </c>
      <c r="D132" s="175" t="s">
        <v>155</v>
      </c>
      <c r="E132" s="176">
        <v>48.5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8">
        <v>7.2999999999999996E-4</v>
      </c>
      <c r="O132" s="178">
        <f>ROUND(E132*N132,2)</f>
        <v>0.04</v>
      </c>
      <c r="P132" s="178">
        <v>0</v>
      </c>
      <c r="Q132" s="178">
        <f>ROUND(E132*P132,2)</f>
        <v>0</v>
      </c>
      <c r="R132" s="178" t="s">
        <v>275</v>
      </c>
      <c r="S132" s="178" t="s">
        <v>129</v>
      </c>
      <c r="T132" s="179" t="s">
        <v>129</v>
      </c>
      <c r="U132" s="161">
        <v>0.41</v>
      </c>
      <c r="V132" s="161">
        <f>ROUND(E132*U132,2)</f>
        <v>19.89</v>
      </c>
      <c r="W132" s="161"/>
      <c r="X132" s="161" t="s">
        <v>130</v>
      </c>
      <c r="Y132" s="152"/>
      <c r="Z132" s="152"/>
      <c r="AA132" s="152"/>
      <c r="AB132" s="152"/>
      <c r="AC132" s="152"/>
      <c r="AD132" s="152"/>
      <c r="AE132" s="152"/>
      <c r="AF132" s="152"/>
      <c r="AG132" s="152" t="s">
        <v>131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245" t="s">
        <v>276</v>
      </c>
      <c r="D133" s="246"/>
      <c r="E133" s="246"/>
      <c r="F133" s="246"/>
      <c r="G133" s="246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141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84" t="s">
        <v>277</v>
      </c>
      <c r="D134" s="162"/>
      <c r="E134" s="163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133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84" t="s">
        <v>278</v>
      </c>
      <c r="D135" s="162"/>
      <c r="E135" s="163">
        <v>34</v>
      </c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133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84" t="s">
        <v>279</v>
      </c>
      <c r="D136" s="162"/>
      <c r="E136" s="163">
        <v>6.5</v>
      </c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133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9"/>
      <c r="B137" s="160"/>
      <c r="C137" s="184" t="s">
        <v>280</v>
      </c>
      <c r="D137" s="162"/>
      <c r="E137" s="163">
        <v>4.5</v>
      </c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133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84" t="s">
        <v>281</v>
      </c>
      <c r="D138" s="162"/>
      <c r="E138" s="163">
        <v>3.5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133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ht="22.5" outlineLevel="1" x14ac:dyDescent="0.2">
      <c r="A139" s="173">
        <v>26</v>
      </c>
      <c r="B139" s="174" t="s">
        <v>282</v>
      </c>
      <c r="C139" s="183" t="s">
        <v>283</v>
      </c>
      <c r="D139" s="175" t="s">
        <v>155</v>
      </c>
      <c r="E139" s="176">
        <v>53.35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8">
        <v>7.92E-3</v>
      </c>
      <c r="O139" s="178">
        <f>ROUND(E139*N139,2)</f>
        <v>0.42</v>
      </c>
      <c r="P139" s="178">
        <v>0</v>
      </c>
      <c r="Q139" s="178">
        <f>ROUND(E139*P139,2)</f>
        <v>0</v>
      </c>
      <c r="R139" s="178" t="s">
        <v>170</v>
      </c>
      <c r="S139" s="178" t="s">
        <v>129</v>
      </c>
      <c r="T139" s="179" t="s">
        <v>129</v>
      </c>
      <c r="U139" s="161">
        <v>0</v>
      </c>
      <c r="V139" s="161">
        <f>ROUND(E139*U139,2)</f>
        <v>0</v>
      </c>
      <c r="W139" s="161"/>
      <c r="X139" s="161" t="s">
        <v>171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172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84" t="s">
        <v>277</v>
      </c>
      <c r="D140" s="162"/>
      <c r="E140" s="163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133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59"/>
      <c r="B141" s="160"/>
      <c r="C141" s="184" t="s">
        <v>284</v>
      </c>
      <c r="D141" s="162"/>
      <c r="E141" s="163">
        <v>37.4</v>
      </c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133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84" t="s">
        <v>285</v>
      </c>
      <c r="D142" s="162"/>
      <c r="E142" s="163">
        <v>7.15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133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9"/>
      <c r="B143" s="160"/>
      <c r="C143" s="184" t="s">
        <v>286</v>
      </c>
      <c r="D143" s="162"/>
      <c r="E143" s="163">
        <v>4.95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133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84" t="s">
        <v>287</v>
      </c>
      <c r="D144" s="162"/>
      <c r="E144" s="163">
        <v>3.85</v>
      </c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133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73">
        <v>27</v>
      </c>
      <c r="B145" s="174" t="s">
        <v>288</v>
      </c>
      <c r="C145" s="183" t="s">
        <v>289</v>
      </c>
      <c r="D145" s="175" t="s">
        <v>139</v>
      </c>
      <c r="E145" s="176">
        <v>0.45794000000000001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21</v>
      </c>
      <c r="M145" s="178">
        <f>G145*(1+L145/100)</f>
        <v>0</v>
      </c>
      <c r="N145" s="178">
        <v>0</v>
      </c>
      <c r="O145" s="178">
        <f>ROUND(E145*N145,2)</f>
        <v>0</v>
      </c>
      <c r="P145" s="178">
        <v>0</v>
      </c>
      <c r="Q145" s="178">
        <f>ROUND(E145*P145,2)</f>
        <v>0</v>
      </c>
      <c r="R145" s="178" t="s">
        <v>275</v>
      </c>
      <c r="S145" s="178" t="s">
        <v>129</v>
      </c>
      <c r="T145" s="179" t="s">
        <v>129</v>
      </c>
      <c r="U145" s="161">
        <v>1.1559999999999999</v>
      </c>
      <c r="V145" s="161">
        <f>ROUND(E145*U145,2)</f>
        <v>0.53</v>
      </c>
      <c r="W145" s="161"/>
      <c r="X145" s="161" t="s">
        <v>213</v>
      </c>
      <c r="Y145" s="152"/>
      <c r="Z145" s="152"/>
      <c r="AA145" s="152"/>
      <c r="AB145" s="152"/>
      <c r="AC145" s="152"/>
      <c r="AD145" s="152"/>
      <c r="AE145" s="152"/>
      <c r="AF145" s="152"/>
      <c r="AG145" s="152" t="s">
        <v>214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245" t="s">
        <v>270</v>
      </c>
      <c r="D146" s="246"/>
      <c r="E146" s="246"/>
      <c r="F146" s="246"/>
      <c r="G146" s="246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141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9"/>
      <c r="B147" s="160"/>
      <c r="C147" s="184" t="s">
        <v>216</v>
      </c>
      <c r="D147" s="162"/>
      <c r="E147" s="163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133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84" t="s">
        <v>290</v>
      </c>
      <c r="D148" s="162"/>
      <c r="E148" s="163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133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9"/>
      <c r="B149" s="160"/>
      <c r="C149" s="184" t="s">
        <v>291</v>
      </c>
      <c r="D149" s="162"/>
      <c r="E149" s="163">
        <v>0.45794000000000001</v>
      </c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133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x14ac:dyDescent="0.2">
      <c r="A150" s="167" t="s">
        <v>123</v>
      </c>
      <c r="B150" s="168" t="s">
        <v>86</v>
      </c>
      <c r="C150" s="182" t="s">
        <v>87</v>
      </c>
      <c r="D150" s="169"/>
      <c r="E150" s="170"/>
      <c r="F150" s="171"/>
      <c r="G150" s="171">
        <f>SUMIF(AG151:AG182,"&lt;&gt;NOR",G151:G182)</f>
        <v>0</v>
      </c>
      <c r="H150" s="171"/>
      <c r="I150" s="171">
        <f>SUM(I151:I182)</f>
        <v>0</v>
      </c>
      <c r="J150" s="171"/>
      <c r="K150" s="171">
        <f>SUM(K151:K182)</f>
        <v>0</v>
      </c>
      <c r="L150" s="171"/>
      <c r="M150" s="171">
        <f>SUM(M151:M182)</f>
        <v>0</v>
      </c>
      <c r="N150" s="171"/>
      <c r="O150" s="171">
        <f>SUM(O151:O182)</f>
        <v>0.26</v>
      </c>
      <c r="P150" s="171"/>
      <c r="Q150" s="171">
        <f>SUM(Q151:Q182)</f>
        <v>0</v>
      </c>
      <c r="R150" s="171"/>
      <c r="S150" s="171"/>
      <c r="T150" s="172"/>
      <c r="U150" s="166"/>
      <c r="V150" s="166">
        <f>SUM(V151:V182)</f>
        <v>32.21</v>
      </c>
      <c r="W150" s="166"/>
      <c r="X150" s="166"/>
      <c r="AG150" t="s">
        <v>124</v>
      </c>
    </row>
    <row r="151" spans="1:60" outlineLevel="1" x14ac:dyDescent="0.2">
      <c r="A151" s="173">
        <v>28</v>
      </c>
      <c r="B151" s="174" t="s">
        <v>292</v>
      </c>
      <c r="C151" s="183" t="s">
        <v>293</v>
      </c>
      <c r="D151" s="175" t="s">
        <v>163</v>
      </c>
      <c r="E151" s="176">
        <v>37.6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21</v>
      </c>
      <c r="M151" s="178">
        <f>G151*(1+L151/100)</f>
        <v>0</v>
      </c>
      <c r="N151" s="178">
        <v>1.58E-3</v>
      </c>
      <c r="O151" s="178">
        <f>ROUND(E151*N151,2)</f>
        <v>0.06</v>
      </c>
      <c r="P151" s="178">
        <v>0</v>
      </c>
      <c r="Q151" s="178">
        <f>ROUND(E151*P151,2)</f>
        <v>0</v>
      </c>
      <c r="R151" s="178" t="s">
        <v>294</v>
      </c>
      <c r="S151" s="178" t="s">
        <v>129</v>
      </c>
      <c r="T151" s="179" t="s">
        <v>129</v>
      </c>
      <c r="U151" s="161">
        <v>0.60640000000000005</v>
      </c>
      <c r="V151" s="161">
        <f>ROUND(E151*U151,2)</f>
        <v>22.8</v>
      </c>
      <c r="W151" s="161"/>
      <c r="X151" s="161" t="s">
        <v>130</v>
      </c>
      <c r="Y151" s="152"/>
      <c r="Z151" s="152"/>
      <c r="AA151" s="152"/>
      <c r="AB151" s="152"/>
      <c r="AC151" s="152"/>
      <c r="AD151" s="152"/>
      <c r="AE151" s="152"/>
      <c r="AF151" s="152"/>
      <c r="AG151" s="152" t="s">
        <v>131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254" t="s">
        <v>295</v>
      </c>
      <c r="D152" s="255"/>
      <c r="E152" s="255"/>
      <c r="F152" s="255"/>
      <c r="G152" s="255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52"/>
      <c r="Z152" s="152"/>
      <c r="AA152" s="152"/>
      <c r="AB152" s="152"/>
      <c r="AC152" s="152"/>
      <c r="AD152" s="152"/>
      <c r="AE152" s="152"/>
      <c r="AF152" s="152"/>
      <c r="AG152" s="152" t="s">
        <v>210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59"/>
      <c r="B153" s="160"/>
      <c r="C153" s="184" t="s">
        <v>296</v>
      </c>
      <c r="D153" s="162"/>
      <c r="E153" s="163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133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84" t="s">
        <v>297</v>
      </c>
      <c r="D154" s="162"/>
      <c r="E154" s="163">
        <v>26</v>
      </c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133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59"/>
      <c r="B155" s="160"/>
      <c r="C155" s="184" t="s">
        <v>298</v>
      </c>
      <c r="D155" s="162"/>
      <c r="E155" s="163">
        <v>4.8</v>
      </c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133</v>
      </c>
      <c r="AH155" s="152">
        <v>0</v>
      </c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84" t="s">
        <v>299</v>
      </c>
      <c r="D156" s="162"/>
      <c r="E156" s="163">
        <v>3.7</v>
      </c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133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59"/>
      <c r="B157" s="160"/>
      <c r="C157" s="184" t="s">
        <v>300</v>
      </c>
      <c r="D157" s="162"/>
      <c r="E157" s="163">
        <v>3.1</v>
      </c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133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2.5" outlineLevel="1" x14ac:dyDescent="0.2">
      <c r="A158" s="173">
        <v>29</v>
      </c>
      <c r="B158" s="174" t="s">
        <v>301</v>
      </c>
      <c r="C158" s="183" t="s">
        <v>302</v>
      </c>
      <c r="D158" s="175" t="s">
        <v>163</v>
      </c>
      <c r="E158" s="176">
        <v>7</v>
      </c>
      <c r="F158" s="177"/>
      <c r="G158" s="178">
        <f>ROUND(E158*F158,2)</f>
        <v>0</v>
      </c>
      <c r="H158" s="177"/>
      <c r="I158" s="178">
        <f>ROUND(E158*H158,2)</f>
        <v>0</v>
      </c>
      <c r="J158" s="177"/>
      <c r="K158" s="178">
        <f>ROUND(E158*J158,2)</f>
        <v>0</v>
      </c>
      <c r="L158" s="178">
        <v>21</v>
      </c>
      <c r="M158" s="178">
        <f>G158*(1+L158/100)</f>
        <v>0</v>
      </c>
      <c r="N158" s="178">
        <v>3.1700000000000001E-3</v>
      </c>
      <c r="O158" s="178">
        <f>ROUND(E158*N158,2)</f>
        <v>0.02</v>
      </c>
      <c r="P158" s="178">
        <v>0</v>
      </c>
      <c r="Q158" s="178">
        <f>ROUND(E158*P158,2)</f>
        <v>0</v>
      </c>
      <c r="R158" s="178" t="s">
        <v>294</v>
      </c>
      <c r="S158" s="178" t="s">
        <v>129</v>
      </c>
      <c r="T158" s="179" t="s">
        <v>129</v>
      </c>
      <c r="U158" s="161">
        <v>0.219</v>
      </c>
      <c r="V158" s="161">
        <f>ROUND(E158*U158,2)</f>
        <v>1.53</v>
      </c>
      <c r="W158" s="161"/>
      <c r="X158" s="161" t="s">
        <v>130</v>
      </c>
      <c r="Y158" s="152"/>
      <c r="Z158" s="152"/>
      <c r="AA158" s="152"/>
      <c r="AB158" s="152"/>
      <c r="AC158" s="152"/>
      <c r="AD158" s="152"/>
      <c r="AE158" s="152"/>
      <c r="AF158" s="152"/>
      <c r="AG158" s="152" t="s">
        <v>131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254" t="s">
        <v>303</v>
      </c>
      <c r="D159" s="255"/>
      <c r="E159" s="255"/>
      <c r="F159" s="255"/>
      <c r="G159" s="255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52"/>
      <c r="Z159" s="152"/>
      <c r="AA159" s="152"/>
      <c r="AB159" s="152"/>
      <c r="AC159" s="152"/>
      <c r="AD159" s="152"/>
      <c r="AE159" s="152"/>
      <c r="AF159" s="152"/>
      <c r="AG159" s="152" t="s">
        <v>210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184" t="s">
        <v>304</v>
      </c>
      <c r="D160" s="162"/>
      <c r="E160" s="163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133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9"/>
      <c r="B161" s="160"/>
      <c r="C161" s="184" t="s">
        <v>263</v>
      </c>
      <c r="D161" s="162"/>
      <c r="E161" s="163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133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184" t="s">
        <v>305</v>
      </c>
      <c r="D162" s="162"/>
      <c r="E162" s="163">
        <v>7</v>
      </c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133</v>
      </c>
      <c r="AH162" s="152">
        <v>0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ht="22.5" outlineLevel="1" x14ac:dyDescent="0.2">
      <c r="A163" s="173">
        <v>30</v>
      </c>
      <c r="B163" s="174" t="s">
        <v>306</v>
      </c>
      <c r="C163" s="183" t="s">
        <v>307</v>
      </c>
      <c r="D163" s="175" t="s">
        <v>163</v>
      </c>
      <c r="E163" s="176">
        <v>22.3</v>
      </c>
      <c r="F163" s="177"/>
      <c r="G163" s="178">
        <f>ROUND(E163*F163,2)</f>
        <v>0</v>
      </c>
      <c r="H163" s="177"/>
      <c r="I163" s="178">
        <f>ROUND(E163*H163,2)</f>
        <v>0</v>
      </c>
      <c r="J163" s="177"/>
      <c r="K163" s="178">
        <f>ROUND(E163*J163,2)</f>
        <v>0</v>
      </c>
      <c r="L163" s="178">
        <v>21</v>
      </c>
      <c r="M163" s="178">
        <f>G163*(1+L163/100)</f>
        <v>0</v>
      </c>
      <c r="N163" s="178">
        <v>2.3999999999999998E-3</v>
      </c>
      <c r="O163" s="178">
        <f>ROUND(E163*N163,2)</f>
        <v>0.05</v>
      </c>
      <c r="P163" s="178">
        <v>0</v>
      </c>
      <c r="Q163" s="178">
        <f>ROUND(E163*P163,2)</f>
        <v>0</v>
      </c>
      <c r="R163" s="178" t="s">
        <v>294</v>
      </c>
      <c r="S163" s="178" t="s">
        <v>129</v>
      </c>
      <c r="T163" s="179" t="s">
        <v>129</v>
      </c>
      <c r="U163" s="161">
        <v>0.26</v>
      </c>
      <c r="V163" s="161">
        <f>ROUND(E163*U163,2)</f>
        <v>5.8</v>
      </c>
      <c r="W163" s="161"/>
      <c r="X163" s="161" t="s">
        <v>130</v>
      </c>
      <c r="Y163" s="152"/>
      <c r="Z163" s="152"/>
      <c r="AA163" s="152"/>
      <c r="AB163" s="152"/>
      <c r="AC163" s="152"/>
      <c r="AD163" s="152"/>
      <c r="AE163" s="152"/>
      <c r="AF163" s="152"/>
      <c r="AG163" s="152" t="s">
        <v>131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59"/>
      <c r="B164" s="160"/>
      <c r="C164" s="245" t="s">
        <v>308</v>
      </c>
      <c r="D164" s="246"/>
      <c r="E164" s="246"/>
      <c r="F164" s="246"/>
      <c r="G164" s="246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141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256" t="s">
        <v>309</v>
      </c>
      <c r="D165" s="257"/>
      <c r="E165" s="257"/>
      <c r="F165" s="257"/>
      <c r="G165" s="257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52"/>
      <c r="Z165" s="152"/>
      <c r="AA165" s="152"/>
      <c r="AB165" s="152"/>
      <c r="AC165" s="152"/>
      <c r="AD165" s="152"/>
      <c r="AE165" s="152"/>
      <c r="AF165" s="152"/>
      <c r="AG165" s="152" t="s">
        <v>210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9"/>
      <c r="B166" s="160"/>
      <c r="C166" s="184" t="s">
        <v>310</v>
      </c>
      <c r="D166" s="162"/>
      <c r="E166" s="163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133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184" t="s">
        <v>263</v>
      </c>
      <c r="D167" s="162"/>
      <c r="E167" s="163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133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184" t="s">
        <v>311</v>
      </c>
      <c r="D168" s="162"/>
      <c r="E168" s="163">
        <v>22.3</v>
      </c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133</v>
      </c>
      <c r="AH168" s="152">
        <v>0</v>
      </c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ht="22.5" outlineLevel="1" x14ac:dyDescent="0.2">
      <c r="A169" s="173">
        <v>31</v>
      </c>
      <c r="B169" s="174" t="s">
        <v>312</v>
      </c>
      <c r="C169" s="183" t="s">
        <v>313</v>
      </c>
      <c r="D169" s="175" t="s">
        <v>148</v>
      </c>
      <c r="E169" s="176">
        <v>2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8">
        <v>4.0000000000000002E-4</v>
      </c>
      <c r="O169" s="178">
        <f>ROUND(E169*N169,2)</f>
        <v>0</v>
      </c>
      <c r="P169" s="178">
        <v>0</v>
      </c>
      <c r="Q169" s="178">
        <f>ROUND(E169*P169,2)</f>
        <v>0</v>
      </c>
      <c r="R169" s="178" t="s">
        <v>294</v>
      </c>
      <c r="S169" s="178" t="s">
        <v>129</v>
      </c>
      <c r="T169" s="179" t="s">
        <v>129</v>
      </c>
      <c r="U169" s="161">
        <v>0.41</v>
      </c>
      <c r="V169" s="161">
        <f>ROUND(E169*U169,2)</f>
        <v>0.82</v>
      </c>
      <c r="W169" s="161"/>
      <c r="X169" s="161" t="s">
        <v>130</v>
      </c>
      <c r="Y169" s="152"/>
      <c r="Z169" s="152"/>
      <c r="AA169" s="152"/>
      <c r="AB169" s="152"/>
      <c r="AC169" s="152"/>
      <c r="AD169" s="152"/>
      <c r="AE169" s="152"/>
      <c r="AF169" s="152"/>
      <c r="AG169" s="152" t="s">
        <v>131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184" t="s">
        <v>263</v>
      </c>
      <c r="D170" s="162"/>
      <c r="E170" s="163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133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9"/>
      <c r="B171" s="160"/>
      <c r="C171" s="184" t="s">
        <v>314</v>
      </c>
      <c r="D171" s="162"/>
      <c r="E171" s="163">
        <v>2</v>
      </c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133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33.75" outlineLevel="1" x14ac:dyDescent="0.2">
      <c r="A172" s="173">
        <v>32</v>
      </c>
      <c r="B172" s="174" t="s">
        <v>315</v>
      </c>
      <c r="C172" s="183" t="s">
        <v>316</v>
      </c>
      <c r="D172" s="175" t="s">
        <v>155</v>
      </c>
      <c r="E172" s="176">
        <v>13.6488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21</v>
      </c>
      <c r="M172" s="178">
        <f>G172*(1+L172/100)</f>
        <v>0</v>
      </c>
      <c r="N172" s="178">
        <v>9.5999999999999992E-3</v>
      </c>
      <c r="O172" s="178">
        <f>ROUND(E172*N172,2)</f>
        <v>0.13</v>
      </c>
      <c r="P172" s="178">
        <v>0</v>
      </c>
      <c r="Q172" s="178">
        <f>ROUND(E172*P172,2)</f>
        <v>0</v>
      </c>
      <c r="R172" s="178" t="s">
        <v>170</v>
      </c>
      <c r="S172" s="178" t="s">
        <v>129</v>
      </c>
      <c r="T172" s="179" t="s">
        <v>129</v>
      </c>
      <c r="U172" s="161">
        <v>0</v>
      </c>
      <c r="V172" s="161">
        <f>ROUND(E172*U172,2)</f>
        <v>0</v>
      </c>
      <c r="W172" s="161"/>
      <c r="X172" s="161" t="s">
        <v>171</v>
      </c>
      <c r="Y172" s="152"/>
      <c r="Z172" s="152"/>
      <c r="AA172" s="152"/>
      <c r="AB172" s="152"/>
      <c r="AC172" s="152"/>
      <c r="AD172" s="152"/>
      <c r="AE172" s="152"/>
      <c r="AF172" s="152"/>
      <c r="AG172" s="152" t="s">
        <v>172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9"/>
      <c r="B173" s="160"/>
      <c r="C173" s="184" t="s">
        <v>296</v>
      </c>
      <c r="D173" s="162"/>
      <c r="E173" s="163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133</v>
      </c>
      <c r="AH173" s="152">
        <v>0</v>
      </c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184" t="s">
        <v>317</v>
      </c>
      <c r="D174" s="162"/>
      <c r="E174" s="163">
        <v>9.4380000000000006</v>
      </c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133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184" t="s">
        <v>318</v>
      </c>
      <c r="D175" s="162"/>
      <c r="E175" s="163">
        <v>1.7423999999999999</v>
      </c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133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184" t="s">
        <v>319</v>
      </c>
      <c r="D176" s="162"/>
      <c r="E176" s="163">
        <v>1.3431</v>
      </c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133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184" t="s">
        <v>320</v>
      </c>
      <c r="D177" s="162"/>
      <c r="E177" s="163">
        <v>1.1253</v>
      </c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133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">
      <c r="A178" s="173">
        <v>33</v>
      </c>
      <c r="B178" s="174" t="s">
        <v>321</v>
      </c>
      <c r="C178" s="183" t="s">
        <v>322</v>
      </c>
      <c r="D178" s="175" t="s">
        <v>139</v>
      </c>
      <c r="E178" s="176">
        <v>0.26695000000000002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21</v>
      </c>
      <c r="M178" s="178">
        <f>G178*(1+L178/100)</f>
        <v>0</v>
      </c>
      <c r="N178" s="178">
        <v>0</v>
      </c>
      <c r="O178" s="178">
        <f>ROUND(E178*N178,2)</f>
        <v>0</v>
      </c>
      <c r="P178" s="178">
        <v>0</v>
      </c>
      <c r="Q178" s="178">
        <f>ROUND(E178*P178,2)</f>
        <v>0</v>
      </c>
      <c r="R178" s="178" t="s">
        <v>294</v>
      </c>
      <c r="S178" s="178" t="s">
        <v>129</v>
      </c>
      <c r="T178" s="179" t="s">
        <v>129</v>
      </c>
      <c r="U178" s="161">
        <v>4.7370000000000001</v>
      </c>
      <c r="V178" s="161">
        <f>ROUND(E178*U178,2)</f>
        <v>1.26</v>
      </c>
      <c r="W178" s="161"/>
      <c r="X178" s="161" t="s">
        <v>213</v>
      </c>
      <c r="Y178" s="152"/>
      <c r="Z178" s="152"/>
      <c r="AA178" s="152"/>
      <c r="AB178" s="152"/>
      <c r="AC178" s="152"/>
      <c r="AD178" s="152"/>
      <c r="AE178" s="152"/>
      <c r="AF178" s="152"/>
      <c r="AG178" s="152" t="s">
        <v>214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59"/>
      <c r="B179" s="160"/>
      <c r="C179" s="245" t="s">
        <v>270</v>
      </c>
      <c r="D179" s="246"/>
      <c r="E179" s="246"/>
      <c r="F179" s="246"/>
      <c r="G179" s="246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52"/>
      <c r="Z179" s="152"/>
      <c r="AA179" s="152"/>
      <c r="AB179" s="152"/>
      <c r="AC179" s="152"/>
      <c r="AD179" s="152"/>
      <c r="AE179" s="152"/>
      <c r="AF179" s="152"/>
      <c r="AG179" s="152" t="s">
        <v>141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59"/>
      <c r="B180" s="160"/>
      <c r="C180" s="184" t="s">
        <v>216</v>
      </c>
      <c r="D180" s="162"/>
      <c r="E180" s="163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133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184" t="s">
        <v>323</v>
      </c>
      <c r="D181" s="162"/>
      <c r="E181" s="163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133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9"/>
      <c r="B182" s="160"/>
      <c r="C182" s="184" t="s">
        <v>324</v>
      </c>
      <c r="D182" s="162"/>
      <c r="E182" s="163">
        <v>0.26695000000000002</v>
      </c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52"/>
      <c r="Z182" s="152"/>
      <c r="AA182" s="152"/>
      <c r="AB182" s="152"/>
      <c r="AC182" s="152"/>
      <c r="AD182" s="152"/>
      <c r="AE182" s="152"/>
      <c r="AF182" s="152"/>
      <c r="AG182" s="152" t="s">
        <v>133</v>
      </c>
      <c r="AH182" s="152">
        <v>0</v>
      </c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x14ac:dyDescent="0.2">
      <c r="A183" s="167" t="s">
        <v>123</v>
      </c>
      <c r="B183" s="168" t="s">
        <v>88</v>
      </c>
      <c r="C183" s="182" t="s">
        <v>89</v>
      </c>
      <c r="D183" s="169"/>
      <c r="E183" s="170"/>
      <c r="F183" s="171"/>
      <c r="G183" s="171">
        <f>SUMIF(AG184:AG372,"&lt;&gt;NOR",G184:G372)</f>
        <v>0</v>
      </c>
      <c r="H183" s="171"/>
      <c r="I183" s="171">
        <f>SUM(I184:I372)</f>
        <v>0</v>
      </c>
      <c r="J183" s="171"/>
      <c r="K183" s="171">
        <f>SUM(K184:K372)</f>
        <v>0</v>
      </c>
      <c r="L183" s="171"/>
      <c r="M183" s="171">
        <f>SUM(M184:M372)</f>
        <v>0</v>
      </c>
      <c r="N183" s="171"/>
      <c r="O183" s="171">
        <f>SUM(O184:O372)</f>
        <v>5.4499999999999993</v>
      </c>
      <c r="P183" s="171"/>
      <c r="Q183" s="171">
        <f>SUM(Q184:Q372)</f>
        <v>0</v>
      </c>
      <c r="R183" s="171"/>
      <c r="S183" s="171"/>
      <c r="T183" s="172"/>
      <c r="U183" s="166"/>
      <c r="V183" s="166">
        <f>SUM(V184:V372)</f>
        <v>765.87</v>
      </c>
      <c r="W183" s="166"/>
      <c r="X183" s="166"/>
      <c r="AG183" t="s">
        <v>124</v>
      </c>
    </row>
    <row r="184" spans="1:60" outlineLevel="1" x14ac:dyDescent="0.2">
      <c r="A184" s="173">
        <v>34</v>
      </c>
      <c r="B184" s="174" t="s">
        <v>325</v>
      </c>
      <c r="C184" s="183" t="s">
        <v>326</v>
      </c>
      <c r="D184" s="175" t="s">
        <v>327</v>
      </c>
      <c r="E184" s="176">
        <v>173.07400000000001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21</v>
      </c>
      <c r="M184" s="178">
        <f>G184*(1+L184/100)</f>
        <v>0</v>
      </c>
      <c r="N184" s="178">
        <v>6.0000000000000002E-5</v>
      </c>
      <c r="O184" s="178">
        <f>ROUND(E184*N184,2)</f>
        <v>0.01</v>
      </c>
      <c r="P184" s="178">
        <v>0</v>
      </c>
      <c r="Q184" s="178">
        <f>ROUND(E184*P184,2)</f>
        <v>0</v>
      </c>
      <c r="R184" s="178" t="s">
        <v>328</v>
      </c>
      <c r="S184" s="178" t="s">
        <v>129</v>
      </c>
      <c r="T184" s="179" t="s">
        <v>129</v>
      </c>
      <c r="U184" s="161">
        <v>0.42599999999999999</v>
      </c>
      <c r="V184" s="161">
        <f>ROUND(E184*U184,2)</f>
        <v>73.73</v>
      </c>
      <c r="W184" s="161"/>
      <c r="X184" s="161" t="s">
        <v>130</v>
      </c>
      <c r="Y184" s="152"/>
      <c r="Z184" s="152"/>
      <c r="AA184" s="152"/>
      <c r="AB184" s="152"/>
      <c r="AC184" s="152"/>
      <c r="AD184" s="152"/>
      <c r="AE184" s="152"/>
      <c r="AF184" s="152"/>
      <c r="AG184" s="152" t="s">
        <v>131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184" t="s">
        <v>329</v>
      </c>
      <c r="D185" s="162"/>
      <c r="E185" s="163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133</v>
      </c>
      <c r="AH185" s="152">
        <v>0</v>
      </c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59"/>
      <c r="B186" s="160"/>
      <c r="C186" s="184" t="s">
        <v>330</v>
      </c>
      <c r="D186" s="162"/>
      <c r="E186" s="163">
        <v>58.45</v>
      </c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52"/>
      <c r="Z186" s="152"/>
      <c r="AA186" s="152"/>
      <c r="AB186" s="152"/>
      <c r="AC186" s="152"/>
      <c r="AD186" s="152"/>
      <c r="AE186" s="152"/>
      <c r="AF186" s="152"/>
      <c r="AG186" s="152" t="s">
        <v>133</v>
      </c>
      <c r="AH186" s="152">
        <v>0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9"/>
      <c r="B187" s="160"/>
      <c r="C187" s="184" t="s">
        <v>331</v>
      </c>
      <c r="D187" s="162"/>
      <c r="E187" s="163">
        <v>19.372</v>
      </c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52"/>
      <c r="Z187" s="152"/>
      <c r="AA187" s="152"/>
      <c r="AB187" s="152"/>
      <c r="AC187" s="152"/>
      <c r="AD187" s="152"/>
      <c r="AE187" s="152"/>
      <c r="AF187" s="152"/>
      <c r="AG187" s="152" t="s">
        <v>133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59"/>
      <c r="B188" s="160"/>
      <c r="C188" s="184" t="s">
        <v>332</v>
      </c>
      <c r="D188" s="162"/>
      <c r="E188" s="163">
        <v>14.028</v>
      </c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133</v>
      </c>
      <c r="AH188" s="152">
        <v>0</v>
      </c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184" t="s">
        <v>333</v>
      </c>
      <c r="D189" s="162"/>
      <c r="E189" s="163">
        <v>16.032</v>
      </c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52"/>
      <c r="Z189" s="152"/>
      <c r="AA189" s="152"/>
      <c r="AB189" s="152"/>
      <c r="AC189" s="152"/>
      <c r="AD189" s="152"/>
      <c r="AE189" s="152"/>
      <c r="AF189" s="152"/>
      <c r="AG189" s="152" t="s">
        <v>133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59"/>
      <c r="B190" s="160"/>
      <c r="C190" s="184" t="s">
        <v>334</v>
      </c>
      <c r="D190" s="162"/>
      <c r="E190" s="163">
        <v>22.712</v>
      </c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52"/>
      <c r="Z190" s="152"/>
      <c r="AA190" s="152"/>
      <c r="AB190" s="152"/>
      <c r="AC190" s="152"/>
      <c r="AD190" s="152"/>
      <c r="AE190" s="152"/>
      <c r="AF190" s="152"/>
      <c r="AG190" s="152" t="s">
        <v>133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">
      <c r="A191" s="159"/>
      <c r="B191" s="160"/>
      <c r="C191" s="185" t="s">
        <v>335</v>
      </c>
      <c r="D191" s="164"/>
      <c r="E191" s="165">
        <v>130.59399999999999</v>
      </c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52"/>
      <c r="Z191" s="152"/>
      <c r="AA191" s="152"/>
      <c r="AB191" s="152"/>
      <c r="AC191" s="152"/>
      <c r="AD191" s="152"/>
      <c r="AE191" s="152"/>
      <c r="AF191" s="152"/>
      <c r="AG191" s="152" t="s">
        <v>133</v>
      </c>
      <c r="AH191" s="152">
        <v>1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84" t="s">
        <v>336</v>
      </c>
      <c r="D192" s="162"/>
      <c r="E192" s="163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52"/>
      <c r="Z192" s="152"/>
      <c r="AA192" s="152"/>
      <c r="AB192" s="152"/>
      <c r="AC192" s="152"/>
      <c r="AD192" s="152"/>
      <c r="AE192" s="152"/>
      <c r="AF192" s="152"/>
      <c r="AG192" s="152" t="s">
        <v>133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59"/>
      <c r="B193" s="160"/>
      <c r="C193" s="184" t="s">
        <v>337</v>
      </c>
      <c r="D193" s="162"/>
      <c r="E193" s="163">
        <v>30</v>
      </c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52"/>
      <c r="Z193" s="152"/>
      <c r="AA193" s="152"/>
      <c r="AB193" s="152"/>
      <c r="AC193" s="152"/>
      <c r="AD193" s="152"/>
      <c r="AE193" s="152"/>
      <c r="AF193" s="152"/>
      <c r="AG193" s="152" t="s">
        <v>133</v>
      </c>
      <c r="AH193" s="152">
        <v>0</v>
      </c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59"/>
      <c r="B194" s="160"/>
      <c r="C194" s="184" t="s">
        <v>338</v>
      </c>
      <c r="D194" s="162"/>
      <c r="E194" s="163">
        <v>6</v>
      </c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52"/>
      <c r="Z194" s="152"/>
      <c r="AA194" s="152"/>
      <c r="AB194" s="152"/>
      <c r="AC194" s="152"/>
      <c r="AD194" s="152"/>
      <c r="AE194" s="152"/>
      <c r="AF194" s="152"/>
      <c r="AG194" s="152" t="s">
        <v>133</v>
      </c>
      <c r="AH194" s="152">
        <v>0</v>
      </c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185" t="s">
        <v>335</v>
      </c>
      <c r="D195" s="164"/>
      <c r="E195" s="165">
        <v>36</v>
      </c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133</v>
      </c>
      <c r="AH195" s="152">
        <v>1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59"/>
      <c r="B196" s="160"/>
      <c r="C196" s="184" t="s">
        <v>339</v>
      </c>
      <c r="D196" s="162"/>
      <c r="E196" s="163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52"/>
      <c r="Z196" s="152"/>
      <c r="AA196" s="152"/>
      <c r="AB196" s="152"/>
      <c r="AC196" s="152"/>
      <c r="AD196" s="152"/>
      <c r="AE196" s="152"/>
      <c r="AF196" s="152"/>
      <c r="AG196" s="152" t="s">
        <v>133</v>
      </c>
      <c r="AH196" s="152">
        <v>0</v>
      </c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59"/>
      <c r="B197" s="160"/>
      <c r="C197" s="184" t="s">
        <v>340</v>
      </c>
      <c r="D197" s="162"/>
      <c r="E197" s="163">
        <v>6.48</v>
      </c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52"/>
      <c r="Z197" s="152"/>
      <c r="AA197" s="152"/>
      <c r="AB197" s="152"/>
      <c r="AC197" s="152"/>
      <c r="AD197" s="152"/>
      <c r="AE197" s="152"/>
      <c r="AF197" s="152"/>
      <c r="AG197" s="152" t="s">
        <v>133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59"/>
      <c r="B198" s="160"/>
      <c r="C198" s="185" t="s">
        <v>335</v>
      </c>
      <c r="D198" s="164"/>
      <c r="E198" s="165">
        <v>6.48</v>
      </c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52"/>
      <c r="Z198" s="152"/>
      <c r="AA198" s="152"/>
      <c r="AB198" s="152"/>
      <c r="AC198" s="152"/>
      <c r="AD198" s="152"/>
      <c r="AE198" s="152"/>
      <c r="AF198" s="152"/>
      <c r="AG198" s="152" t="s">
        <v>133</v>
      </c>
      <c r="AH198" s="152">
        <v>1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73">
        <v>35</v>
      </c>
      <c r="B199" s="174" t="s">
        <v>341</v>
      </c>
      <c r="C199" s="183" t="s">
        <v>342</v>
      </c>
      <c r="D199" s="175" t="s">
        <v>327</v>
      </c>
      <c r="E199" s="176">
        <v>1074.2460000000001</v>
      </c>
      <c r="F199" s="177"/>
      <c r="G199" s="178">
        <f>ROUND(E199*F199,2)</f>
        <v>0</v>
      </c>
      <c r="H199" s="177"/>
      <c r="I199" s="178">
        <f>ROUND(E199*H199,2)</f>
        <v>0</v>
      </c>
      <c r="J199" s="177"/>
      <c r="K199" s="178">
        <f>ROUND(E199*J199,2)</f>
        <v>0</v>
      </c>
      <c r="L199" s="178">
        <v>21</v>
      </c>
      <c r="M199" s="178">
        <f>G199*(1+L199/100)</f>
        <v>0</v>
      </c>
      <c r="N199" s="178">
        <v>6.0000000000000002E-5</v>
      </c>
      <c r="O199" s="178">
        <f>ROUND(E199*N199,2)</f>
        <v>0.06</v>
      </c>
      <c r="P199" s="178">
        <v>0</v>
      </c>
      <c r="Q199" s="178">
        <f>ROUND(E199*P199,2)</f>
        <v>0</v>
      </c>
      <c r="R199" s="178" t="s">
        <v>328</v>
      </c>
      <c r="S199" s="178" t="s">
        <v>129</v>
      </c>
      <c r="T199" s="179" t="s">
        <v>129</v>
      </c>
      <c r="U199" s="161">
        <v>0.30399999999999999</v>
      </c>
      <c r="V199" s="161">
        <f>ROUND(E199*U199,2)</f>
        <v>326.57</v>
      </c>
      <c r="W199" s="161"/>
      <c r="X199" s="161" t="s">
        <v>130</v>
      </c>
      <c r="Y199" s="152"/>
      <c r="Z199" s="152"/>
      <c r="AA199" s="152"/>
      <c r="AB199" s="152"/>
      <c r="AC199" s="152"/>
      <c r="AD199" s="152"/>
      <c r="AE199" s="152"/>
      <c r="AF199" s="152"/>
      <c r="AG199" s="152" t="s">
        <v>131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59"/>
      <c r="B200" s="160"/>
      <c r="C200" s="184" t="s">
        <v>263</v>
      </c>
      <c r="D200" s="162"/>
      <c r="E200" s="163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52"/>
      <c r="Z200" s="152"/>
      <c r="AA200" s="152"/>
      <c r="AB200" s="152"/>
      <c r="AC200" s="152"/>
      <c r="AD200" s="152"/>
      <c r="AE200" s="152"/>
      <c r="AF200" s="152"/>
      <c r="AG200" s="152" t="s">
        <v>133</v>
      </c>
      <c r="AH200" s="152">
        <v>0</v>
      </c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184" t="s">
        <v>343</v>
      </c>
      <c r="D201" s="162"/>
      <c r="E201" s="163">
        <v>182.32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52"/>
      <c r="Z201" s="152"/>
      <c r="AA201" s="152"/>
      <c r="AB201" s="152"/>
      <c r="AC201" s="152"/>
      <c r="AD201" s="152"/>
      <c r="AE201" s="152"/>
      <c r="AF201" s="152"/>
      <c r="AG201" s="152" t="s">
        <v>133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59"/>
      <c r="B202" s="160"/>
      <c r="C202" s="184" t="s">
        <v>344</v>
      </c>
      <c r="D202" s="162"/>
      <c r="E202" s="163">
        <v>108.57599999999999</v>
      </c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52"/>
      <c r="Z202" s="152"/>
      <c r="AA202" s="152"/>
      <c r="AB202" s="152"/>
      <c r="AC202" s="152"/>
      <c r="AD202" s="152"/>
      <c r="AE202" s="152"/>
      <c r="AF202" s="152"/>
      <c r="AG202" s="152" t="s">
        <v>133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59"/>
      <c r="B203" s="160"/>
      <c r="C203" s="184" t="s">
        <v>345</v>
      </c>
      <c r="D203" s="162"/>
      <c r="E203" s="163">
        <v>254.292</v>
      </c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52"/>
      <c r="Z203" s="152"/>
      <c r="AA203" s="152"/>
      <c r="AB203" s="152"/>
      <c r="AC203" s="152"/>
      <c r="AD203" s="152"/>
      <c r="AE203" s="152"/>
      <c r="AF203" s="152"/>
      <c r="AG203" s="152" t="s">
        <v>133</v>
      </c>
      <c r="AH203" s="152">
        <v>0</v>
      </c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59"/>
      <c r="B204" s="160"/>
      <c r="C204" s="185" t="s">
        <v>335</v>
      </c>
      <c r="D204" s="164"/>
      <c r="E204" s="165">
        <v>545.18799999999999</v>
      </c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133</v>
      </c>
      <c r="AH204" s="152">
        <v>1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59"/>
      <c r="B205" s="160"/>
      <c r="C205" s="184" t="s">
        <v>346</v>
      </c>
      <c r="D205" s="162"/>
      <c r="E205" s="163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52"/>
      <c r="Z205" s="152"/>
      <c r="AA205" s="152"/>
      <c r="AB205" s="152"/>
      <c r="AC205" s="152"/>
      <c r="AD205" s="152"/>
      <c r="AE205" s="152"/>
      <c r="AF205" s="152"/>
      <c r="AG205" s="152" t="s">
        <v>133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59"/>
      <c r="B206" s="160"/>
      <c r="C206" s="184" t="s">
        <v>347</v>
      </c>
      <c r="D206" s="162"/>
      <c r="E206" s="163">
        <v>82.367999999999995</v>
      </c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52"/>
      <c r="Z206" s="152"/>
      <c r="AA206" s="152"/>
      <c r="AB206" s="152"/>
      <c r="AC206" s="152"/>
      <c r="AD206" s="152"/>
      <c r="AE206" s="152"/>
      <c r="AF206" s="152"/>
      <c r="AG206" s="152" t="s">
        <v>133</v>
      </c>
      <c r="AH206" s="152">
        <v>0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59"/>
      <c r="B207" s="160"/>
      <c r="C207" s="184" t="s">
        <v>348</v>
      </c>
      <c r="D207" s="162"/>
      <c r="E207" s="163">
        <v>80.08</v>
      </c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52"/>
      <c r="Z207" s="152"/>
      <c r="AA207" s="152"/>
      <c r="AB207" s="152"/>
      <c r="AC207" s="152"/>
      <c r="AD207" s="152"/>
      <c r="AE207" s="152"/>
      <c r="AF207" s="152"/>
      <c r="AG207" s="152" t="s">
        <v>133</v>
      </c>
      <c r="AH207" s="152">
        <v>0</v>
      </c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59"/>
      <c r="B208" s="160"/>
      <c r="C208" s="185" t="s">
        <v>335</v>
      </c>
      <c r="D208" s="164"/>
      <c r="E208" s="165">
        <v>162.44800000000001</v>
      </c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52"/>
      <c r="Z208" s="152"/>
      <c r="AA208" s="152"/>
      <c r="AB208" s="152"/>
      <c r="AC208" s="152"/>
      <c r="AD208" s="152"/>
      <c r="AE208" s="152"/>
      <c r="AF208" s="152"/>
      <c r="AG208" s="152" t="s">
        <v>133</v>
      </c>
      <c r="AH208" s="152">
        <v>1</v>
      </c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59"/>
      <c r="B209" s="160"/>
      <c r="C209" s="184" t="s">
        <v>349</v>
      </c>
      <c r="D209" s="162"/>
      <c r="E209" s="163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52"/>
      <c r="Z209" s="152"/>
      <c r="AA209" s="152"/>
      <c r="AB209" s="152"/>
      <c r="AC209" s="152"/>
      <c r="AD209" s="152"/>
      <c r="AE209" s="152"/>
      <c r="AF209" s="152"/>
      <c r="AG209" s="152" t="s">
        <v>133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59"/>
      <c r="B210" s="160"/>
      <c r="C210" s="184" t="s">
        <v>350</v>
      </c>
      <c r="D210" s="162"/>
      <c r="E210" s="163">
        <v>71.552000000000007</v>
      </c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52"/>
      <c r="Z210" s="152"/>
      <c r="AA210" s="152"/>
      <c r="AB210" s="152"/>
      <c r="AC210" s="152"/>
      <c r="AD210" s="152"/>
      <c r="AE210" s="152"/>
      <c r="AF210" s="152"/>
      <c r="AG210" s="152" t="s">
        <v>133</v>
      </c>
      <c r="AH210" s="152">
        <v>0</v>
      </c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59"/>
      <c r="B211" s="160"/>
      <c r="C211" s="184" t="s">
        <v>351</v>
      </c>
      <c r="D211" s="162"/>
      <c r="E211" s="163">
        <v>69.3</v>
      </c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52"/>
      <c r="Z211" s="152"/>
      <c r="AA211" s="152"/>
      <c r="AB211" s="152"/>
      <c r="AC211" s="152"/>
      <c r="AD211" s="152"/>
      <c r="AE211" s="152"/>
      <c r="AF211" s="152"/>
      <c r="AG211" s="152" t="s">
        <v>133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59"/>
      <c r="B212" s="160"/>
      <c r="C212" s="185" t="s">
        <v>335</v>
      </c>
      <c r="D212" s="164"/>
      <c r="E212" s="165">
        <v>140.852</v>
      </c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52"/>
      <c r="Z212" s="152"/>
      <c r="AA212" s="152"/>
      <c r="AB212" s="152"/>
      <c r="AC212" s="152"/>
      <c r="AD212" s="152"/>
      <c r="AE212" s="152"/>
      <c r="AF212" s="152"/>
      <c r="AG212" s="152" t="s">
        <v>133</v>
      </c>
      <c r="AH212" s="152">
        <v>1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9"/>
      <c r="B213" s="160"/>
      <c r="C213" s="184" t="s">
        <v>352</v>
      </c>
      <c r="D213" s="162"/>
      <c r="E213" s="163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52"/>
      <c r="Z213" s="152"/>
      <c r="AA213" s="152"/>
      <c r="AB213" s="152"/>
      <c r="AC213" s="152"/>
      <c r="AD213" s="152"/>
      <c r="AE213" s="152"/>
      <c r="AF213" s="152"/>
      <c r="AG213" s="152" t="s">
        <v>133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59"/>
      <c r="B214" s="160"/>
      <c r="C214" s="184" t="s">
        <v>353</v>
      </c>
      <c r="D214" s="162"/>
      <c r="E214" s="163">
        <v>66.56</v>
      </c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52"/>
      <c r="Z214" s="152"/>
      <c r="AA214" s="152"/>
      <c r="AB214" s="152"/>
      <c r="AC214" s="152"/>
      <c r="AD214" s="152"/>
      <c r="AE214" s="152"/>
      <c r="AF214" s="152"/>
      <c r="AG214" s="152" t="s">
        <v>133</v>
      </c>
      <c r="AH214" s="152">
        <v>0</v>
      </c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59"/>
      <c r="B215" s="160"/>
      <c r="C215" s="184" t="s">
        <v>354</v>
      </c>
      <c r="D215" s="162"/>
      <c r="E215" s="163">
        <v>64.680000000000007</v>
      </c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52"/>
      <c r="Z215" s="152"/>
      <c r="AA215" s="152"/>
      <c r="AB215" s="152"/>
      <c r="AC215" s="152"/>
      <c r="AD215" s="152"/>
      <c r="AE215" s="152"/>
      <c r="AF215" s="152"/>
      <c r="AG215" s="152" t="s">
        <v>133</v>
      </c>
      <c r="AH215" s="152">
        <v>0</v>
      </c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9"/>
      <c r="B216" s="160"/>
      <c r="C216" s="185" t="s">
        <v>335</v>
      </c>
      <c r="D216" s="164"/>
      <c r="E216" s="165">
        <v>131.24</v>
      </c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52"/>
      <c r="Z216" s="152"/>
      <c r="AA216" s="152"/>
      <c r="AB216" s="152"/>
      <c r="AC216" s="152"/>
      <c r="AD216" s="152"/>
      <c r="AE216" s="152"/>
      <c r="AF216" s="152"/>
      <c r="AG216" s="152" t="s">
        <v>133</v>
      </c>
      <c r="AH216" s="152">
        <v>1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59"/>
      <c r="B217" s="160"/>
      <c r="C217" s="184" t="s">
        <v>355</v>
      </c>
      <c r="D217" s="162"/>
      <c r="E217" s="163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52"/>
      <c r="Z217" s="152"/>
      <c r="AA217" s="152"/>
      <c r="AB217" s="152"/>
      <c r="AC217" s="152"/>
      <c r="AD217" s="152"/>
      <c r="AE217" s="152"/>
      <c r="AF217" s="152"/>
      <c r="AG217" s="152" t="s">
        <v>133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59"/>
      <c r="B218" s="160"/>
      <c r="C218" s="184" t="s">
        <v>356</v>
      </c>
      <c r="D218" s="162"/>
      <c r="E218" s="163">
        <v>49.088000000000001</v>
      </c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52"/>
      <c r="Z218" s="152"/>
      <c r="AA218" s="152"/>
      <c r="AB218" s="152"/>
      <c r="AC218" s="152"/>
      <c r="AD218" s="152"/>
      <c r="AE218" s="152"/>
      <c r="AF218" s="152"/>
      <c r="AG218" s="152" t="s">
        <v>133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">
      <c r="A219" s="159"/>
      <c r="B219" s="160"/>
      <c r="C219" s="184" t="s">
        <v>357</v>
      </c>
      <c r="D219" s="162"/>
      <c r="E219" s="163">
        <v>45.43</v>
      </c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52"/>
      <c r="Z219" s="152"/>
      <c r="AA219" s="152"/>
      <c r="AB219" s="152"/>
      <c r="AC219" s="152"/>
      <c r="AD219" s="152"/>
      <c r="AE219" s="152"/>
      <c r="AF219" s="152"/>
      <c r="AG219" s="152" t="s">
        <v>133</v>
      </c>
      <c r="AH219" s="152">
        <v>0</v>
      </c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59"/>
      <c r="B220" s="160"/>
      <c r="C220" s="185" t="s">
        <v>335</v>
      </c>
      <c r="D220" s="164"/>
      <c r="E220" s="165">
        <v>94.518000000000001</v>
      </c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133</v>
      </c>
      <c r="AH220" s="152">
        <v>1</v>
      </c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73">
        <v>36</v>
      </c>
      <c r="B221" s="174" t="s">
        <v>358</v>
      </c>
      <c r="C221" s="183" t="s">
        <v>359</v>
      </c>
      <c r="D221" s="175" t="s">
        <v>327</v>
      </c>
      <c r="E221" s="176">
        <v>233.47200000000001</v>
      </c>
      <c r="F221" s="177"/>
      <c r="G221" s="178">
        <f>ROUND(E221*F221,2)</f>
        <v>0</v>
      </c>
      <c r="H221" s="177"/>
      <c r="I221" s="178">
        <f>ROUND(E221*H221,2)</f>
        <v>0</v>
      </c>
      <c r="J221" s="177"/>
      <c r="K221" s="178">
        <f>ROUND(E221*J221,2)</f>
        <v>0</v>
      </c>
      <c r="L221" s="178">
        <v>21</v>
      </c>
      <c r="M221" s="178">
        <f>G221*(1+L221/100)</f>
        <v>0</v>
      </c>
      <c r="N221" s="178">
        <v>6.0000000000000002E-5</v>
      </c>
      <c r="O221" s="178">
        <f>ROUND(E221*N221,2)</f>
        <v>0.01</v>
      </c>
      <c r="P221" s="178">
        <v>0</v>
      </c>
      <c r="Q221" s="178">
        <f>ROUND(E221*P221,2)</f>
        <v>0</v>
      </c>
      <c r="R221" s="178" t="s">
        <v>328</v>
      </c>
      <c r="S221" s="178" t="s">
        <v>129</v>
      </c>
      <c r="T221" s="179" t="s">
        <v>129</v>
      </c>
      <c r="U221" s="161">
        <v>0.221</v>
      </c>
      <c r="V221" s="161">
        <f>ROUND(E221*U221,2)</f>
        <v>51.6</v>
      </c>
      <c r="W221" s="161"/>
      <c r="X221" s="161" t="s">
        <v>130</v>
      </c>
      <c r="Y221" s="152"/>
      <c r="Z221" s="152"/>
      <c r="AA221" s="152"/>
      <c r="AB221" s="152"/>
      <c r="AC221" s="152"/>
      <c r="AD221" s="152"/>
      <c r="AE221" s="152"/>
      <c r="AF221" s="152"/>
      <c r="AG221" s="152" t="s">
        <v>131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59"/>
      <c r="B222" s="160"/>
      <c r="C222" s="184" t="s">
        <v>263</v>
      </c>
      <c r="D222" s="162"/>
      <c r="E222" s="163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52"/>
      <c r="Z222" s="152"/>
      <c r="AA222" s="152"/>
      <c r="AB222" s="152"/>
      <c r="AC222" s="152"/>
      <c r="AD222" s="152"/>
      <c r="AE222" s="152"/>
      <c r="AF222" s="152"/>
      <c r="AG222" s="152" t="s">
        <v>133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59"/>
      <c r="B223" s="160"/>
      <c r="C223" s="184" t="s">
        <v>360</v>
      </c>
      <c r="D223" s="162"/>
      <c r="E223" s="163">
        <v>46.4</v>
      </c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52"/>
      <c r="Z223" s="152"/>
      <c r="AA223" s="152"/>
      <c r="AB223" s="152"/>
      <c r="AC223" s="152"/>
      <c r="AD223" s="152"/>
      <c r="AE223" s="152"/>
      <c r="AF223" s="152"/>
      <c r="AG223" s="152" t="s">
        <v>133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">
      <c r="A224" s="159"/>
      <c r="B224" s="160"/>
      <c r="C224" s="184" t="s">
        <v>361</v>
      </c>
      <c r="D224" s="162"/>
      <c r="E224" s="163">
        <v>108</v>
      </c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52"/>
      <c r="Z224" s="152"/>
      <c r="AA224" s="152"/>
      <c r="AB224" s="152"/>
      <c r="AC224" s="152"/>
      <c r="AD224" s="152"/>
      <c r="AE224" s="152"/>
      <c r="AF224" s="152"/>
      <c r="AG224" s="152" t="s">
        <v>133</v>
      </c>
      <c r="AH224" s="152">
        <v>0</v>
      </c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59"/>
      <c r="B225" s="160"/>
      <c r="C225" s="184" t="s">
        <v>362</v>
      </c>
      <c r="D225" s="162"/>
      <c r="E225" s="163">
        <v>32.515999999999998</v>
      </c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52"/>
      <c r="Z225" s="152"/>
      <c r="AA225" s="152"/>
      <c r="AB225" s="152"/>
      <c r="AC225" s="152"/>
      <c r="AD225" s="152"/>
      <c r="AE225" s="152"/>
      <c r="AF225" s="152"/>
      <c r="AG225" s="152" t="s">
        <v>133</v>
      </c>
      <c r="AH225" s="152">
        <v>0</v>
      </c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59"/>
      <c r="B226" s="160"/>
      <c r="C226" s="184" t="s">
        <v>363</v>
      </c>
      <c r="D226" s="162"/>
      <c r="E226" s="163">
        <v>46.555999999999997</v>
      </c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52"/>
      <c r="Z226" s="152"/>
      <c r="AA226" s="152"/>
      <c r="AB226" s="152"/>
      <c r="AC226" s="152"/>
      <c r="AD226" s="152"/>
      <c r="AE226" s="152"/>
      <c r="AF226" s="152"/>
      <c r="AG226" s="152" t="s">
        <v>133</v>
      </c>
      <c r="AH226" s="152">
        <v>0</v>
      </c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73">
        <v>37</v>
      </c>
      <c r="B227" s="174" t="s">
        <v>364</v>
      </c>
      <c r="C227" s="183" t="s">
        <v>365</v>
      </c>
      <c r="D227" s="175" t="s">
        <v>327</v>
      </c>
      <c r="E227" s="176">
        <v>1776.9010000000001</v>
      </c>
      <c r="F227" s="177"/>
      <c r="G227" s="178">
        <f>ROUND(E227*F227,2)</f>
        <v>0</v>
      </c>
      <c r="H227" s="177"/>
      <c r="I227" s="178">
        <f>ROUND(E227*H227,2)</f>
        <v>0</v>
      </c>
      <c r="J227" s="177"/>
      <c r="K227" s="178">
        <f>ROUND(E227*J227,2)</f>
        <v>0</v>
      </c>
      <c r="L227" s="178">
        <v>21</v>
      </c>
      <c r="M227" s="178">
        <f>G227*(1+L227/100)</f>
        <v>0</v>
      </c>
      <c r="N227" s="178">
        <v>5.0000000000000002E-5</v>
      </c>
      <c r="O227" s="178">
        <f>ROUND(E227*N227,2)</f>
        <v>0.09</v>
      </c>
      <c r="P227" s="178">
        <v>0</v>
      </c>
      <c r="Q227" s="178">
        <f>ROUND(E227*P227,2)</f>
        <v>0</v>
      </c>
      <c r="R227" s="178" t="s">
        <v>328</v>
      </c>
      <c r="S227" s="178" t="s">
        <v>129</v>
      </c>
      <c r="T227" s="179" t="s">
        <v>129</v>
      </c>
      <c r="U227" s="161">
        <v>0.1</v>
      </c>
      <c r="V227" s="161">
        <f>ROUND(E227*U227,2)</f>
        <v>177.69</v>
      </c>
      <c r="W227" s="161"/>
      <c r="X227" s="161" t="s">
        <v>130</v>
      </c>
      <c r="Y227" s="152"/>
      <c r="Z227" s="152"/>
      <c r="AA227" s="152"/>
      <c r="AB227" s="152"/>
      <c r="AC227" s="152"/>
      <c r="AD227" s="152"/>
      <c r="AE227" s="152"/>
      <c r="AF227" s="152"/>
      <c r="AG227" s="152" t="s">
        <v>131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 x14ac:dyDescent="0.2">
      <c r="A228" s="159"/>
      <c r="B228" s="160"/>
      <c r="C228" s="184" t="s">
        <v>263</v>
      </c>
      <c r="D228" s="162"/>
      <c r="E228" s="163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52"/>
      <c r="Z228" s="152"/>
      <c r="AA228" s="152"/>
      <c r="AB228" s="152"/>
      <c r="AC228" s="152"/>
      <c r="AD228" s="152"/>
      <c r="AE228" s="152"/>
      <c r="AF228" s="152"/>
      <c r="AG228" s="152" t="s">
        <v>133</v>
      </c>
      <c r="AH228" s="152">
        <v>0</v>
      </c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59"/>
      <c r="B229" s="160"/>
      <c r="C229" s="184" t="s">
        <v>366</v>
      </c>
      <c r="D229" s="162"/>
      <c r="E229" s="163">
        <v>225.67500000000001</v>
      </c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52"/>
      <c r="Z229" s="152"/>
      <c r="AA229" s="152"/>
      <c r="AB229" s="152"/>
      <c r="AC229" s="152"/>
      <c r="AD229" s="152"/>
      <c r="AE229" s="152"/>
      <c r="AF229" s="152"/>
      <c r="AG229" s="152" t="s">
        <v>133</v>
      </c>
      <c r="AH229" s="152">
        <v>0</v>
      </c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59"/>
      <c r="B230" s="160"/>
      <c r="C230" s="184" t="s">
        <v>367</v>
      </c>
      <c r="D230" s="162"/>
      <c r="E230" s="163">
        <v>76.8</v>
      </c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52"/>
      <c r="Z230" s="152"/>
      <c r="AA230" s="152"/>
      <c r="AB230" s="152"/>
      <c r="AC230" s="152"/>
      <c r="AD230" s="152"/>
      <c r="AE230" s="152"/>
      <c r="AF230" s="152"/>
      <c r="AG230" s="152" t="s">
        <v>133</v>
      </c>
      <c r="AH230" s="152">
        <v>0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59"/>
      <c r="B231" s="160"/>
      <c r="C231" s="184" t="s">
        <v>368</v>
      </c>
      <c r="D231" s="162"/>
      <c r="E231" s="163">
        <v>107.2</v>
      </c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52"/>
      <c r="Z231" s="152"/>
      <c r="AA231" s="152"/>
      <c r="AB231" s="152"/>
      <c r="AC231" s="152"/>
      <c r="AD231" s="152"/>
      <c r="AE231" s="152"/>
      <c r="AF231" s="152"/>
      <c r="AG231" s="152" t="s">
        <v>133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1" x14ac:dyDescent="0.2">
      <c r="A232" s="159"/>
      <c r="B232" s="160"/>
      <c r="C232" s="184" t="s">
        <v>369</v>
      </c>
      <c r="D232" s="162"/>
      <c r="E232" s="163">
        <v>251.256</v>
      </c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52"/>
      <c r="Z232" s="152"/>
      <c r="AA232" s="152"/>
      <c r="AB232" s="152"/>
      <c r="AC232" s="152"/>
      <c r="AD232" s="152"/>
      <c r="AE232" s="152"/>
      <c r="AF232" s="152"/>
      <c r="AG232" s="152" t="s">
        <v>133</v>
      </c>
      <c r="AH232" s="152">
        <v>0</v>
      </c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59"/>
      <c r="B233" s="160"/>
      <c r="C233" s="185" t="s">
        <v>335</v>
      </c>
      <c r="D233" s="164"/>
      <c r="E233" s="165">
        <v>660.93100000000004</v>
      </c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52"/>
      <c r="Z233" s="152"/>
      <c r="AA233" s="152"/>
      <c r="AB233" s="152"/>
      <c r="AC233" s="152"/>
      <c r="AD233" s="152"/>
      <c r="AE233" s="152"/>
      <c r="AF233" s="152"/>
      <c r="AG233" s="152" t="s">
        <v>133</v>
      </c>
      <c r="AH233" s="152">
        <v>1</v>
      </c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59"/>
      <c r="B234" s="160"/>
      <c r="C234" s="184" t="s">
        <v>370</v>
      </c>
      <c r="D234" s="162"/>
      <c r="E234" s="163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52"/>
      <c r="Z234" s="152"/>
      <c r="AA234" s="152"/>
      <c r="AB234" s="152"/>
      <c r="AC234" s="152"/>
      <c r="AD234" s="152"/>
      <c r="AE234" s="152"/>
      <c r="AF234" s="152"/>
      <c r="AG234" s="152" t="s">
        <v>133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59"/>
      <c r="B235" s="160"/>
      <c r="C235" s="184" t="s">
        <v>371</v>
      </c>
      <c r="D235" s="162"/>
      <c r="E235" s="163">
        <v>76.8</v>
      </c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52"/>
      <c r="Z235" s="152"/>
      <c r="AA235" s="152"/>
      <c r="AB235" s="152"/>
      <c r="AC235" s="152"/>
      <c r="AD235" s="152"/>
      <c r="AE235" s="152"/>
      <c r="AF235" s="152"/>
      <c r="AG235" s="152" t="s">
        <v>133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59"/>
      <c r="B236" s="160"/>
      <c r="C236" s="184" t="s">
        <v>372</v>
      </c>
      <c r="D236" s="162"/>
      <c r="E236" s="163">
        <v>76.8</v>
      </c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52"/>
      <c r="Z236" s="152"/>
      <c r="AA236" s="152"/>
      <c r="AB236" s="152"/>
      <c r="AC236" s="152"/>
      <c r="AD236" s="152"/>
      <c r="AE236" s="152"/>
      <c r="AF236" s="152"/>
      <c r="AG236" s="152" t="s">
        <v>133</v>
      </c>
      <c r="AH236" s="152">
        <v>0</v>
      </c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59"/>
      <c r="B237" s="160"/>
      <c r="C237" s="184" t="s">
        <v>373</v>
      </c>
      <c r="D237" s="162"/>
      <c r="E237" s="163">
        <v>107.37</v>
      </c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52"/>
      <c r="Z237" s="152"/>
      <c r="AA237" s="152"/>
      <c r="AB237" s="152"/>
      <c r="AC237" s="152"/>
      <c r="AD237" s="152"/>
      <c r="AE237" s="152"/>
      <c r="AF237" s="152"/>
      <c r="AG237" s="152" t="s">
        <v>133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">
      <c r="A238" s="159"/>
      <c r="B238" s="160"/>
      <c r="C238" s="184" t="s">
        <v>374</v>
      </c>
      <c r="D238" s="162"/>
      <c r="E238" s="163">
        <v>89.474999999999994</v>
      </c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52"/>
      <c r="Z238" s="152"/>
      <c r="AA238" s="152"/>
      <c r="AB238" s="152"/>
      <c r="AC238" s="152"/>
      <c r="AD238" s="152"/>
      <c r="AE238" s="152"/>
      <c r="AF238" s="152"/>
      <c r="AG238" s="152" t="s">
        <v>133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59"/>
      <c r="B239" s="160"/>
      <c r="C239" s="185" t="s">
        <v>335</v>
      </c>
      <c r="D239" s="164"/>
      <c r="E239" s="165">
        <v>350.44499999999999</v>
      </c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52"/>
      <c r="Z239" s="152"/>
      <c r="AA239" s="152"/>
      <c r="AB239" s="152"/>
      <c r="AC239" s="152"/>
      <c r="AD239" s="152"/>
      <c r="AE239" s="152"/>
      <c r="AF239" s="152"/>
      <c r="AG239" s="152" t="s">
        <v>133</v>
      </c>
      <c r="AH239" s="152">
        <v>1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59"/>
      <c r="B240" s="160"/>
      <c r="C240" s="184" t="s">
        <v>375</v>
      </c>
      <c r="D240" s="162"/>
      <c r="E240" s="163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52"/>
      <c r="Z240" s="152"/>
      <c r="AA240" s="152"/>
      <c r="AB240" s="152"/>
      <c r="AC240" s="152"/>
      <c r="AD240" s="152"/>
      <c r="AE240" s="152"/>
      <c r="AF240" s="152"/>
      <c r="AG240" s="152" t="s">
        <v>133</v>
      </c>
      <c r="AH240" s="152">
        <v>0</v>
      </c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59"/>
      <c r="B241" s="160"/>
      <c r="C241" s="184" t="s">
        <v>376</v>
      </c>
      <c r="D241" s="162"/>
      <c r="E241" s="163">
        <v>59.2</v>
      </c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52"/>
      <c r="Z241" s="152"/>
      <c r="AA241" s="152"/>
      <c r="AB241" s="152"/>
      <c r="AC241" s="152"/>
      <c r="AD241" s="152"/>
      <c r="AE241" s="152"/>
      <c r="AF241" s="152"/>
      <c r="AG241" s="152" t="s">
        <v>133</v>
      </c>
      <c r="AH241" s="152">
        <v>0</v>
      </c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">
      <c r="A242" s="159"/>
      <c r="B242" s="160"/>
      <c r="C242" s="184" t="s">
        <v>377</v>
      </c>
      <c r="D242" s="162"/>
      <c r="E242" s="163">
        <v>69.599999999999994</v>
      </c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52"/>
      <c r="Z242" s="152"/>
      <c r="AA242" s="152"/>
      <c r="AB242" s="152"/>
      <c r="AC242" s="152"/>
      <c r="AD242" s="152"/>
      <c r="AE242" s="152"/>
      <c r="AF242" s="152"/>
      <c r="AG242" s="152" t="s">
        <v>133</v>
      </c>
      <c r="AH242" s="152">
        <v>0</v>
      </c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59"/>
      <c r="B243" s="160"/>
      <c r="C243" s="184" t="s">
        <v>378</v>
      </c>
      <c r="D243" s="162"/>
      <c r="E243" s="163">
        <v>59.2</v>
      </c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52"/>
      <c r="Z243" s="152"/>
      <c r="AA243" s="152"/>
      <c r="AB243" s="152"/>
      <c r="AC243" s="152"/>
      <c r="AD243" s="152"/>
      <c r="AE243" s="152"/>
      <c r="AF243" s="152"/>
      <c r="AG243" s="152" t="s">
        <v>133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59"/>
      <c r="B244" s="160"/>
      <c r="C244" s="184" t="s">
        <v>379</v>
      </c>
      <c r="D244" s="162"/>
      <c r="E244" s="163">
        <v>116.6</v>
      </c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52"/>
      <c r="Z244" s="152"/>
      <c r="AA244" s="152"/>
      <c r="AB244" s="152"/>
      <c r="AC244" s="152"/>
      <c r="AD244" s="152"/>
      <c r="AE244" s="152"/>
      <c r="AF244" s="152"/>
      <c r="AG244" s="152" t="s">
        <v>133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">
      <c r="A245" s="159"/>
      <c r="B245" s="160"/>
      <c r="C245" s="185" t="s">
        <v>335</v>
      </c>
      <c r="D245" s="164"/>
      <c r="E245" s="165">
        <v>304.60000000000002</v>
      </c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52"/>
      <c r="Z245" s="152"/>
      <c r="AA245" s="152"/>
      <c r="AB245" s="152"/>
      <c r="AC245" s="152"/>
      <c r="AD245" s="152"/>
      <c r="AE245" s="152"/>
      <c r="AF245" s="152"/>
      <c r="AG245" s="152" t="s">
        <v>133</v>
      </c>
      <c r="AH245" s="152">
        <v>1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59"/>
      <c r="B246" s="160"/>
      <c r="C246" s="184" t="s">
        <v>380</v>
      </c>
      <c r="D246" s="162"/>
      <c r="E246" s="163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52"/>
      <c r="Z246" s="152"/>
      <c r="AA246" s="152"/>
      <c r="AB246" s="152"/>
      <c r="AC246" s="152"/>
      <c r="AD246" s="152"/>
      <c r="AE246" s="152"/>
      <c r="AF246" s="152"/>
      <c r="AG246" s="152" t="s">
        <v>133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59"/>
      <c r="B247" s="160"/>
      <c r="C247" s="184" t="s">
        <v>381</v>
      </c>
      <c r="D247" s="162"/>
      <c r="E247" s="163">
        <v>49.6</v>
      </c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52"/>
      <c r="Z247" s="152"/>
      <c r="AA247" s="152"/>
      <c r="AB247" s="152"/>
      <c r="AC247" s="152"/>
      <c r="AD247" s="152"/>
      <c r="AE247" s="152"/>
      <c r="AF247" s="152"/>
      <c r="AG247" s="152" t="s">
        <v>133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59"/>
      <c r="B248" s="160"/>
      <c r="C248" s="184" t="s">
        <v>377</v>
      </c>
      <c r="D248" s="162"/>
      <c r="E248" s="163">
        <v>69.599999999999994</v>
      </c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52"/>
      <c r="Z248" s="152"/>
      <c r="AA248" s="152"/>
      <c r="AB248" s="152"/>
      <c r="AC248" s="152"/>
      <c r="AD248" s="152"/>
      <c r="AE248" s="152"/>
      <c r="AF248" s="152"/>
      <c r="AG248" s="152" t="s">
        <v>133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59"/>
      <c r="B249" s="160"/>
      <c r="C249" s="184" t="s">
        <v>382</v>
      </c>
      <c r="D249" s="162"/>
      <c r="E249" s="163">
        <v>49.6</v>
      </c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52"/>
      <c r="Z249" s="152"/>
      <c r="AA249" s="152"/>
      <c r="AB249" s="152"/>
      <c r="AC249" s="152"/>
      <c r="AD249" s="152"/>
      <c r="AE249" s="152"/>
      <c r="AF249" s="152"/>
      <c r="AG249" s="152" t="s">
        <v>133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59"/>
      <c r="B250" s="160"/>
      <c r="C250" s="184" t="s">
        <v>373</v>
      </c>
      <c r="D250" s="162"/>
      <c r="E250" s="163">
        <v>107.37</v>
      </c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52"/>
      <c r="Z250" s="152"/>
      <c r="AA250" s="152"/>
      <c r="AB250" s="152"/>
      <c r="AC250" s="152"/>
      <c r="AD250" s="152"/>
      <c r="AE250" s="152"/>
      <c r="AF250" s="152"/>
      <c r="AG250" s="152" t="s">
        <v>133</v>
      </c>
      <c r="AH250" s="152">
        <v>0</v>
      </c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59"/>
      <c r="B251" s="160"/>
      <c r="C251" s="184" t="s">
        <v>374</v>
      </c>
      <c r="D251" s="162"/>
      <c r="E251" s="163">
        <v>89.474999999999994</v>
      </c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52"/>
      <c r="Z251" s="152"/>
      <c r="AA251" s="152"/>
      <c r="AB251" s="152"/>
      <c r="AC251" s="152"/>
      <c r="AD251" s="152"/>
      <c r="AE251" s="152"/>
      <c r="AF251" s="152"/>
      <c r="AG251" s="152" t="s">
        <v>133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59"/>
      <c r="B252" s="160"/>
      <c r="C252" s="185" t="s">
        <v>335</v>
      </c>
      <c r="D252" s="164"/>
      <c r="E252" s="165">
        <v>365.64499999999998</v>
      </c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52"/>
      <c r="Z252" s="152"/>
      <c r="AA252" s="152"/>
      <c r="AB252" s="152"/>
      <c r="AC252" s="152"/>
      <c r="AD252" s="152"/>
      <c r="AE252" s="152"/>
      <c r="AF252" s="152"/>
      <c r="AG252" s="152" t="s">
        <v>133</v>
      </c>
      <c r="AH252" s="152">
        <v>1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59"/>
      <c r="B253" s="160"/>
      <c r="C253" s="184" t="s">
        <v>383</v>
      </c>
      <c r="D253" s="162"/>
      <c r="E253" s="163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52"/>
      <c r="Z253" s="152"/>
      <c r="AA253" s="152"/>
      <c r="AB253" s="152"/>
      <c r="AC253" s="152"/>
      <c r="AD253" s="152"/>
      <c r="AE253" s="152"/>
      <c r="AF253" s="152"/>
      <c r="AG253" s="152" t="s">
        <v>133</v>
      </c>
      <c r="AH253" s="152">
        <v>0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 x14ac:dyDescent="0.2">
      <c r="A254" s="159"/>
      <c r="B254" s="160"/>
      <c r="C254" s="184" t="s">
        <v>384</v>
      </c>
      <c r="D254" s="162"/>
      <c r="E254" s="163">
        <v>53.594999999999999</v>
      </c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52"/>
      <c r="Z254" s="152"/>
      <c r="AA254" s="152"/>
      <c r="AB254" s="152"/>
      <c r="AC254" s="152"/>
      <c r="AD254" s="152"/>
      <c r="AE254" s="152"/>
      <c r="AF254" s="152"/>
      <c r="AG254" s="152" t="s">
        <v>133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">
      <c r="A255" s="159"/>
      <c r="B255" s="160"/>
      <c r="C255" s="184" t="s">
        <v>385</v>
      </c>
      <c r="D255" s="162"/>
      <c r="E255" s="163">
        <v>41.685000000000002</v>
      </c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52"/>
      <c r="Z255" s="152"/>
      <c r="AA255" s="152"/>
      <c r="AB255" s="152"/>
      <c r="AC255" s="152"/>
      <c r="AD255" s="152"/>
      <c r="AE255" s="152"/>
      <c r="AF255" s="152"/>
      <c r="AG255" s="152" t="s">
        <v>133</v>
      </c>
      <c r="AH255" s="152">
        <v>0</v>
      </c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59"/>
      <c r="B256" s="160"/>
      <c r="C256" s="185" t="s">
        <v>335</v>
      </c>
      <c r="D256" s="164"/>
      <c r="E256" s="165">
        <v>95.28</v>
      </c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52"/>
      <c r="Z256" s="152"/>
      <c r="AA256" s="152"/>
      <c r="AB256" s="152"/>
      <c r="AC256" s="152"/>
      <c r="AD256" s="152"/>
      <c r="AE256" s="152"/>
      <c r="AF256" s="152"/>
      <c r="AG256" s="152" t="s">
        <v>133</v>
      </c>
      <c r="AH256" s="152">
        <v>1</v>
      </c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73">
        <v>38</v>
      </c>
      <c r="B257" s="174" t="s">
        <v>386</v>
      </c>
      <c r="C257" s="183" t="s">
        <v>387</v>
      </c>
      <c r="D257" s="175" t="s">
        <v>327</v>
      </c>
      <c r="E257" s="176">
        <v>1406.58</v>
      </c>
      <c r="F257" s="177"/>
      <c r="G257" s="178">
        <f>ROUND(E257*F257,2)</f>
        <v>0</v>
      </c>
      <c r="H257" s="177"/>
      <c r="I257" s="178">
        <f>ROUND(E257*H257,2)</f>
        <v>0</v>
      </c>
      <c r="J257" s="177"/>
      <c r="K257" s="178">
        <f>ROUND(E257*J257,2)</f>
        <v>0</v>
      </c>
      <c r="L257" s="178">
        <v>21</v>
      </c>
      <c r="M257" s="178">
        <f>G257*(1+L257/100)</f>
        <v>0</v>
      </c>
      <c r="N257" s="178">
        <v>5.0000000000000002E-5</v>
      </c>
      <c r="O257" s="178">
        <f>ROUND(E257*N257,2)</f>
        <v>7.0000000000000007E-2</v>
      </c>
      <c r="P257" s="178">
        <v>0</v>
      </c>
      <c r="Q257" s="178">
        <f>ROUND(E257*P257,2)</f>
        <v>0</v>
      </c>
      <c r="R257" s="178" t="s">
        <v>328</v>
      </c>
      <c r="S257" s="178" t="s">
        <v>129</v>
      </c>
      <c r="T257" s="179" t="s">
        <v>129</v>
      </c>
      <c r="U257" s="161">
        <v>8.4000000000000005E-2</v>
      </c>
      <c r="V257" s="161">
        <f>ROUND(E257*U257,2)</f>
        <v>118.15</v>
      </c>
      <c r="W257" s="161"/>
      <c r="X257" s="161" t="s">
        <v>130</v>
      </c>
      <c r="Y257" s="152"/>
      <c r="Z257" s="152"/>
      <c r="AA257" s="152"/>
      <c r="AB257" s="152"/>
      <c r="AC257" s="152"/>
      <c r="AD257" s="152"/>
      <c r="AE257" s="152"/>
      <c r="AF257" s="152"/>
      <c r="AG257" s="152" t="s">
        <v>131</v>
      </c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 x14ac:dyDescent="0.2">
      <c r="A258" s="159"/>
      <c r="B258" s="160"/>
      <c r="C258" s="184" t="s">
        <v>263</v>
      </c>
      <c r="D258" s="162"/>
      <c r="E258" s="163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52"/>
      <c r="Z258" s="152"/>
      <c r="AA258" s="152"/>
      <c r="AB258" s="152"/>
      <c r="AC258" s="152"/>
      <c r="AD258" s="152"/>
      <c r="AE258" s="152"/>
      <c r="AF258" s="152"/>
      <c r="AG258" s="152" t="s">
        <v>133</v>
      </c>
      <c r="AH258" s="152">
        <v>0</v>
      </c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59"/>
      <c r="B259" s="160"/>
      <c r="C259" s="184" t="s">
        <v>388</v>
      </c>
      <c r="D259" s="162"/>
      <c r="E259" s="163">
        <v>309.82499999999999</v>
      </c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52"/>
      <c r="Z259" s="152"/>
      <c r="AA259" s="152"/>
      <c r="AB259" s="152"/>
      <c r="AC259" s="152"/>
      <c r="AD259" s="152"/>
      <c r="AE259" s="152"/>
      <c r="AF259" s="152"/>
      <c r="AG259" s="152" t="s">
        <v>133</v>
      </c>
      <c r="AH259" s="152">
        <v>0</v>
      </c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59"/>
      <c r="B260" s="160"/>
      <c r="C260" s="184" t="s">
        <v>389</v>
      </c>
      <c r="D260" s="162"/>
      <c r="E260" s="163">
        <v>537.6</v>
      </c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52"/>
      <c r="Z260" s="152"/>
      <c r="AA260" s="152"/>
      <c r="AB260" s="152"/>
      <c r="AC260" s="152"/>
      <c r="AD260" s="152"/>
      <c r="AE260" s="152"/>
      <c r="AF260" s="152"/>
      <c r="AG260" s="152" t="s">
        <v>133</v>
      </c>
      <c r="AH260" s="152">
        <v>0</v>
      </c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59"/>
      <c r="B261" s="160"/>
      <c r="C261" s="185" t="s">
        <v>335</v>
      </c>
      <c r="D261" s="164"/>
      <c r="E261" s="165">
        <v>847.42499999999995</v>
      </c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52"/>
      <c r="Z261" s="152"/>
      <c r="AA261" s="152"/>
      <c r="AB261" s="152"/>
      <c r="AC261" s="152"/>
      <c r="AD261" s="152"/>
      <c r="AE261" s="152"/>
      <c r="AF261" s="152"/>
      <c r="AG261" s="152" t="s">
        <v>133</v>
      </c>
      <c r="AH261" s="152">
        <v>1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59"/>
      <c r="B262" s="160"/>
      <c r="C262" s="184" t="s">
        <v>370</v>
      </c>
      <c r="D262" s="162"/>
      <c r="E262" s="163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52"/>
      <c r="Z262" s="152"/>
      <c r="AA262" s="152"/>
      <c r="AB262" s="152"/>
      <c r="AC262" s="152"/>
      <c r="AD262" s="152"/>
      <c r="AE262" s="152"/>
      <c r="AF262" s="152"/>
      <c r="AG262" s="152" t="s">
        <v>133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59"/>
      <c r="B263" s="160"/>
      <c r="C263" s="184" t="s">
        <v>390</v>
      </c>
      <c r="D263" s="162"/>
      <c r="E263" s="163">
        <v>76.8</v>
      </c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52"/>
      <c r="Z263" s="152"/>
      <c r="AA263" s="152"/>
      <c r="AB263" s="152"/>
      <c r="AC263" s="152"/>
      <c r="AD263" s="152"/>
      <c r="AE263" s="152"/>
      <c r="AF263" s="152"/>
      <c r="AG263" s="152" t="s">
        <v>133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59"/>
      <c r="B264" s="160"/>
      <c r="C264" s="185" t="s">
        <v>335</v>
      </c>
      <c r="D264" s="164"/>
      <c r="E264" s="165">
        <v>76.8</v>
      </c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52"/>
      <c r="Z264" s="152"/>
      <c r="AA264" s="152"/>
      <c r="AB264" s="152"/>
      <c r="AC264" s="152"/>
      <c r="AD264" s="152"/>
      <c r="AE264" s="152"/>
      <c r="AF264" s="152"/>
      <c r="AG264" s="152" t="s">
        <v>133</v>
      </c>
      <c r="AH264" s="152">
        <v>1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59"/>
      <c r="B265" s="160"/>
      <c r="C265" s="184" t="s">
        <v>391</v>
      </c>
      <c r="D265" s="162"/>
      <c r="E265" s="163">
        <v>404.94</v>
      </c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52"/>
      <c r="Z265" s="152"/>
      <c r="AA265" s="152"/>
      <c r="AB265" s="152"/>
      <c r="AC265" s="152"/>
      <c r="AD265" s="152"/>
      <c r="AE265" s="152"/>
      <c r="AF265" s="152"/>
      <c r="AG265" s="152" t="s">
        <v>133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59"/>
      <c r="B266" s="160"/>
      <c r="C266" s="184" t="s">
        <v>392</v>
      </c>
      <c r="D266" s="162"/>
      <c r="E266" s="163">
        <v>77.415000000000006</v>
      </c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52"/>
      <c r="Z266" s="152"/>
      <c r="AA266" s="152"/>
      <c r="AB266" s="152"/>
      <c r="AC266" s="152"/>
      <c r="AD266" s="152"/>
      <c r="AE266" s="152"/>
      <c r="AF266" s="152"/>
      <c r="AG266" s="152" t="s">
        <v>133</v>
      </c>
      <c r="AH266" s="152">
        <v>0</v>
      </c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59"/>
      <c r="B267" s="160"/>
      <c r="C267" s="185" t="s">
        <v>335</v>
      </c>
      <c r="D267" s="164"/>
      <c r="E267" s="165">
        <v>482.35500000000002</v>
      </c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52"/>
      <c r="Z267" s="152"/>
      <c r="AA267" s="152"/>
      <c r="AB267" s="152"/>
      <c r="AC267" s="152"/>
      <c r="AD267" s="152"/>
      <c r="AE267" s="152"/>
      <c r="AF267" s="152"/>
      <c r="AG267" s="152" t="s">
        <v>133</v>
      </c>
      <c r="AH267" s="152">
        <v>1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ht="22.5" outlineLevel="1" x14ac:dyDescent="0.2">
      <c r="A268" s="173">
        <v>39</v>
      </c>
      <c r="B268" s="174" t="s">
        <v>393</v>
      </c>
      <c r="C268" s="183" t="s">
        <v>394</v>
      </c>
      <c r="D268" s="175" t="s">
        <v>327</v>
      </c>
      <c r="E268" s="176">
        <v>565.16020000000003</v>
      </c>
      <c r="F268" s="177"/>
      <c r="G268" s="178">
        <f>ROUND(E268*F268,2)</f>
        <v>0</v>
      </c>
      <c r="H268" s="177"/>
      <c r="I268" s="178">
        <f>ROUND(E268*H268,2)</f>
        <v>0</v>
      </c>
      <c r="J268" s="177"/>
      <c r="K268" s="178">
        <f>ROUND(E268*J268,2)</f>
        <v>0</v>
      </c>
      <c r="L268" s="178">
        <v>21</v>
      </c>
      <c r="M268" s="178">
        <f>G268*(1+L268/100)</f>
        <v>0</v>
      </c>
      <c r="N268" s="178">
        <v>1E-3</v>
      </c>
      <c r="O268" s="178">
        <f>ROUND(E268*N268,2)</f>
        <v>0.56999999999999995</v>
      </c>
      <c r="P268" s="178">
        <v>0</v>
      </c>
      <c r="Q268" s="178">
        <f>ROUND(E268*P268,2)</f>
        <v>0</v>
      </c>
      <c r="R268" s="178" t="s">
        <v>170</v>
      </c>
      <c r="S268" s="178" t="s">
        <v>129</v>
      </c>
      <c r="T268" s="179" t="s">
        <v>129</v>
      </c>
      <c r="U268" s="161">
        <v>0</v>
      </c>
      <c r="V268" s="161">
        <f>ROUND(E268*U268,2)</f>
        <v>0</v>
      </c>
      <c r="W268" s="161"/>
      <c r="X268" s="161" t="s">
        <v>171</v>
      </c>
      <c r="Y268" s="152"/>
      <c r="Z268" s="152"/>
      <c r="AA268" s="152"/>
      <c r="AB268" s="152"/>
      <c r="AC268" s="152"/>
      <c r="AD268" s="152"/>
      <c r="AE268" s="152"/>
      <c r="AF268" s="152"/>
      <c r="AG268" s="152" t="s">
        <v>172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59"/>
      <c r="B269" s="160"/>
      <c r="C269" s="184" t="s">
        <v>263</v>
      </c>
      <c r="D269" s="162"/>
      <c r="E269" s="163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52"/>
      <c r="Z269" s="152"/>
      <c r="AA269" s="152"/>
      <c r="AB269" s="152"/>
      <c r="AC269" s="152"/>
      <c r="AD269" s="152"/>
      <c r="AE269" s="152"/>
      <c r="AF269" s="152"/>
      <c r="AG269" s="152" t="s">
        <v>133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59"/>
      <c r="B270" s="160"/>
      <c r="C270" s="184" t="s">
        <v>395</v>
      </c>
      <c r="D270" s="162"/>
      <c r="E270" s="163">
        <v>279.72120000000001</v>
      </c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52"/>
      <c r="Z270" s="152"/>
      <c r="AA270" s="152"/>
      <c r="AB270" s="152"/>
      <c r="AC270" s="152"/>
      <c r="AD270" s="152"/>
      <c r="AE270" s="152"/>
      <c r="AF270" s="152"/>
      <c r="AG270" s="152" t="s">
        <v>133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">
      <c r="A271" s="159"/>
      <c r="B271" s="160"/>
      <c r="C271" s="185" t="s">
        <v>335</v>
      </c>
      <c r="D271" s="164"/>
      <c r="E271" s="165">
        <v>279.72120000000001</v>
      </c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52"/>
      <c r="Z271" s="152"/>
      <c r="AA271" s="152"/>
      <c r="AB271" s="152"/>
      <c r="AC271" s="152"/>
      <c r="AD271" s="152"/>
      <c r="AE271" s="152"/>
      <c r="AF271" s="152"/>
      <c r="AG271" s="152" t="s">
        <v>133</v>
      </c>
      <c r="AH271" s="152">
        <v>1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59"/>
      <c r="B272" s="160"/>
      <c r="C272" s="184" t="s">
        <v>346</v>
      </c>
      <c r="D272" s="162"/>
      <c r="E272" s="163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52"/>
      <c r="Z272" s="152"/>
      <c r="AA272" s="152"/>
      <c r="AB272" s="152"/>
      <c r="AC272" s="152"/>
      <c r="AD272" s="152"/>
      <c r="AE272" s="152"/>
      <c r="AF272" s="152"/>
      <c r="AG272" s="152" t="s">
        <v>133</v>
      </c>
      <c r="AH272" s="152">
        <v>0</v>
      </c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59"/>
      <c r="B273" s="160"/>
      <c r="C273" s="184" t="s">
        <v>396</v>
      </c>
      <c r="D273" s="162"/>
      <c r="E273" s="163">
        <v>88.087999999999994</v>
      </c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52"/>
      <c r="Z273" s="152"/>
      <c r="AA273" s="152"/>
      <c r="AB273" s="152"/>
      <c r="AC273" s="152"/>
      <c r="AD273" s="152"/>
      <c r="AE273" s="152"/>
      <c r="AF273" s="152"/>
      <c r="AG273" s="152" t="s">
        <v>133</v>
      </c>
      <c r="AH273" s="152">
        <v>0</v>
      </c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59"/>
      <c r="B274" s="160"/>
      <c r="C274" s="185" t="s">
        <v>335</v>
      </c>
      <c r="D274" s="164"/>
      <c r="E274" s="165">
        <v>88.087999999999994</v>
      </c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52"/>
      <c r="Z274" s="152"/>
      <c r="AA274" s="152"/>
      <c r="AB274" s="152"/>
      <c r="AC274" s="152"/>
      <c r="AD274" s="152"/>
      <c r="AE274" s="152"/>
      <c r="AF274" s="152"/>
      <c r="AG274" s="152" t="s">
        <v>133</v>
      </c>
      <c r="AH274" s="152">
        <v>1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59"/>
      <c r="B275" s="160"/>
      <c r="C275" s="184" t="s">
        <v>349</v>
      </c>
      <c r="D275" s="162"/>
      <c r="E275" s="163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52"/>
      <c r="Z275" s="152"/>
      <c r="AA275" s="152"/>
      <c r="AB275" s="152"/>
      <c r="AC275" s="152"/>
      <c r="AD275" s="152"/>
      <c r="AE275" s="152"/>
      <c r="AF275" s="152"/>
      <c r="AG275" s="152" t="s">
        <v>133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59"/>
      <c r="B276" s="160"/>
      <c r="C276" s="184" t="s">
        <v>397</v>
      </c>
      <c r="D276" s="162"/>
      <c r="E276" s="163">
        <v>76.23</v>
      </c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52"/>
      <c r="Z276" s="152"/>
      <c r="AA276" s="152"/>
      <c r="AB276" s="152"/>
      <c r="AC276" s="152"/>
      <c r="AD276" s="152"/>
      <c r="AE276" s="152"/>
      <c r="AF276" s="152"/>
      <c r="AG276" s="152" t="s">
        <v>133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">
      <c r="A277" s="159"/>
      <c r="B277" s="160"/>
      <c r="C277" s="185" t="s">
        <v>335</v>
      </c>
      <c r="D277" s="164"/>
      <c r="E277" s="165">
        <v>76.23</v>
      </c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52"/>
      <c r="Z277" s="152"/>
      <c r="AA277" s="152"/>
      <c r="AB277" s="152"/>
      <c r="AC277" s="152"/>
      <c r="AD277" s="152"/>
      <c r="AE277" s="152"/>
      <c r="AF277" s="152"/>
      <c r="AG277" s="152" t="s">
        <v>133</v>
      </c>
      <c r="AH277" s="152">
        <v>1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59"/>
      <c r="B278" s="160"/>
      <c r="C278" s="184" t="s">
        <v>352</v>
      </c>
      <c r="D278" s="162"/>
      <c r="E278" s="163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52"/>
      <c r="Z278" s="152"/>
      <c r="AA278" s="152"/>
      <c r="AB278" s="152"/>
      <c r="AC278" s="152"/>
      <c r="AD278" s="152"/>
      <c r="AE278" s="152"/>
      <c r="AF278" s="152"/>
      <c r="AG278" s="152" t="s">
        <v>133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59"/>
      <c r="B279" s="160"/>
      <c r="C279" s="184" t="s">
        <v>398</v>
      </c>
      <c r="D279" s="162"/>
      <c r="E279" s="163">
        <v>71.147999999999996</v>
      </c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52"/>
      <c r="Z279" s="152"/>
      <c r="AA279" s="152"/>
      <c r="AB279" s="152"/>
      <c r="AC279" s="152"/>
      <c r="AD279" s="152"/>
      <c r="AE279" s="152"/>
      <c r="AF279" s="152"/>
      <c r="AG279" s="152" t="s">
        <v>133</v>
      </c>
      <c r="AH279" s="152">
        <v>0</v>
      </c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">
      <c r="A280" s="159"/>
      <c r="B280" s="160"/>
      <c r="C280" s="185" t="s">
        <v>335</v>
      </c>
      <c r="D280" s="164"/>
      <c r="E280" s="165">
        <v>71.147999999999996</v>
      </c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52"/>
      <c r="Z280" s="152"/>
      <c r="AA280" s="152"/>
      <c r="AB280" s="152"/>
      <c r="AC280" s="152"/>
      <c r="AD280" s="152"/>
      <c r="AE280" s="152"/>
      <c r="AF280" s="152"/>
      <c r="AG280" s="152" t="s">
        <v>133</v>
      </c>
      <c r="AH280" s="152">
        <v>1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">
      <c r="A281" s="159"/>
      <c r="B281" s="160"/>
      <c r="C281" s="184" t="s">
        <v>355</v>
      </c>
      <c r="D281" s="162"/>
      <c r="E281" s="163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52"/>
      <c r="Z281" s="152"/>
      <c r="AA281" s="152"/>
      <c r="AB281" s="152"/>
      <c r="AC281" s="152"/>
      <c r="AD281" s="152"/>
      <c r="AE281" s="152"/>
      <c r="AF281" s="152"/>
      <c r="AG281" s="152" t="s">
        <v>133</v>
      </c>
      <c r="AH281" s="152">
        <v>0</v>
      </c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">
      <c r="A282" s="159"/>
      <c r="B282" s="160"/>
      <c r="C282" s="184" t="s">
        <v>399</v>
      </c>
      <c r="D282" s="162"/>
      <c r="E282" s="163">
        <v>49.972999999999999</v>
      </c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52"/>
      <c r="Z282" s="152"/>
      <c r="AA282" s="152"/>
      <c r="AB282" s="152"/>
      <c r="AC282" s="152"/>
      <c r="AD282" s="152"/>
      <c r="AE282" s="152"/>
      <c r="AF282" s="152"/>
      <c r="AG282" s="152" t="s">
        <v>133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">
      <c r="A283" s="159"/>
      <c r="B283" s="160"/>
      <c r="C283" s="185" t="s">
        <v>335</v>
      </c>
      <c r="D283" s="164"/>
      <c r="E283" s="165">
        <v>49.972999999999999</v>
      </c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52"/>
      <c r="Z283" s="152"/>
      <c r="AA283" s="152"/>
      <c r="AB283" s="152"/>
      <c r="AC283" s="152"/>
      <c r="AD283" s="152"/>
      <c r="AE283" s="152"/>
      <c r="AF283" s="152"/>
      <c r="AG283" s="152" t="s">
        <v>133</v>
      </c>
      <c r="AH283" s="152">
        <v>1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ht="22.5" outlineLevel="1" x14ac:dyDescent="0.2">
      <c r="A284" s="173">
        <v>40</v>
      </c>
      <c r="B284" s="174" t="s">
        <v>400</v>
      </c>
      <c r="C284" s="183" t="s">
        <v>401</v>
      </c>
      <c r="D284" s="175" t="s">
        <v>139</v>
      </c>
      <c r="E284" s="176">
        <v>0.36336000000000002</v>
      </c>
      <c r="F284" s="177"/>
      <c r="G284" s="178">
        <f>ROUND(E284*F284,2)</f>
        <v>0</v>
      </c>
      <c r="H284" s="177"/>
      <c r="I284" s="178">
        <f>ROUND(E284*H284,2)</f>
        <v>0</v>
      </c>
      <c r="J284" s="177"/>
      <c r="K284" s="178">
        <f>ROUND(E284*J284,2)</f>
        <v>0</v>
      </c>
      <c r="L284" s="178">
        <v>21</v>
      </c>
      <c r="M284" s="178">
        <f>G284*(1+L284/100)</f>
        <v>0</v>
      </c>
      <c r="N284" s="178">
        <v>1</v>
      </c>
      <c r="O284" s="178">
        <f>ROUND(E284*N284,2)</f>
        <v>0.36</v>
      </c>
      <c r="P284" s="178">
        <v>0</v>
      </c>
      <c r="Q284" s="178">
        <f>ROUND(E284*P284,2)</f>
        <v>0</v>
      </c>
      <c r="R284" s="178" t="s">
        <v>170</v>
      </c>
      <c r="S284" s="178" t="s">
        <v>129</v>
      </c>
      <c r="T284" s="179" t="s">
        <v>129</v>
      </c>
      <c r="U284" s="161">
        <v>0</v>
      </c>
      <c r="V284" s="161">
        <f>ROUND(E284*U284,2)</f>
        <v>0</v>
      </c>
      <c r="W284" s="161"/>
      <c r="X284" s="161" t="s">
        <v>171</v>
      </c>
      <c r="Y284" s="152"/>
      <c r="Z284" s="152"/>
      <c r="AA284" s="152"/>
      <c r="AB284" s="152"/>
      <c r="AC284" s="152"/>
      <c r="AD284" s="152"/>
      <c r="AE284" s="152"/>
      <c r="AF284" s="152"/>
      <c r="AG284" s="152" t="s">
        <v>172</v>
      </c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">
      <c r="A285" s="159"/>
      <c r="B285" s="160"/>
      <c r="C285" s="184" t="s">
        <v>263</v>
      </c>
      <c r="D285" s="162"/>
      <c r="E285" s="163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52"/>
      <c r="Z285" s="152"/>
      <c r="AA285" s="152"/>
      <c r="AB285" s="152"/>
      <c r="AC285" s="152"/>
      <c r="AD285" s="152"/>
      <c r="AE285" s="152"/>
      <c r="AF285" s="152"/>
      <c r="AG285" s="152" t="s">
        <v>133</v>
      </c>
      <c r="AH285" s="152">
        <v>0</v>
      </c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">
      <c r="A286" s="159"/>
      <c r="B286" s="160"/>
      <c r="C286" s="184" t="s">
        <v>402</v>
      </c>
      <c r="D286" s="162"/>
      <c r="E286" s="163">
        <v>3.5770000000000003E-2</v>
      </c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52"/>
      <c r="Z286" s="152"/>
      <c r="AA286" s="152"/>
      <c r="AB286" s="152"/>
      <c r="AC286" s="152"/>
      <c r="AD286" s="152"/>
      <c r="AE286" s="152"/>
      <c r="AF286" s="152"/>
      <c r="AG286" s="152" t="s">
        <v>133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">
      <c r="A287" s="159"/>
      <c r="B287" s="160"/>
      <c r="C287" s="184" t="s">
        <v>403</v>
      </c>
      <c r="D287" s="162"/>
      <c r="E287" s="163">
        <v>5.1209999999999999E-2</v>
      </c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52"/>
      <c r="Z287" s="152"/>
      <c r="AA287" s="152"/>
      <c r="AB287" s="152"/>
      <c r="AC287" s="152"/>
      <c r="AD287" s="152"/>
      <c r="AE287" s="152"/>
      <c r="AF287" s="152"/>
      <c r="AG287" s="152" t="s">
        <v>133</v>
      </c>
      <c r="AH287" s="152">
        <v>0</v>
      </c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">
      <c r="A288" s="159"/>
      <c r="B288" s="160"/>
      <c r="C288" s="184" t="s">
        <v>404</v>
      </c>
      <c r="D288" s="162"/>
      <c r="E288" s="163">
        <v>0.27638000000000001</v>
      </c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52"/>
      <c r="Z288" s="152"/>
      <c r="AA288" s="152"/>
      <c r="AB288" s="152"/>
      <c r="AC288" s="152"/>
      <c r="AD288" s="152"/>
      <c r="AE288" s="152"/>
      <c r="AF288" s="152"/>
      <c r="AG288" s="152" t="s">
        <v>133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1" x14ac:dyDescent="0.2">
      <c r="A289" s="173">
        <v>41</v>
      </c>
      <c r="B289" s="174" t="s">
        <v>405</v>
      </c>
      <c r="C289" s="183" t="s">
        <v>406</v>
      </c>
      <c r="D289" s="175" t="s">
        <v>139</v>
      </c>
      <c r="E289" s="176">
        <v>0.12826000000000001</v>
      </c>
      <c r="F289" s="177"/>
      <c r="G289" s="178">
        <f>ROUND(E289*F289,2)</f>
        <v>0</v>
      </c>
      <c r="H289" s="177"/>
      <c r="I289" s="178">
        <f>ROUND(E289*H289,2)</f>
        <v>0</v>
      </c>
      <c r="J289" s="177"/>
      <c r="K289" s="178">
        <f>ROUND(E289*J289,2)</f>
        <v>0</v>
      </c>
      <c r="L289" s="178">
        <v>21</v>
      </c>
      <c r="M289" s="178">
        <f>G289*(1+L289/100)</f>
        <v>0</v>
      </c>
      <c r="N289" s="178">
        <v>1</v>
      </c>
      <c r="O289" s="178">
        <f>ROUND(E289*N289,2)</f>
        <v>0.13</v>
      </c>
      <c r="P289" s="178">
        <v>0</v>
      </c>
      <c r="Q289" s="178">
        <f>ROUND(E289*P289,2)</f>
        <v>0</v>
      </c>
      <c r="R289" s="178" t="s">
        <v>170</v>
      </c>
      <c r="S289" s="178" t="s">
        <v>129</v>
      </c>
      <c r="T289" s="179" t="s">
        <v>129</v>
      </c>
      <c r="U289" s="161">
        <v>0</v>
      </c>
      <c r="V289" s="161">
        <f>ROUND(E289*U289,2)</f>
        <v>0</v>
      </c>
      <c r="W289" s="161"/>
      <c r="X289" s="161" t="s">
        <v>171</v>
      </c>
      <c r="Y289" s="152"/>
      <c r="Z289" s="152"/>
      <c r="AA289" s="152"/>
      <c r="AB289" s="152"/>
      <c r="AC289" s="152"/>
      <c r="AD289" s="152"/>
      <c r="AE289" s="152"/>
      <c r="AF289" s="152"/>
      <c r="AG289" s="152" t="s">
        <v>172</v>
      </c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1" x14ac:dyDescent="0.2">
      <c r="A290" s="159"/>
      <c r="B290" s="160"/>
      <c r="C290" s="184" t="s">
        <v>375</v>
      </c>
      <c r="D290" s="162"/>
      <c r="E290" s="163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52"/>
      <c r="Z290" s="152"/>
      <c r="AA290" s="152"/>
      <c r="AB290" s="152"/>
      <c r="AC290" s="152"/>
      <c r="AD290" s="152"/>
      <c r="AE290" s="152"/>
      <c r="AF290" s="152"/>
      <c r="AG290" s="152" t="s">
        <v>133</v>
      </c>
      <c r="AH290" s="152">
        <v>0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59"/>
      <c r="B291" s="160"/>
      <c r="C291" s="184" t="s">
        <v>407</v>
      </c>
      <c r="D291" s="162"/>
      <c r="E291" s="163">
        <v>0.12826000000000001</v>
      </c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52"/>
      <c r="Z291" s="152"/>
      <c r="AA291" s="152"/>
      <c r="AB291" s="152"/>
      <c r="AC291" s="152"/>
      <c r="AD291" s="152"/>
      <c r="AE291" s="152"/>
      <c r="AF291" s="152"/>
      <c r="AG291" s="152" t="s">
        <v>133</v>
      </c>
      <c r="AH291" s="152">
        <v>0</v>
      </c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 x14ac:dyDescent="0.2">
      <c r="A292" s="173">
        <v>42</v>
      </c>
      <c r="B292" s="174" t="s">
        <v>408</v>
      </c>
      <c r="C292" s="183" t="s">
        <v>409</v>
      </c>
      <c r="D292" s="175" t="s">
        <v>139</v>
      </c>
      <c r="E292" s="176">
        <v>0.43306</v>
      </c>
      <c r="F292" s="177"/>
      <c r="G292" s="178">
        <f>ROUND(E292*F292,2)</f>
        <v>0</v>
      </c>
      <c r="H292" s="177"/>
      <c r="I292" s="178">
        <f>ROUND(E292*H292,2)</f>
        <v>0</v>
      </c>
      <c r="J292" s="177"/>
      <c r="K292" s="178">
        <f>ROUND(E292*J292,2)</f>
        <v>0</v>
      </c>
      <c r="L292" s="178">
        <v>21</v>
      </c>
      <c r="M292" s="178">
        <f>G292*(1+L292/100)</f>
        <v>0</v>
      </c>
      <c r="N292" s="178">
        <v>1</v>
      </c>
      <c r="O292" s="178">
        <f>ROUND(E292*N292,2)</f>
        <v>0.43</v>
      </c>
      <c r="P292" s="178">
        <v>0</v>
      </c>
      <c r="Q292" s="178">
        <f>ROUND(E292*P292,2)</f>
        <v>0</v>
      </c>
      <c r="R292" s="178" t="s">
        <v>170</v>
      </c>
      <c r="S292" s="178" t="s">
        <v>129</v>
      </c>
      <c r="T292" s="179" t="s">
        <v>129</v>
      </c>
      <c r="U292" s="161">
        <v>0</v>
      </c>
      <c r="V292" s="161">
        <f>ROUND(E292*U292,2)</f>
        <v>0</v>
      </c>
      <c r="W292" s="161"/>
      <c r="X292" s="161" t="s">
        <v>171</v>
      </c>
      <c r="Y292" s="152"/>
      <c r="Z292" s="152"/>
      <c r="AA292" s="152"/>
      <c r="AB292" s="152"/>
      <c r="AC292" s="152"/>
      <c r="AD292" s="152"/>
      <c r="AE292" s="152"/>
      <c r="AF292" s="152"/>
      <c r="AG292" s="152" t="s">
        <v>172</v>
      </c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 x14ac:dyDescent="0.2">
      <c r="A293" s="159"/>
      <c r="B293" s="160"/>
      <c r="C293" s="184" t="s">
        <v>370</v>
      </c>
      <c r="D293" s="162"/>
      <c r="E293" s="163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52"/>
      <c r="Z293" s="152"/>
      <c r="AA293" s="152"/>
      <c r="AB293" s="152"/>
      <c r="AC293" s="152"/>
      <c r="AD293" s="152"/>
      <c r="AE293" s="152"/>
      <c r="AF293" s="152"/>
      <c r="AG293" s="152" t="s">
        <v>133</v>
      </c>
      <c r="AH293" s="152">
        <v>0</v>
      </c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">
      <c r="A294" s="159"/>
      <c r="B294" s="160"/>
      <c r="C294" s="184" t="s">
        <v>410</v>
      </c>
      <c r="D294" s="162"/>
      <c r="E294" s="163">
        <v>0.11811000000000001</v>
      </c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52"/>
      <c r="Z294" s="152"/>
      <c r="AA294" s="152"/>
      <c r="AB294" s="152"/>
      <c r="AC294" s="152"/>
      <c r="AD294" s="152"/>
      <c r="AE294" s="152"/>
      <c r="AF294" s="152"/>
      <c r="AG294" s="152" t="s">
        <v>133</v>
      </c>
      <c r="AH294" s="152">
        <v>0</v>
      </c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 x14ac:dyDescent="0.2">
      <c r="A295" s="159"/>
      <c r="B295" s="160"/>
      <c r="C295" s="184" t="s">
        <v>411</v>
      </c>
      <c r="D295" s="162"/>
      <c r="E295" s="163">
        <v>9.8419999999999994E-2</v>
      </c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52"/>
      <c r="Z295" s="152"/>
      <c r="AA295" s="152"/>
      <c r="AB295" s="152"/>
      <c r="AC295" s="152"/>
      <c r="AD295" s="152"/>
      <c r="AE295" s="152"/>
      <c r="AF295" s="152"/>
      <c r="AG295" s="152" t="s">
        <v>133</v>
      </c>
      <c r="AH295" s="152">
        <v>0</v>
      </c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1" x14ac:dyDescent="0.2">
      <c r="A296" s="159"/>
      <c r="B296" s="160"/>
      <c r="C296" s="185" t="s">
        <v>335</v>
      </c>
      <c r="D296" s="164"/>
      <c r="E296" s="165">
        <v>0.21653</v>
      </c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52"/>
      <c r="Z296" s="152"/>
      <c r="AA296" s="152"/>
      <c r="AB296" s="152"/>
      <c r="AC296" s="152"/>
      <c r="AD296" s="152"/>
      <c r="AE296" s="152"/>
      <c r="AF296" s="152"/>
      <c r="AG296" s="152" t="s">
        <v>133</v>
      </c>
      <c r="AH296" s="152">
        <v>1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1" x14ac:dyDescent="0.2">
      <c r="A297" s="159"/>
      <c r="B297" s="160"/>
      <c r="C297" s="184" t="s">
        <v>380</v>
      </c>
      <c r="D297" s="162"/>
      <c r="E297" s="163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52"/>
      <c r="Z297" s="152"/>
      <c r="AA297" s="152"/>
      <c r="AB297" s="152"/>
      <c r="AC297" s="152"/>
      <c r="AD297" s="152"/>
      <c r="AE297" s="152"/>
      <c r="AF297" s="152"/>
      <c r="AG297" s="152" t="s">
        <v>133</v>
      </c>
      <c r="AH297" s="152">
        <v>0</v>
      </c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">
      <c r="A298" s="159"/>
      <c r="B298" s="160"/>
      <c r="C298" s="184" t="s">
        <v>410</v>
      </c>
      <c r="D298" s="162"/>
      <c r="E298" s="163">
        <v>0.11811000000000001</v>
      </c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52"/>
      <c r="Z298" s="152"/>
      <c r="AA298" s="152"/>
      <c r="AB298" s="152"/>
      <c r="AC298" s="152"/>
      <c r="AD298" s="152"/>
      <c r="AE298" s="152"/>
      <c r="AF298" s="152"/>
      <c r="AG298" s="152" t="s">
        <v>133</v>
      </c>
      <c r="AH298" s="152">
        <v>0</v>
      </c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outlineLevel="1" x14ac:dyDescent="0.2">
      <c r="A299" s="159"/>
      <c r="B299" s="160"/>
      <c r="C299" s="184" t="s">
        <v>411</v>
      </c>
      <c r="D299" s="162"/>
      <c r="E299" s="163">
        <v>9.8419999999999994E-2</v>
      </c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52"/>
      <c r="Z299" s="152"/>
      <c r="AA299" s="152"/>
      <c r="AB299" s="152"/>
      <c r="AC299" s="152"/>
      <c r="AD299" s="152"/>
      <c r="AE299" s="152"/>
      <c r="AF299" s="152"/>
      <c r="AG299" s="152" t="s">
        <v>133</v>
      </c>
      <c r="AH299" s="152">
        <v>0</v>
      </c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outlineLevel="1" x14ac:dyDescent="0.2">
      <c r="A300" s="159"/>
      <c r="B300" s="160"/>
      <c r="C300" s="185" t="s">
        <v>335</v>
      </c>
      <c r="D300" s="164"/>
      <c r="E300" s="165">
        <v>0.21653</v>
      </c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52"/>
      <c r="Z300" s="152"/>
      <c r="AA300" s="152"/>
      <c r="AB300" s="152"/>
      <c r="AC300" s="152"/>
      <c r="AD300" s="152"/>
      <c r="AE300" s="152"/>
      <c r="AF300" s="152"/>
      <c r="AG300" s="152" t="s">
        <v>133</v>
      </c>
      <c r="AH300" s="152">
        <v>1</v>
      </c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outlineLevel="1" x14ac:dyDescent="0.2">
      <c r="A301" s="173">
        <v>43</v>
      </c>
      <c r="B301" s="174" t="s">
        <v>412</v>
      </c>
      <c r="C301" s="183" t="s">
        <v>413</v>
      </c>
      <c r="D301" s="175" t="s">
        <v>139</v>
      </c>
      <c r="E301" s="176">
        <v>1.6095200000000001</v>
      </c>
      <c r="F301" s="177"/>
      <c r="G301" s="178">
        <f>ROUND(E301*F301,2)</f>
        <v>0</v>
      </c>
      <c r="H301" s="177"/>
      <c r="I301" s="178">
        <f>ROUND(E301*H301,2)</f>
        <v>0</v>
      </c>
      <c r="J301" s="177"/>
      <c r="K301" s="178">
        <f>ROUND(E301*J301,2)</f>
        <v>0</v>
      </c>
      <c r="L301" s="178">
        <v>21</v>
      </c>
      <c r="M301" s="178">
        <f>G301*(1+L301/100)</f>
        <v>0</v>
      </c>
      <c r="N301" s="178">
        <v>1</v>
      </c>
      <c r="O301" s="178">
        <f>ROUND(E301*N301,2)</f>
        <v>1.61</v>
      </c>
      <c r="P301" s="178">
        <v>0</v>
      </c>
      <c r="Q301" s="178">
        <f>ROUND(E301*P301,2)</f>
        <v>0</v>
      </c>
      <c r="R301" s="178" t="s">
        <v>170</v>
      </c>
      <c r="S301" s="178" t="s">
        <v>129</v>
      </c>
      <c r="T301" s="179" t="s">
        <v>129</v>
      </c>
      <c r="U301" s="161">
        <v>0</v>
      </c>
      <c r="V301" s="161">
        <f>ROUND(E301*U301,2)</f>
        <v>0</v>
      </c>
      <c r="W301" s="161"/>
      <c r="X301" s="161" t="s">
        <v>171</v>
      </c>
      <c r="Y301" s="152"/>
      <c r="Z301" s="152"/>
      <c r="AA301" s="152"/>
      <c r="AB301" s="152"/>
      <c r="AC301" s="152"/>
      <c r="AD301" s="152"/>
      <c r="AE301" s="152"/>
      <c r="AF301" s="152"/>
      <c r="AG301" s="152" t="s">
        <v>172</v>
      </c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1" x14ac:dyDescent="0.2">
      <c r="A302" s="159"/>
      <c r="B302" s="160"/>
      <c r="C302" s="184" t="s">
        <v>263</v>
      </c>
      <c r="D302" s="162"/>
      <c r="E302" s="163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52"/>
      <c r="Z302" s="152"/>
      <c r="AA302" s="152"/>
      <c r="AB302" s="152"/>
      <c r="AC302" s="152"/>
      <c r="AD302" s="152"/>
      <c r="AE302" s="152"/>
      <c r="AF302" s="152"/>
      <c r="AG302" s="152" t="s">
        <v>133</v>
      </c>
      <c r="AH302" s="152">
        <v>0</v>
      </c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 x14ac:dyDescent="0.2">
      <c r="A303" s="159"/>
      <c r="B303" s="160"/>
      <c r="C303" s="184" t="s">
        <v>414</v>
      </c>
      <c r="D303" s="162"/>
      <c r="E303" s="163">
        <v>0.59136</v>
      </c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52"/>
      <c r="Z303" s="152"/>
      <c r="AA303" s="152"/>
      <c r="AB303" s="152"/>
      <c r="AC303" s="152"/>
      <c r="AD303" s="152"/>
      <c r="AE303" s="152"/>
      <c r="AF303" s="152"/>
      <c r="AG303" s="152" t="s">
        <v>133</v>
      </c>
      <c r="AH303" s="152">
        <v>0</v>
      </c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 x14ac:dyDescent="0.2">
      <c r="A304" s="159"/>
      <c r="B304" s="160"/>
      <c r="C304" s="184" t="s">
        <v>415</v>
      </c>
      <c r="D304" s="162"/>
      <c r="E304" s="163">
        <v>8.448E-2</v>
      </c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52"/>
      <c r="Z304" s="152"/>
      <c r="AA304" s="152"/>
      <c r="AB304" s="152"/>
      <c r="AC304" s="152"/>
      <c r="AD304" s="152"/>
      <c r="AE304" s="152"/>
      <c r="AF304" s="152"/>
      <c r="AG304" s="152" t="s">
        <v>133</v>
      </c>
      <c r="AH304" s="152">
        <v>0</v>
      </c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 x14ac:dyDescent="0.2">
      <c r="A305" s="159"/>
      <c r="B305" s="160"/>
      <c r="C305" s="184" t="s">
        <v>416</v>
      </c>
      <c r="D305" s="162"/>
      <c r="E305" s="163">
        <v>0.11792</v>
      </c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52"/>
      <c r="Z305" s="152"/>
      <c r="AA305" s="152"/>
      <c r="AB305" s="152"/>
      <c r="AC305" s="152"/>
      <c r="AD305" s="152"/>
      <c r="AE305" s="152"/>
      <c r="AF305" s="152"/>
      <c r="AG305" s="152" t="s">
        <v>133</v>
      </c>
      <c r="AH305" s="152">
        <v>0</v>
      </c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59"/>
      <c r="B306" s="160"/>
      <c r="C306" s="184" t="s">
        <v>417</v>
      </c>
      <c r="D306" s="162"/>
      <c r="E306" s="163">
        <v>5.1040000000000002E-2</v>
      </c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52"/>
      <c r="Z306" s="152"/>
      <c r="AA306" s="152"/>
      <c r="AB306" s="152"/>
      <c r="AC306" s="152"/>
      <c r="AD306" s="152"/>
      <c r="AE306" s="152"/>
      <c r="AF306" s="152"/>
      <c r="AG306" s="152" t="s">
        <v>133</v>
      </c>
      <c r="AH306" s="152">
        <v>0</v>
      </c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59"/>
      <c r="B307" s="160"/>
      <c r="C307" s="184" t="s">
        <v>418</v>
      </c>
      <c r="D307" s="162"/>
      <c r="E307" s="163">
        <v>0.1188</v>
      </c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52"/>
      <c r="Z307" s="152"/>
      <c r="AA307" s="152"/>
      <c r="AB307" s="152"/>
      <c r="AC307" s="152"/>
      <c r="AD307" s="152"/>
      <c r="AE307" s="152"/>
      <c r="AF307" s="152"/>
      <c r="AG307" s="152" t="s">
        <v>133</v>
      </c>
      <c r="AH307" s="152">
        <v>0</v>
      </c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 x14ac:dyDescent="0.2">
      <c r="A308" s="159"/>
      <c r="B308" s="160"/>
      <c r="C308" s="185" t="s">
        <v>335</v>
      </c>
      <c r="D308" s="164"/>
      <c r="E308" s="165">
        <v>0.96360000000000001</v>
      </c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52"/>
      <c r="Z308" s="152"/>
      <c r="AA308" s="152"/>
      <c r="AB308" s="152"/>
      <c r="AC308" s="152"/>
      <c r="AD308" s="152"/>
      <c r="AE308" s="152"/>
      <c r="AF308" s="152"/>
      <c r="AG308" s="152" t="s">
        <v>133</v>
      </c>
      <c r="AH308" s="152">
        <v>1</v>
      </c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 x14ac:dyDescent="0.2">
      <c r="A309" s="159"/>
      <c r="B309" s="160"/>
      <c r="C309" s="184" t="s">
        <v>370</v>
      </c>
      <c r="D309" s="162"/>
      <c r="E309" s="163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52"/>
      <c r="Z309" s="152"/>
      <c r="AA309" s="152"/>
      <c r="AB309" s="152"/>
      <c r="AC309" s="152"/>
      <c r="AD309" s="152"/>
      <c r="AE309" s="152"/>
      <c r="AF309" s="152"/>
      <c r="AG309" s="152" t="s">
        <v>133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1" x14ac:dyDescent="0.2">
      <c r="A310" s="159"/>
      <c r="B310" s="160"/>
      <c r="C310" s="184" t="s">
        <v>419</v>
      </c>
      <c r="D310" s="162"/>
      <c r="E310" s="163">
        <v>8.448E-2</v>
      </c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52"/>
      <c r="Z310" s="152"/>
      <c r="AA310" s="152"/>
      <c r="AB310" s="152"/>
      <c r="AC310" s="152"/>
      <c r="AD310" s="152"/>
      <c r="AE310" s="152"/>
      <c r="AF310" s="152"/>
      <c r="AG310" s="152" t="s">
        <v>133</v>
      </c>
      <c r="AH310" s="152">
        <v>0</v>
      </c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1" x14ac:dyDescent="0.2">
      <c r="A311" s="159"/>
      <c r="B311" s="160"/>
      <c r="C311" s="184" t="s">
        <v>420</v>
      </c>
      <c r="D311" s="162"/>
      <c r="E311" s="163">
        <v>8.448E-2</v>
      </c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52"/>
      <c r="Z311" s="152"/>
      <c r="AA311" s="152"/>
      <c r="AB311" s="152"/>
      <c r="AC311" s="152"/>
      <c r="AD311" s="152"/>
      <c r="AE311" s="152"/>
      <c r="AF311" s="152"/>
      <c r="AG311" s="152" t="s">
        <v>133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 x14ac:dyDescent="0.2">
      <c r="A312" s="159"/>
      <c r="B312" s="160"/>
      <c r="C312" s="184" t="s">
        <v>421</v>
      </c>
      <c r="D312" s="162"/>
      <c r="E312" s="163">
        <v>8.448E-2</v>
      </c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52"/>
      <c r="Z312" s="152"/>
      <c r="AA312" s="152"/>
      <c r="AB312" s="152"/>
      <c r="AC312" s="152"/>
      <c r="AD312" s="152"/>
      <c r="AE312" s="152"/>
      <c r="AF312" s="152"/>
      <c r="AG312" s="152" t="s">
        <v>133</v>
      </c>
      <c r="AH312" s="152">
        <v>0</v>
      </c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59"/>
      <c r="B313" s="160"/>
      <c r="C313" s="185" t="s">
        <v>335</v>
      </c>
      <c r="D313" s="164"/>
      <c r="E313" s="165">
        <v>0.25344</v>
      </c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52"/>
      <c r="Z313" s="152"/>
      <c r="AA313" s="152"/>
      <c r="AB313" s="152"/>
      <c r="AC313" s="152"/>
      <c r="AD313" s="152"/>
      <c r="AE313" s="152"/>
      <c r="AF313" s="152"/>
      <c r="AG313" s="152" t="s">
        <v>133</v>
      </c>
      <c r="AH313" s="152">
        <v>1</v>
      </c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outlineLevel="1" x14ac:dyDescent="0.2">
      <c r="A314" s="159"/>
      <c r="B314" s="160"/>
      <c r="C314" s="184" t="s">
        <v>375</v>
      </c>
      <c r="D314" s="162"/>
      <c r="E314" s="163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52"/>
      <c r="Z314" s="152"/>
      <c r="AA314" s="152"/>
      <c r="AB314" s="152"/>
      <c r="AC314" s="152"/>
      <c r="AD314" s="152"/>
      <c r="AE314" s="152"/>
      <c r="AF314" s="152"/>
      <c r="AG314" s="152" t="s">
        <v>133</v>
      </c>
      <c r="AH314" s="152">
        <v>0</v>
      </c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1" x14ac:dyDescent="0.2">
      <c r="A315" s="159"/>
      <c r="B315" s="160"/>
      <c r="C315" s="184" t="s">
        <v>422</v>
      </c>
      <c r="D315" s="162"/>
      <c r="E315" s="163">
        <v>6.5119999999999997E-2</v>
      </c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52"/>
      <c r="Z315" s="152"/>
      <c r="AA315" s="152"/>
      <c r="AB315" s="152"/>
      <c r="AC315" s="152"/>
      <c r="AD315" s="152"/>
      <c r="AE315" s="152"/>
      <c r="AF315" s="152"/>
      <c r="AG315" s="152" t="s">
        <v>133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1" x14ac:dyDescent="0.2">
      <c r="A316" s="159"/>
      <c r="B316" s="160"/>
      <c r="C316" s="184" t="s">
        <v>423</v>
      </c>
      <c r="D316" s="162"/>
      <c r="E316" s="163">
        <v>7.6560000000000003E-2</v>
      </c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52"/>
      <c r="Z316" s="152"/>
      <c r="AA316" s="152"/>
      <c r="AB316" s="152"/>
      <c r="AC316" s="152"/>
      <c r="AD316" s="152"/>
      <c r="AE316" s="152"/>
      <c r="AF316" s="152"/>
      <c r="AG316" s="152" t="s">
        <v>133</v>
      </c>
      <c r="AH316" s="152">
        <v>0</v>
      </c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1" x14ac:dyDescent="0.2">
      <c r="A317" s="159"/>
      <c r="B317" s="160"/>
      <c r="C317" s="184" t="s">
        <v>424</v>
      </c>
      <c r="D317" s="162"/>
      <c r="E317" s="163">
        <v>6.5119999999999997E-2</v>
      </c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52"/>
      <c r="Z317" s="152"/>
      <c r="AA317" s="152"/>
      <c r="AB317" s="152"/>
      <c r="AC317" s="152"/>
      <c r="AD317" s="152"/>
      <c r="AE317" s="152"/>
      <c r="AF317" s="152"/>
      <c r="AG317" s="152" t="s">
        <v>133</v>
      </c>
      <c r="AH317" s="152">
        <v>0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1" x14ac:dyDescent="0.2">
      <c r="A318" s="159"/>
      <c r="B318" s="160"/>
      <c r="C318" s="185" t="s">
        <v>335</v>
      </c>
      <c r="D318" s="164"/>
      <c r="E318" s="165">
        <v>0.20680000000000001</v>
      </c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52"/>
      <c r="Z318" s="152"/>
      <c r="AA318" s="152"/>
      <c r="AB318" s="152"/>
      <c r="AC318" s="152"/>
      <c r="AD318" s="152"/>
      <c r="AE318" s="152"/>
      <c r="AF318" s="152"/>
      <c r="AG318" s="152" t="s">
        <v>133</v>
      </c>
      <c r="AH318" s="152">
        <v>1</v>
      </c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 x14ac:dyDescent="0.2">
      <c r="A319" s="159"/>
      <c r="B319" s="160"/>
      <c r="C319" s="184" t="s">
        <v>380</v>
      </c>
      <c r="D319" s="162"/>
      <c r="E319" s="163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52"/>
      <c r="Z319" s="152"/>
      <c r="AA319" s="152"/>
      <c r="AB319" s="152"/>
      <c r="AC319" s="152"/>
      <c r="AD319" s="152"/>
      <c r="AE319" s="152"/>
      <c r="AF319" s="152"/>
      <c r="AG319" s="152" t="s">
        <v>133</v>
      </c>
      <c r="AH319" s="152">
        <v>0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outlineLevel="1" x14ac:dyDescent="0.2">
      <c r="A320" s="159"/>
      <c r="B320" s="160"/>
      <c r="C320" s="184" t="s">
        <v>425</v>
      </c>
      <c r="D320" s="162"/>
      <c r="E320" s="163">
        <v>5.4559999999999997E-2</v>
      </c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52"/>
      <c r="Z320" s="152"/>
      <c r="AA320" s="152"/>
      <c r="AB320" s="152"/>
      <c r="AC320" s="152"/>
      <c r="AD320" s="152"/>
      <c r="AE320" s="152"/>
      <c r="AF320" s="152"/>
      <c r="AG320" s="152" t="s">
        <v>133</v>
      </c>
      <c r="AH320" s="152">
        <v>0</v>
      </c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1" x14ac:dyDescent="0.2">
      <c r="A321" s="159"/>
      <c r="B321" s="160"/>
      <c r="C321" s="184" t="s">
        <v>423</v>
      </c>
      <c r="D321" s="162"/>
      <c r="E321" s="163">
        <v>7.6560000000000003E-2</v>
      </c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52"/>
      <c r="Z321" s="152"/>
      <c r="AA321" s="152"/>
      <c r="AB321" s="152"/>
      <c r="AC321" s="152"/>
      <c r="AD321" s="152"/>
      <c r="AE321" s="152"/>
      <c r="AF321" s="152"/>
      <c r="AG321" s="152" t="s">
        <v>133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outlineLevel="1" x14ac:dyDescent="0.2">
      <c r="A322" s="159"/>
      <c r="B322" s="160"/>
      <c r="C322" s="184" t="s">
        <v>426</v>
      </c>
      <c r="D322" s="162"/>
      <c r="E322" s="163">
        <v>5.4559999999999997E-2</v>
      </c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52"/>
      <c r="Z322" s="152"/>
      <c r="AA322" s="152"/>
      <c r="AB322" s="152"/>
      <c r="AC322" s="152"/>
      <c r="AD322" s="152"/>
      <c r="AE322" s="152"/>
      <c r="AF322" s="152"/>
      <c r="AG322" s="152" t="s">
        <v>133</v>
      </c>
      <c r="AH322" s="152">
        <v>0</v>
      </c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1" x14ac:dyDescent="0.2">
      <c r="A323" s="159"/>
      <c r="B323" s="160"/>
      <c r="C323" s="185" t="s">
        <v>335</v>
      </c>
      <c r="D323" s="164"/>
      <c r="E323" s="165">
        <v>0.18568000000000001</v>
      </c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52"/>
      <c r="Z323" s="152"/>
      <c r="AA323" s="152"/>
      <c r="AB323" s="152"/>
      <c r="AC323" s="152"/>
      <c r="AD323" s="152"/>
      <c r="AE323" s="152"/>
      <c r="AF323" s="152"/>
      <c r="AG323" s="152" t="s">
        <v>133</v>
      </c>
      <c r="AH323" s="152">
        <v>1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1" x14ac:dyDescent="0.2">
      <c r="A324" s="173">
        <v>44</v>
      </c>
      <c r="B324" s="174" t="s">
        <v>427</v>
      </c>
      <c r="C324" s="183" t="s">
        <v>428</v>
      </c>
      <c r="D324" s="175" t="s">
        <v>139</v>
      </c>
      <c r="E324" s="176">
        <v>4.6730000000000001E-2</v>
      </c>
      <c r="F324" s="177"/>
      <c r="G324" s="178">
        <f>ROUND(E324*F324,2)</f>
        <v>0</v>
      </c>
      <c r="H324" s="177"/>
      <c r="I324" s="178">
        <f>ROUND(E324*H324,2)</f>
        <v>0</v>
      </c>
      <c r="J324" s="177"/>
      <c r="K324" s="178">
        <f>ROUND(E324*J324,2)</f>
        <v>0</v>
      </c>
      <c r="L324" s="178">
        <v>21</v>
      </c>
      <c r="M324" s="178">
        <f>G324*(1+L324/100)</f>
        <v>0</v>
      </c>
      <c r="N324" s="178">
        <v>1</v>
      </c>
      <c r="O324" s="178">
        <f>ROUND(E324*N324,2)</f>
        <v>0.05</v>
      </c>
      <c r="P324" s="178">
        <v>0</v>
      </c>
      <c r="Q324" s="178">
        <f>ROUND(E324*P324,2)</f>
        <v>0</v>
      </c>
      <c r="R324" s="178" t="s">
        <v>170</v>
      </c>
      <c r="S324" s="178" t="s">
        <v>129</v>
      </c>
      <c r="T324" s="179" t="s">
        <v>129</v>
      </c>
      <c r="U324" s="161">
        <v>0</v>
      </c>
      <c r="V324" s="161">
        <f>ROUND(E324*U324,2)</f>
        <v>0</v>
      </c>
      <c r="W324" s="161"/>
      <c r="X324" s="161" t="s">
        <v>171</v>
      </c>
      <c r="Y324" s="152"/>
      <c r="Z324" s="152"/>
      <c r="AA324" s="152"/>
      <c r="AB324" s="152"/>
      <c r="AC324" s="152"/>
      <c r="AD324" s="152"/>
      <c r="AE324" s="152"/>
      <c r="AF324" s="152"/>
      <c r="AG324" s="152" t="s">
        <v>172</v>
      </c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1" x14ac:dyDescent="0.2">
      <c r="A325" s="159"/>
      <c r="B325" s="160"/>
      <c r="C325" s="184" t="s">
        <v>336</v>
      </c>
      <c r="D325" s="162"/>
      <c r="E325" s="163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52"/>
      <c r="Z325" s="152"/>
      <c r="AA325" s="152"/>
      <c r="AB325" s="152"/>
      <c r="AC325" s="152"/>
      <c r="AD325" s="152"/>
      <c r="AE325" s="152"/>
      <c r="AF325" s="152"/>
      <c r="AG325" s="152" t="s">
        <v>133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1" x14ac:dyDescent="0.2">
      <c r="A326" s="159"/>
      <c r="B326" s="160"/>
      <c r="C326" s="184" t="s">
        <v>429</v>
      </c>
      <c r="D326" s="162"/>
      <c r="E326" s="163">
        <v>3.3000000000000002E-2</v>
      </c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52"/>
      <c r="Z326" s="152"/>
      <c r="AA326" s="152"/>
      <c r="AB326" s="152"/>
      <c r="AC326" s="152"/>
      <c r="AD326" s="152"/>
      <c r="AE326" s="152"/>
      <c r="AF326" s="152"/>
      <c r="AG326" s="152" t="s">
        <v>133</v>
      </c>
      <c r="AH326" s="152">
        <v>0</v>
      </c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 x14ac:dyDescent="0.2">
      <c r="A327" s="159"/>
      <c r="B327" s="160"/>
      <c r="C327" s="184" t="s">
        <v>430</v>
      </c>
      <c r="D327" s="162"/>
      <c r="E327" s="163">
        <v>6.6E-3</v>
      </c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52"/>
      <c r="Z327" s="152"/>
      <c r="AA327" s="152"/>
      <c r="AB327" s="152"/>
      <c r="AC327" s="152"/>
      <c r="AD327" s="152"/>
      <c r="AE327" s="152"/>
      <c r="AF327" s="152"/>
      <c r="AG327" s="152" t="s">
        <v>133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">
      <c r="A328" s="159"/>
      <c r="B328" s="160"/>
      <c r="C328" s="185" t="s">
        <v>335</v>
      </c>
      <c r="D328" s="164"/>
      <c r="E328" s="165">
        <v>3.9600000000000003E-2</v>
      </c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52"/>
      <c r="Z328" s="152"/>
      <c r="AA328" s="152"/>
      <c r="AB328" s="152"/>
      <c r="AC328" s="152"/>
      <c r="AD328" s="152"/>
      <c r="AE328" s="152"/>
      <c r="AF328" s="152"/>
      <c r="AG328" s="152" t="s">
        <v>133</v>
      </c>
      <c r="AH328" s="152">
        <v>1</v>
      </c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 x14ac:dyDescent="0.2">
      <c r="A329" s="159"/>
      <c r="B329" s="160"/>
      <c r="C329" s="184" t="s">
        <v>339</v>
      </c>
      <c r="D329" s="162"/>
      <c r="E329" s="163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52"/>
      <c r="Z329" s="152"/>
      <c r="AA329" s="152"/>
      <c r="AB329" s="152"/>
      <c r="AC329" s="152"/>
      <c r="AD329" s="152"/>
      <c r="AE329" s="152"/>
      <c r="AF329" s="152"/>
      <c r="AG329" s="152" t="s">
        <v>133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1" x14ac:dyDescent="0.2">
      <c r="A330" s="159"/>
      <c r="B330" s="160"/>
      <c r="C330" s="184" t="s">
        <v>431</v>
      </c>
      <c r="D330" s="162"/>
      <c r="E330" s="163">
        <v>7.1300000000000001E-3</v>
      </c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52"/>
      <c r="Z330" s="152"/>
      <c r="AA330" s="152"/>
      <c r="AB330" s="152"/>
      <c r="AC330" s="152"/>
      <c r="AD330" s="152"/>
      <c r="AE330" s="152"/>
      <c r="AF330" s="152"/>
      <c r="AG330" s="152" t="s">
        <v>133</v>
      </c>
      <c r="AH330" s="152">
        <v>0</v>
      </c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outlineLevel="1" x14ac:dyDescent="0.2">
      <c r="A331" s="159"/>
      <c r="B331" s="160"/>
      <c r="C331" s="185" t="s">
        <v>335</v>
      </c>
      <c r="D331" s="164"/>
      <c r="E331" s="165">
        <v>7.1300000000000001E-3</v>
      </c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52"/>
      <c r="Z331" s="152"/>
      <c r="AA331" s="152"/>
      <c r="AB331" s="152"/>
      <c r="AC331" s="152"/>
      <c r="AD331" s="152"/>
      <c r="AE331" s="152"/>
      <c r="AF331" s="152"/>
      <c r="AG331" s="152" t="s">
        <v>133</v>
      </c>
      <c r="AH331" s="152">
        <v>1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ht="22.5" outlineLevel="1" x14ac:dyDescent="0.2">
      <c r="A332" s="173">
        <v>45</v>
      </c>
      <c r="B332" s="174" t="s">
        <v>432</v>
      </c>
      <c r="C332" s="183" t="s">
        <v>433</v>
      </c>
      <c r="D332" s="175" t="s">
        <v>163</v>
      </c>
      <c r="E332" s="176">
        <v>38.5</v>
      </c>
      <c r="F332" s="177"/>
      <c r="G332" s="178">
        <f>ROUND(E332*F332,2)</f>
        <v>0</v>
      </c>
      <c r="H332" s="177"/>
      <c r="I332" s="178">
        <f>ROUND(E332*H332,2)</f>
        <v>0</v>
      </c>
      <c r="J332" s="177"/>
      <c r="K332" s="178">
        <f>ROUND(E332*J332,2)</f>
        <v>0</v>
      </c>
      <c r="L332" s="178">
        <v>21</v>
      </c>
      <c r="M332" s="178">
        <f>G332*(1+L332/100)</f>
        <v>0</v>
      </c>
      <c r="N332" s="178">
        <v>1.7149999999999999E-2</v>
      </c>
      <c r="O332" s="178">
        <f>ROUND(E332*N332,2)</f>
        <v>0.66</v>
      </c>
      <c r="P332" s="178">
        <v>0</v>
      </c>
      <c r="Q332" s="178">
        <f>ROUND(E332*P332,2)</f>
        <v>0</v>
      </c>
      <c r="R332" s="178" t="s">
        <v>170</v>
      </c>
      <c r="S332" s="178" t="s">
        <v>129</v>
      </c>
      <c r="T332" s="179" t="s">
        <v>129</v>
      </c>
      <c r="U332" s="161">
        <v>0</v>
      </c>
      <c r="V332" s="161">
        <f>ROUND(E332*U332,2)</f>
        <v>0</v>
      </c>
      <c r="W332" s="161"/>
      <c r="X332" s="161" t="s">
        <v>171</v>
      </c>
      <c r="Y332" s="152"/>
      <c r="Z332" s="152"/>
      <c r="AA332" s="152"/>
      <c r="AB332" s="152"/>
      <c r="AC332" s="152"/>
      <c r="AD332" s="152"/>
      <c r="AE332" s="152"/>
      <c r="AF332" s="152"/>
      <c r="AG332" s="152" t="s">
        <v>172</v>
      </c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 x14ac:dyDescent="0.2">
      <c r="A333" s="159"/>
      <c r="B333" s="160"/>
      <c r="C333" s="184" t="s">
        <v>263</v>
      </c>
      <c r="D333" s="162"/>
      <c r="E333" s="163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52"/>
      <c r="Z333" s="152"/>
      <c r="AA333" s="152"/>
      <c r="AB333" s="152"/>
      <c r="AC333" s="152"/>
      <c r="AD333" s="152"/>
      <c r="AE333" s="152"/>
      <c r="AF333" s="152"/>
      <c r="AG333" s="152" t="s">
        <v>133</v>
      </c>
      <c r="AH333" s="152">
        <v>0</v>
      </c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outlineLevel="1" x14ac:dyDescent="0.2">
      <c r="A334" s="159"/>
      <c r="B334" s="160"/>
      <c r="C334" s="184" t="s">
        <v>434</v>
      </c>
      <c r="D334" s="162"/>
      <c r="E334" s="163">
        <v>22.274999999999999</v>
      </c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52"/>
      <c r="Z334" s="152"/>
      <c r="AA334" s="152"/>
      <c r="AB334" s="152"/>
      <c r="AC334" s="152"/>
      <c r="AD334" s="152"/>
      <c r="AE334" s="152"/>
      <c r="AF334" s="152"/>
      <c r="AG334" s="152" t="s">
        <v>133</v>
      </c>
      <c r="AH334" s="152">
        <v>0</v>
      </c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1" x14ac:dyDescent="0.2">
      <c r="A335" s="159"/>
      <c r="B335" s="160"/>
      <c r="C335" s="184" t="s">
        <v>435</v>
      </c>
      <c r="D335" s="162"/>
      <c r="E335" s="163">
        <v>16.225000000000001</v>
      </c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52"/>
      <c r="Z335" s="152"/>
      <c r="AA335" s="152"/>
      <c r="AB335" s="152"/>
      <c r="AC335" s="152"/>
      <c r="AD335" s="152"/>
      <c r="AE335" s="152"/>
      <c r="AF335" s="152"/>
      <c r="AG335" s="152" t="s">
        <v>133</v>
      </c>
      <c r="AH335" s="152">
        <v>0</v>
      </c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ht="22.5" outlineLevel="1" x14ac:dyDescent="0.2">
      <c r="A336" s="173">
        <v>46</v>
      </c>
      <c r="B336" s="174" t="s">
        <v>436</v>
      </c>
      <c r="C336" s="183" t="s">
        <v>437</v>
      </c>
      <c r="D336" s="175" t="s">
        <v>139</v>
      </c>
      <c r="E336" s="176">
        <v>0.41596</v>
      </c>
      <c r="F336" s="177"/>
      <c r="G336" s="178">
        <f>ROUND(E336*F336,2)</f>
        <v>0</v>
      </c>
      <c r="H336" s="177"/>
      <c r="I336" s="178">
        <f>ROUND(E336*H336,2)</f>
        <v>0</v>
      </c>
      <c r="J336" s="177"/>
      <c r="K336" s="178">
        <f>ROUND(E336*J336,2)</f>
        <v>0</v>
      </c>
      <c r="L336" s="178">
        <v>21</v>
      </c>
      <c r="M336" s="178">
        <f>G336*(1+L336/100)</f>
        <v>0</v>
      </c>
      <c r="N336" s="178">
        <v>1</v>
      </c>
      <c r="O336" s="178">
        <f>ROUND(E336*N336,2)</f>
        <v>0.42</v>
      </c>
      <c r="P336" s="178">
        <v>0</v>
      </c>
      <c r="Q336" s="178">
        <f>ROUND(E336*P336,2)</f>
        <v>0</v>
      </c>
      <c r="R336" s="178" t="s">
        <v>170</v>
      </c>
      <c r="S336" s="178" t="s">
        <v>129</v>
      </c>
      <c r="T336" s="179" t="s">
        <v>129</v>
      </c>
      <c r="U336" s="161">
        <v>0</v>
      </c>
      <c r="V336" s="161">
        <f>ROUND(E336*U336,2)</f>
        <v>0</v>
      </c>
      <c r="W336" s="161"/>
      <c r="X336" s="161" t="s">
        <v>171</v>
      </c>
      <c r="Y336" s="152"/>
      <c r="Z336" s="152"/>
      <c r="AA336" s="152"/>
      <c r="AB336" s="152"/>
      <c r="AC336" s="152"/>
      <c r="AD336" s="152"/>
      <c r="AE336" s="152"/>
      <c r="AF336" s="152"/>
      <c r="AG336" s="152" t="s">
        <v>172</v>
      </c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 x14ac:dyDescent="0.2">
      <c r="A337" s="159"/>
      <c r="B337" s="160"/>
      <c r="C337" s="184" t="s">
        <v>263</v>
      </c>
      <c r="D337" s="162"/>
      <c r="E337" s="163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52"/>
      <c r="Z337" s="152"/>
      <c r="AA337" s="152"/>
      <c r="AB337" s="152"/>
      <c r="AC337" s="152"/>
      <c r="AD337" s="152"/>
      <c r="AE337" s="152"/>
      <c r="AF337" s="152"/>
      <c r="AG337" s="152" t="s">
        <v>133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 x14ac:dyDescent="0.2">
      <c r="A338" s="159"/>
      <c r="B338" s="160"/>
      <c r="C338" s="184" t="s">
        <v>438</v>
      </c>
      <c r="D338" s="162"/>
      <c r="E338" s="163">
        <v>0.11942999999999999</v>
      </c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52"/>
      <c r="Z338" s="152"/>
      <c r="AA338" s="152"/>
      <c r="AB338" s="152"/>
      <c r="AC338" s="152"/>
      <c r="AD338" s="152"/>
      <c r="AE338" s="152"/>
      <c r="AF338" s="152"/>
      <c r="AG338" s="152" t="s">
        <v>133</v>
      </c>
      <c r="AH338" s="152">
        <v>0</v>
      </c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">
      <c r="A339" s="159"/>
      <c r="B339" s="160"/>
      <c r="C339" s="185" t="s">
        <v>335</v>
      </c>
      <c r="D339" s="164"/>
      <c r="E339" s="165">
        <v>0.11942999999999999</v>
      </c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52"/>
      <c r="Z339" s="152"/>
      <c r="AA339" s="152"/>
      <c r="AB339" s="152"/>
      <c r="AC339" s="152"/>
      <c r="AD339" s="152"/>
      <c r="AE339" s="152"/>
      <c r="AF339" s="152"/>
      <c r="AG339" s="152" t="s">
        <v>133</v>
      </c>
      <c r="AH339" s="152">
        <v>1</v>
      </c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1" x14ac:dyDescent="0.2">
      <c r="A340" s="159"/>
      <c r="B340" s="160"/>
      <c r="C340" s="184" t="s">
        <v>346</v>
      </c>
      <c r="D340" s="162"/>
      <c r="E340" s="163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52"/>
      <c r="Z340" s="152"/>
      <c r="AA340" s="152"/>
      <c r="AB340" s="152"/>
      <c r="AC340" s="152"/>
      <c r="AD340" s="152"/>
      <c r="AE340" s="152"/>
      <c r="AF340" s="152"/>
      <c r="AG340" s="152" t="s">
        <v>133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1" x14ac:dyDescent="0.2">
      <c r="A341" s="159"/>
      <c r="B341" s="160"/>
      <c r="C341" s="184" t="s">
        <v>439</v>
      </c>
      <c r="D341" s="162"/>
      <c r="E341" s="163">
        <v>9.06E-2</v>
      </c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52"/>
      <c r="Z341" s="152"/>
      <c r="AA341" s="152"/>
      <c r="AB341" s="152"/>
      <c r="AC341" s="152"/>
      <c r="AD341" s="152"/>
      <c r="AE341" s="152"/>
      <c r="AF341" s="152"/>
      <c r="AG341" s="152" t="s">
        <v>133</v>
      </c>
      <c r="AH341" s="152">
        <v>0</v>
      </c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1" x14ac:dyDescent="0.2">
      <c r="A342" s="159"/>
      <c r="B342" s="160"/>
      <c r="C342" s="185" t="s">
        <v>335</v>
      </c>
      <c r="D342" s="164"/>
      <c r="E342" s="165">
        <v>9.06E-2</v>
      </c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52"/>
      <c r="Z342" s="152"/>
      <c r="AA342" s="152"/>
      <c r="AB342" s="152"/>
      <c r="AC342" s="152"/>
      <c r="AD342" s="152"/>
      <c r="AE342" s="152"/>
      <c r="AF342" s="152"/>
      <c r="AG342" s="152" t="s">
        <v>133</v>
      </c>
      <c r="AH342" s="152">
        <v>1</v>
      </c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1" x14ac:dyDescent="0.2">
      <c r="A343" s="159"/>
      <c r="B343" s="160"/>
      <c r="C343" s="184" t="s">
        <v>349</v>
      </c>
      <c r="D343" s="162"/>
      <c r="E343" s="163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52"/>
      <c r="Z343" s="152"/>
      <c r="AA343" s="152"/>
      <c r="AB343" s="152"/>
      <c r="AC343" s="152"/>
      <c r="AD343" s="152"/>
      <c r="AE343" s="152"/>
      <c r="AF343" s="152"/>
      <c r="AG343" s="152" t="s">
        <v>133</v>
      </c>
      <c r="AH343" s="152">
        <v>0</v>
      </c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 x14ac:dyDescent="0.2">
      <c r="A344" s="159"/>
      <c r="B344" s="160"/>
      <c r="C344" s="184" t="s">
        <v>440</v>
      </c>
      <c r="D344" s="162"/>
      <c r="E344" s="163">
        <v>7.8710000000000002E-2</v>
      </c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52"/>
      <c r="Z344" s="152"/>
      <c r="AA344" s="152"/>
      <c r="AB344" s="152"/>
      <c r="AC344" s="152"/>
      <c r="AD344" s="152"/>
      <c r="AE344" s="152"/>
      <c r="AF344" s="152"/>
      <c r="AG344" s="152" t="s">
        <v>133</v>
      </c>
      <c r="AH344" s="152">
        <v>0</v>
      </c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 x14ac:dyDescent="0.2">
      <c r="A345" s="159"/>
      <c r="B345" s="160"/>
      <c r="C345" s="185" t="s">
        <v>335</v>
      </c>
      <c r="D345" s="164"/>
      <c r="E345" s="165">
        <v>7.8710000000000002E-2</v>
      </c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52"/>
      <c r="Z345" s="152"/>
      <c r="AA345" s="152"/>
      <c r="AB345" s="152"/>
      <c r="AC345" s="152"/>
      <c r="AD345" s="152"/>
      <c r="AE345" s="152"/>
      <c r="AF345" s="152"/>
      <c r="AG345" s="152" t="s">
        <v>133</v>
      </c>
      <c r="AH345" s="152">
        <v>1</v>
      </c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">
      <c r="A346" s="159"/>
      <c r="B346" s="160"/>
      <c r="C346" s="184" t="s">
        <v>352</v>
      </c>
      <c r="D346" s="162"/>
      <c r="E346" s="163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52"/>
      <c r="Z346" s="152"/>
      <c r="AA346" s="152"/>
      <c r="AB346" s="152"/>
      <c r="AC346" s="152"/>
      <c r="AD346" s="152"/>
      <c r="AE346" s="152"/>
      <c r="AF346" s="152"/>
      <c r="AG346" s="152" t="s">
        <v>133</v>
      </c>
      <c r="AH346" s="152">
        <v>0</v>
      </c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 x14ac:dyDescent="0.2">
      <c r="A347" s="159"/>
      <c r="B347" s="160"/>
      <c r="C347" s="184" t="s">
        <v>441</v>
      </c>
      <c r="D347" s="162"/>
      <c r="E347" s="163">
        <v>7.3219999999999993E-2</v>
      </c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52"/>
      <c r="Z347" s="152"/>
      <c r="AA347" s="152"/>
      <c r="AB347" s="152"/>
      <c r="AC347" s="152"/>
      <c r="AD347" s="152"/>
      <c r="AE347" s="152"/>
      <c r="AF347" s="152"/>
      <c r="AG347" s="152" t="s">
        <v>133</v>
      </c>
      <c r="AH347" s="152">
        <v>0</v>
      </c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1" x14ac:dyDescent="0.2">
      <c r="A348" s="159"/>
      <c r="B348" s="160"/>
      <c r="C348" s="185" t="s">
        <v>335</v>
      </c>
      <c r="D348" s="164"/>
      <c r="E348" s="165">
        <v>7.3219999999999993E-2</v>
      </c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52"/>
      <c r="Z348" s="152"/>
      <c r="AA348" s="152"/>
      <c r="AB348" s="152"/>
      <c r="AC348" s="152"/>
      <c r="AD348" s="152"/>
      <c r="AE348" s="152"/>
      <c r="AF348" s="152"/>
      <c r="AG348" s="152" t="s">
        <v>133</v>
      </c>
      <c r="AH348" s="152">
        <v>1</v>
      </c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 x14ac:dyDescent="0.2">
      <c r="A349" s="159"/>
      <c r="B349" s="160"/>
      <c r="C349" s="184" t="s">
        <v>355</v>
      </c>
      <c r="D349" s="162"/>
      <c r="E349" s="163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52"/>
      <c r="Z349" s="152"/>
      <c r="AA349" s="152"/>
      <c r="AB349" s="152"/>
      <c r="AC349" s="152"/>
      <c r="AD349" s="152"/>
      <c r="AE349" s="152"/>
      <c r="AF349" s="152"/>
      <c r="AG349" s="152" t="s">
        <v>133</v>
      </c>
      <c r="AH349" s="152">
        <v>0</v>
      </c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1" x14ac:dyDescent="0.2">
      <c r="A350" s="159"/>
      <c r="B350" s="160"/>
      <c r="C350" s="184" t="s">
        <v>442</v>
      </c>
      <c r="D350" s="162"/>
      <c r="E350" s="163">
        <v>5.3999999999999999E-2</v>
      </c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52"/>
      <c r="Z350" s="152"/>
      <c r="AA350" s="152"/>
      <c r="AB350" s="152"/>
      <c r="AC350" s="152"/>
      <c r="AD350" s="152"/>
      <c r="AE350" s="152"/>
      <c r="AF350" s="152"/>
      <c r="AG350" s="152" t="s">
        <v>133</v>
      </c>
      <c r="AH350" s="152">
        <v>0</v>
      </c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1" x14ac:dyDescent="0.2">
      <c r="A351" s="159"/>
      <c r="B351" s="160"/>
      <c r="C351" s="185" t="s">
        <v>335</v>
      </c>
      <c r="D351" s="164"/>
      <c r="E351" s="165">
        <v>5.3999999999999999E-2</v>
      </c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52"/>
      <c r="Z351" s="152"/>
      <c r="AA351" s="152"/>
      <c r="AB351" s="152"/>
      <c r="AC351" s="152"/>
      <c r="AD351" s="152"/>
      <c r="AE351" s="152"/>
      <c r="AF351" s="152"/>
      <c r="AG351" s="152" t="s">
        <v>133</v>
      </c>
      <c r="AH351" s="152">
        <v>1</v>
      </c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1" x14ac:dyDescent="0.2">
      <c r="A352" s="173">
        <v>47</v>
      </c>
      <c r="B352" s="174" t="s">
        <v>443</v>
      </c>
      <c r="C352" s="183" t="s">
        <v>444</v>
      </c>
      <c r="D352" s="175" t="s">
        <v>139</v>
      </c>
      <c r="E352" s="176">
        <v>0.20055000000000001</v>
      </c>
      <c r="F352" s="177"/>
      <c r="G352" s="178">
        <f>ROUND(E352*F352,2)</f>
        <v>0</v>
      </c>
      <c r="H352" s="177"/>
      <c r="I352" s="178">
        <f>ROUND(E352*H352,2)</f>
        <v>0</v>
      </c>
      <c r="J352" s="177"/>
      <c r="K352" s="178">
        <f>ROUND(E352*J352,2)</f>
        <v>0</v>
      </c>
      <c r="L352" s="178">
        <v>21</v>
      </c>
      <c r="M352" s="178">
        <f>G352*(1+L352/100)</f>
        <v>0</v>
      </c>
      <c r="N352" s="178">
        <v>1</v>
      </c>
      <c r="O352" s="178">
        <f>ROUND(E352*N352,2)</f>
        <v>0.2</v>
      </c>
      <c r="P352" s="178">
        <v>0</v>
      </c>
      <c r="Q352" s="178">
        <f>ROUND(E352*P352,2)</f>
        <v>0</v>
      </c>
      <c r="R352" s="178"/>
      <c r="S352" s="178" t="s">
        <v>183</v>
      </c>
      <c r="T352" s="179" t="s">
        <v>129</v>
      </c>
      <c r="U352" s="161">
        <v>0</v>
      </c>
      <c r="V352" s="161">
        <f>ROUND(E352*U352,2)</f>
        <v>0</v>
      </c>
      <c r="W352" s="161"/>
      <c r="X352" s="161" t="s">
        <v>171</v>
      </c>
      <c r="Y352" s="152"/>
      <c r="Z352" s="152"/>
      <c r="AA352" s="152"/>
      <c r="AB352" s="152"/>
      <c r="AC352" s="152"/>
      <c r="AD352" s="152"/>
      <c r="AE352" s="152"/>
      <c r="AF352" s="152"/>
      <c r="AG352" s="152" t="s">
        <v>172</v>
      </c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59"/>
      <c r="B353" s="160"/>
      <c r="C353" s="184" t="s">
        <v>263</v>
      </c>
      <c r="D353" s="162"/>
      <c r="E353" s="163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52"/>
      <c r="Z353" s="152"/>
      <c r="AA353" s="152"/>
      <c r="AB353" s="152"/>
      <c r="AC353" s="152"/>
      <c r="AD353" s="152"/>
      <c r="AE353" s="152"/>
      <c r="AF353" s="152"/>
      <c r="AG353" s="152" t="s">
        <v>133</v>
      </c>
      <c r="AH353" s="152">
        <v>0</v>
      </c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 x14ac:dyDescent="0.2">
      <c r="A354" s="159"/>
      <c r="B354" s="160"/>
      <c r="C354" s="184" t="s">
        <v>445</v>
      </c>
      <c r="D354" s="162"/>
      <c r="E354" s="163">
        <v>0.20055000000000001</v>
      </c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52"/>
      <c r="Z354" s="152"/>
      <c r="AA354" s="152"/>
      <c r="AB354" s="152"/>
      <c r="AC354" s="152"/>
      <c r="AD354" s="152"/>
      <c r="AE354" s="152"/>
      <c r="AF354" s="152"/>
      <c r="AG354" s="152" t="s">
        <v>133</v>
      </c>
      <c r="AH354" s="152">
        <v>0</v>
      </c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ht="22.5" outlineLevel="1" x14ac:dyDescent="0.2">
      <c r="A355" s="173">
        <v>48</v>
      </c>
      <c r="B355" s="174" t="s">
        <v>446</v>
      </c>
      <c r="C355" s="183" t="s">
        <v>447</v>
      </c>
      <c r="D355" s="175" t="s">
        <v>139</v>
      </c>
      <c r="E355" s="176">
        <v>0.63539999999999996</v>
      </c>
      <c r="F355" s="177"/>
      <c r="G355" s="178">
        <f>ROUND(E355*F355,2)</f>
        <v>0</v>
      </c>
      <c r="H355" s="177"/>
      <c r="I355" s="178">
        <f>ROUND(E355*H355,2)</f>
        <v>0</v>
      </c>
      <c r="J355" s="177"/>
      <c r="K355" s="178">
        <f>ROUND(E355*J355,2)</f>
        <v>0</v>
      </c>
      <c r="L355" s="178">
        <v>21</v>
      </c>
      <c r="M355" s="178">
        <f>G355*(1+L355/100)</f>
        <v>0</v>
      </c>
      <c r="N355" s="178">
        <v>1</v>
      </c>
      <c r="O355" s="178">
        <f>ROUND(E355*N355,2)</f>
        <v>0.64</v>
      </c>
      <c r="P355" s="178">
        <v>0</v>
      </c>
      <c r="Q355" s="178">
        <f>ROUND(E355*P355,2)</f>
        <v>0</v>
      </c>
      <c r="R355" s="178" t="s">
        <v>170</v>
      </c>
      <c r="S355" s="178" t="s">
        <v>129</v>
      </c>
      <c r="T355" s="179" t="s">
        <v>129</v>
      </c>
      <c r="U355" s="161">
        <v>0</v>
      </c>
      <c r="V355" s="161">
        <f>ROUND(E355*U355,2)</f>
        <v>0</v>
      </c>
      <c r="W355" s="161"/>
      <c r="X355" s="161" t="s">
        <v>171</v>
      </c>
      <c r="Y355" s="152"/>
      <c r="Z355" s="152"/>
      <c r="AA355" s="152"/>
      <c r="AB355" s="152"/>
      <c r="AC355" s="152"/>
      <c r="AD355" s="152"/>
      <c r="AE355" s="152"/>
      <c r="AF355" s="152"/>
      <c r="AG355" s="152" t="s">
        <v>172</v>
      </c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1" x14ac:dyDescent="0.2">
      <c r="A356" s="159"/>
      <c r="B356" s="160"/>
      <c r="C356" s="184" t="s">
        <v>383</v>
      </c>
      <c r="D356" s="162"/>
      <c r="E356" s="163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52"/>
      <c r="Z356" s="152"/>
      <c r="AA356" s="152"/>
      <c r="AB356" s="152"/>
      <c r="AC356" s="152"/>
      <c r="AD356" s="152"/>
      <c r="AE356" s="152"/>
      <c r="AF356" s="152"/>
      <c r="AG356" s="152" t="s">
        <v>133</v>
      </c>
      <c r="AH356" s="152">
        <v>0</v>
      </c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outlineLevel="1" x14ac:dyDescent="0.2">
      <c r="A357" s="159"/>
      <c r="B357" s="160"/>
      <c r="C357" s="184" t="s">
        <v>448</v>
      </c>
      <c r="D357" s="162"/>
      <c r="E357" s="163">
        <v>0.44542999999999999</v>
      </c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52"/>
      <c r="Z357" s="152"/>
      <c r="AA357" s="152"/>
      <c r="AB357" s="152"/>
      <c r="AC357" s="152"/>
      <c r="AD357" s="152"/>
      <c r="AE357" s="152"/>
      <c r="AF357" s="152"/>
      <c r="AG357" s="152" t="s">
        <v>133</v>
      </c>
      <c r="AH357" s="152">
        <v>0</v>
      </c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1" x14ac:dyDescent="0.2">
      <c r="A358" s="159"/>
      <c r="B358" s="160"/>
      <c r="C358" s="184" t="s">
        <v>449</v>
      </c>
      <c r="D358" s="162"/>
      <c r="E358" s="163">
        <v>8.516E-2</v>
      </c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52"/>
      <c r="Z358" s="152"/>
      <c r="AA358" s="152"/>
      <c r="AB358" s="152"/>
      <c r="AC358" s="152"/>
      <c r="AD358" s="152"/>
      <c r="AE358" s="152"/>
      <c r="AF358" s="152"/>
      <c r="AG358" s="152" t="s">
        <v>133</v>
      </c>
      <c r="AH358" s="152">
        <v>0</v>
      </c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1" x14ac:dyDescent="0.2">
      <c r="A359" s="159"/>
      <c r="B359" s="160"/>
      <c r="C359" s="184" t="s">
        <v>450</v>
      </c>
      <c r="D359" s="162"/>
      <c r="E359" s="163">
        <v>5.8950000000000002E-2</v>
      </c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52"/>
      <c r="Z359" s="152"/>
      <c r="AA359" s="152"/>
      <c r="AB359" s="152"/>
      <c r="AC359" s="152"/>
      <c r="AD359" s="152"/>
      <c r="AE359" s="152"/>
      <c r="AF359" s="152"/>
      <c r="AG359" s="152" t="s">
        <v>133</v>
      </c>
      <c r="AH359" s="152">
        <v>0</v>
      </c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1" x14ac:dyDescent="0.2">
      <c r="A360" s="159"/>
      <c r="B360" s="160"/>
      <c r="C360" s="184" t="s">
        <v>451</v>
      </c>
      <c r="D360" s="162"/>
      <c r="E360" s="163">
        <v>4.5850000000000002E-2</v>
      </c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52"/>
      <c r="Z360" s="152"/>
      <c r="AA360" s="152"/>
      <c r="AB360" s="152"/>
      <c r="AC360" s="152"/>
      <c r="AD360" s="152"/>
      <c r="AE360" s="152"/>
      <c r="AF360" s="152"/>
      <c r="AG360" s="152" t="s">
        <v>133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1" x14ac:dyDescent="0.2">
      <c r="A361" s="173">
        <v>49</v>
      </c>
      <c r="B361" s="174" t="s">
        <v>452</v>
      </c>
      <c r="C361" s="183" t="s">
        <v>453</v>
      </c>
      <c r="D361" s="175" t="s">
        <v>139</v>
      </c>
      <c r="E361" s="176">
        <v>0.14365</v>
      </c>
      <c r="F361" s="177"/>
      <c r="G361" s="178">
        <f>ROUND(E361*F361,2)</f>
        <v>0</v>
      </c>
      <c r="H361" s="177"/>
      <c r="I361" s="178">
        <f>ROUND(E361*H361,2)</f>
        <v>0</v>
      </c>
      <c r="J361" s="177"/>
      <c r="K361" s="178">
        <f>ROUND(E361*J361,2)</f>
        <v>0</v>
      </c>
      <c r="L361" s="178">
        <v>21</v>
      </c>
      <c r="M361" s="178">
        <f>G361*(1+L361/100)</f>
        <v>0</v>
      </c>
      <c r="N361" s="178">
        <v>1</v>
      </c>
      <c r="O361" s="178">
        <f>ROUND(E361*N361,2)</f>
        <v>0.14000000000000001</v>
      </c>
      <c r="P361" s="178">
        <v>0</v>
      </c>
      <c r="Q361" s="178">
        <f>ROUND(E361*P361,2)</f>
        <v>0</v>
      </c>
      <c r="R361" s="178"/>
      <c r="S361" s="178" t="s">
        <v>183</v>
      </c>
      <c r="T361" s="179" t="s">
        <v>129</v>
      </c>
      <c r="U361" s="161">
        <v>0</v>
      </c>
      <c r="V361" s="161">
        <f>ROUND(E361*U361,2)</f>
        <v>0</v>
      </c>
      <c r="W361" s="161"/>
      <c r="X361" s="161" t="s">
        <v>171</v>
      </c>
      <c r="Y361" s="152"/>
      <c r="Z361" s="152"/>
      <c r="AA361" s="152"/>
      <c r="AB361" s="152"/>
      <c r="AC361" s="152"/>
      <c r="AD361" s="152"/>
      <c r="AE361" s="152"/>
      <c r="AF361" s="152"/>
      <c r="AG361" s="152" t="s">
        <v>172</v>
      </c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outlineLevel="1" x14ac:dyDescent="0.2">
      <c r="A362" s="159"/>
      <c r="B362" s="160"/>
      <c r="C362" s="184" t="s">
        <v>454</v>
      </c>
      <c r="D362" s="162"/>
      <c r="E362" s="163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52"/>
      <c r="Z362" s="152"/>
      <c r="AA362" s="152"/>
      <c r="AB362" s="152"/>
      <c r="AC362" s="152"/>
      <c r="AD362" s="152"/>
      <c r="AE362" s="152"/>
      <c r="AF362" s="152"/>
      <c r="AG362" s="152" t="s">
        <v>133</v>
      </c>
      <c r="AH362" s="152">
        <v>0</v>
      </c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 x14ac:dyDescent="0.2">
      <c r="A363" s="159"/>
      <c r="B363" s="160"/>
      <c r="C363" s="184" t="s">
        <v>455</v>
      </c>
      <c r="D363" s="162"/>
      <c r="E363" s="163">
        <v>6.4299999999999996E-2</v>
      </c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52"/>
      <c r="Z363" s="152"/>
      <c r="AA363" s="152"/>
      <c r="AB363" s="152"/>
      <c r="AC363" s="152"/>
      <c r="AD363" s="152"/>
      <c r="AE363" s="152"/>
      <c r="AF363" s="152"/>
      <c r="AG363" s="152" t="s">
        <v>133</v>
      </c>
      <c r="AH363" s="152">
        <v>0</v>
      </c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outlineLevel="1" x14ac:dyDescent="0.2">
      <c r="A364" s="159"/>
      <c r="B364" s="160"/>
      <c r="C364" s="184" t="s">
        <v>456</v>
      </c>
      <c r="D364" s="162"/>
      <c r="E364" s="163">
        <v>2.1309999999999999E-2</v>
      </c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52"/>
      <c r="Z364" s="152"/>
      <c r="AA364" s="152"/>
      <c r="AB364" s="152"/>
      <c r="AC364" s="152"/>
      <c r="AD364" s="152"/>
      <c r="AE364" s="152"/>
      <c r="AF364" s="152"/>
      <c r="AG364" s="152" t="s">
        <v>133</v>
      </c>
      <c r="AH364" s="152">
        <v>0</v>
      </c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outlineLevel="1" x14ac:dyDescent="0.2">
      <c r="A365" s="159"/>
      <c r="B365" s="160"/>
      <c r="C365" s="184" t="s">
        <v>457</v>
      </c>
      <c r="D365" s="162"/>
      <c r="E365" s="163">
        <v>1.5429999999999999E-2</v>
      </c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52"/>
      <c r="Z365" s="152"/>
      <c r="AA365" s="152"/>
      <c r="AB365" s="152"/>
      <c r="AC365" s="152"/>
      <c r="AD365" s="152"/>
      <c r="AE365" s="152"/>
      <c r="AF365" s="152"/>
      <c r="AG365" s="152" t="s">
        <v>133</v>
      </c>
      <c r="AH365" s="152">
        <v>0</v>
      </c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1" x14ac:dyDescent="0.2">
      <c r="A366" s="159"/>
      <c r="B366" s="160"/>
      <c r="C366" s="184" t="s">
        <v>458</v>
      </c>
      <c r="D366" s="162"/>
      <c r="E366" s="163">
        <v>1.7639999999999999E-2</v>
      </c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52"/>
      <c r="Z366" s="152"/>
      <c r="AA366" s="152"/>
      <c r="AB366" s="152"/>
      <c r="AC366" s="152"/>
      <c r="AD366" s="152"/>
      <c r="AE366" s="152"/>
      <c r="AF366" s="152"/>
      <c r="AG366" s="152" t="s">
        <v>133</v>
      </c>
      <c r="AH366" s="152">
        <v>0</v>
      </c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1" x14ac:dyDescent="0.2">
      <c r="A367" s="159"/>
      <c r="B367" s="160"/>
      <c r="C367" s="184" t="s">
        <v>459</v>
      </c>
      <c r="D367" s="162"/>
      <c r="E367" s="163">
        <v>2.4979999999999999E-2</v>
      </c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52"/>
      <c r="Z367" s="152"/>
      <c r="AA367" s="152"/>
      <c r="AB367" s="152"/>
      <c r="AC367" s="152"/>
      <c r="AD367" s="152"/>
      <c r="AE367" s="152"/>
      <c r="AF367" s="152"/>
      <c r="AG367" s="152" t="s">
        <v>133</v>
      </c>
      <c r="AH367" s="152">
        <v>0</v>
      </c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 x14ac:dyDescent="0.2">
      <c r="A368" s="173">
        <v>50</v>
      </c>
      <c r="B368" s="174" t="s">
        <v>460</v>
      </c>
      <c r="C368" s="183" t="s">
        <v>461</v>
      </c>
      <c r="D368" s="175" t="s">
        <v>139</v>
      </c>
      <c r="E368" s="176">
        <v>5.4499500000000003</v>
      </c>
      <c r="F368" s="177"/>
      <c r="G368" s="178">
        <f>ROUND(E368*F368,2)</f>
        <v>0</v>
      </c>
      <c r="H368" s="177"/>
      <c r="I368" s="178">
        <f>ROUND(E368*H368,2)</f>
        <v>0</v>
      </c>
      <c r="J368" s="177"/>
      <c r="K368" s="178">
        <f>ROUND(E368*J368,2)</f>
        <v>0</v>
      </c>
      <c r="L368" s="178">
        <v>21</v>
      </c>
      <c r="M368" s="178">
        <f>G368*(1+L368/100)</f>
        <v>0</v>
      </c>
      <c r="N368" s="178">
        <v>0</v>
      </c>
      <c r="O368" s="178">
        <f>ROUND(E368*N368,2)</f>
        <v>0</v>
      </c>
      <c r="P368" s="178">
        <v>0</v>
      </c>
      <c r="Q368" s="178">
        <f>ROUND(E368*P368,2)</f>
        <v>0</v>
      </c>
      <c r="R368" s="178" t="s">
        <v>328</v>
      </c>
      <c r="S368" s="178" t="s">
        <v>129</v>
      </c>
      <c r="T368" s="179" t="s">
        <v>129</v>
      </c>
      <c r="U368" s="161">
        <v>3.327</v>
      </c>
      <c r="V368" s="161">
        <f>ROUND(E368*U368,2)</f>
        <v>18.13</v>
      </c>
      <c r="W368" s="161"/>
      <c r="X368" s="161" t="s">
        <v>213</v>
      </c>
      <c r="Y368" s="152"/>
      <c r="Z368" s="152"/>
      <c r="AA368" s="152"/>
      <c r="AB368" s="152"/>
      <c r="AC368" s="152"/>
      <c r="AD368" s="152"/>
      <c r="AE368" s="152"/>
      <c r="AF368" s="152"/>
      <c r="AG368" s="152" t="s">
        <v>214</v>
      </c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">
      <c r="A369" s="159"/>
      <c r="B369" s="160"/>
      <c r="C369" s="245" t="s">
        <v>270</v>
      </c>
      <c r="D369" s="246"/>
      <c r="E369" s="246"/>
      <c r="F369" s="246"/>
      <c r="G369" s="246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52"/>
      <c r="Z369" s="152"/>
      <c r="AA369" s="152"/>
      <c r="AB369" s="152"/>
      <c r="AC369" s="152"/>
      <c r="AD369" s="152"/>
      <c r="AE369" s="152"/>
      <c r="AF369" s="152"/>
      <c r="AG369" s="152" t="s">
        <v>141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1" x14ac:dyDescent="0.2">
      <c r="A370" s="159"/>
      <c r="B370" s="160"/>
      <c r="C370" s="184" t="s">
        <v>216</v>
      </c>
      <c r="D370" s="162"/>
      <c r="E370" s="163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52"/>
      <c r="Z370" s="152"/>
      <c r="AA370" s="152"/>
      <c r="AB370" s="152"/>
      <c r="AC370" s="152"/>
      <c r="AD370" s="152"/>
      <c r="AE370" s="152"/>
      <c r="AF370" s="152"/>
      <c r="AG370" s="152" t="s">
        <v>133</v>
      </c>
      <c r="AH370" s="152">
        <v>0</v>
      </c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1" x14ac:dyDescent="0.2">
      <c r="A371" s="159"/>
      <c r="B371" s="160"/>
      <c r="C371" s="184" t="s">
        <v>462</v>
      </c>
      <c r="D371" s="162"/>
      <c r="E371" s="163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52"/>
      <c r="Z371" s="152"/>
      <c r="AA371" s="152"/>
      <c r="AB371" s="152"/>
      <c r="AC371" s="152"/>
      <c r="AD371" s="152"/>
      <c r="AE371" s="152"/>
      <c r="AF371" s="152"/>
      <c r="AG371" s="152" t="s">
        <v>133</v>
      </c>
      <c r="AH371" s="152">
        <v>0</v>
      </c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1" x14ac:dyDescent="0.2">
      <c r="A372" s="159"/>
      <c r="B372" s="160"/>
      <c r="C372" s="184" t="s">
        <v>463</v>
      </c>
      <c r="D372" s="162"/>
      <c r="E372" s="163">
        <v>5.4499500000000003</v>
      </c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52"/>
      <c r="Z372" s="152"/>
      <c r="AA372" s="152"/>
      <c r="AB372" s="152"/>
      <c r="AC372" s="152"/>
      <c r="AD372" s="152"/>
      <c r="AE372" s="152"/>
      <c r="AF372" s="152"/>
      <c r="AG372" s="152" t="s">
        <v>133</v>
      </c>
      <c r="AH372" s="152">
        <v>0</v>
      </c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x14ac:dyDescent="0.2">
      <c r="A373" s="167" t="s">
        <v>123</v>
      </c>
      <c r="B373" s="168" t="s">
        <v>90</v>
      </c>
      <c r="C373" s="182" t="s">
        <v>91</v>
      </c>
      <c r="D373" s="169"/>
      <c r="E373" s="170"/>
      <c r="F373" s="171"/>
      <c r="G373" s="171">
        <f>SUMIF(AG374:AG555,"&lt;&gt;NOR",G374:G555)</f>
        <v>0</v>
      </c>
      <c r="H373" s="171"/>
      <c r="I373" s="171">
        <f>SUM(I374:I555)</f>
        <v>0</v>
      </c>
      <c r="J373" s="171"/>
      <c r="K373" s="171">
        <f>SUM(K374:K555)</f>
        <v>0</v>
      </c>
      <c r="L373" s="171"/>
      <c r="M373" s="171">
        <f>SUM(M374:M555)</f>
        <v>0</v>
      </c>
      <c r="N373" s="171"/>
      <c r="O373" s="171">
        <f>SUM(O374:O555)</f>
        <v>0.13</v>
      </c>
      <c r="P373" s="171"/>
      <c r="Q373" s="171">
        <f>SUM(Q374:Q555)</f>
        <v>0</v>
      </c>
      <c r="R373" s="171"/>
      <c r="S373" s="171"/>
      <c r="T373" s="172"/>
      <c r="U373" s="166"/>
      <c r="V373" s="166">
        <f>SUM(V374:V555)</f>
        <v>132.44</v>
      </c>
      <c r="W373" s="166"/>
      <c r="X373" s="166"/>
      <c r="AG373" t="s">
        <v>124</v>
      </c>
    </row>
    <row r="374" spans="1:60" outlineLevel="1" x14ac:dyDescent="0.2">
      <c r="A374" s="173">
        <v>51</v>
      </c>
      <c r="B374" s="174" t="s">
        <v>464</v>
      </c>
      <c r="C374" s="183" t="s">
        <v>465</v>
      </c>
      <c r="D374" s="175" t="s">
        <v>155</v>
      </c>
      <c r="E374" s="176">
        <v>223.41650000000001</v>
      </c>
      <c r="F374" s="177"/>
      <c r="G374" s="178">
        <f>ROUND(E374*F374,2)</f>
        <v>0</v>
      </c>
      <c r="H374" s="177"/>
      <c r="I374" s="178">
        <f>ROUND(E374*H374,2)</f>
        <v>0</v>
      </c>
      <c r="J374" s="177"/>
      <c r="K374" s="178">
        <f>ROUND(E374*J374,2)</f>
        <v>0</v>
      </c>
      <c r="L374" s="178">
        <v>21</v>
      </c>
      <c r="M374" s="178">
        <f>G374*(1+L374/100)</f>
        <v>0</v>
      </c>
      <c r="N374" s="178">
        <v>4.0000000000000002E-4</v>
      </c>
      <c r="O374" s="178">
        <f>ROUND(E374*N374,2)</f>
        <v>0.09</v>
      </c>
      <c r="P374" s="178">
        <v>0</v>
      </c>
      <c r="Q374" s="178">
        <f>ROUND(E374*P374,2)</f>
        <v>0</v>
      </c>
      <c r="R374" s="178" t="s">
        <v>466</v>
      </c>
      <c r="S374" s="178" t="s">
        <v>129</v>
      </c>
      <c r="T374" s="179" t="s">
        <v>129</v>
      </c>
      <c r="U374" s="161">
        <v>0.28699999999999998</v>
      </c>
      <c r="V374" s="161">
        <f>ROUND(E374*U374,2)</f>
        <v>64.12</v>
      </c>
      <c r="W374" s="161"/>
      <c r="X374" s="161" t="s">
        <v>130</v>
      </c>
      <c r="Y374" s="152"/>
      <c r="Z374" s="152"/>
      <c r="AA374" s="152"/>
      <c r="AB374" s="152"/>
      <c r="AC374" s="152"/>
      <c r="AD374" s="152"/>
      <c r="AE374" s="152"/>
      <c r="AF374" s="152"/>
      <c r="AG374" s="152" t="s">
        <v>131</v>
      </c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outlineLevel="1" x14ac:dyDescent="0.2">
      <c r="A375" s="159"/>
      <c r="B375" s="160"/>
      <c r="C375" s="254" t="s">
        <v>467</v>
      </c>
      <c r="D375" s="255"/>
      <c r="E375" s="255"/>
      <c r="F375" s="255"/>
      <c r="G375" s="255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52"/>
      <c r="Z375" s="152"/>
      <c r="AA375" s="152"/>
      <c r="AB375" s="152"/>
      <c r="AC375" s="152"/>
      <c r="AD375" s="152"/>
      <c r="AE375" s="152"/>
      <c r="AF375" s="152"/>
      <c r="AG375" s="152" t="s">
        <v>210</v>
      </c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outlineLevel="1" x14ac:dyDescent="0.2">
      <c r="A376" s="159"/>
      <c r="B376" s="160"/>
      <c r="C376" s="184" t="s">
        <v>329</v>
      </c>
      <c r="D376" s="162"/>
      <c r="E376" s="163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52"/>
      <c r="Z376" s="152"/>
      <c r="AA376" s="152"/>
      <c r="AB376" s="152"/>
      <c r="AC376" s="152"/>
      <c r="AD376" s="152"/>
      <c r="AE376" s="152"/>
      <c r="AF376" s="152"/>
      <c r="AG376" s="152" t="s">
        <v>133</v>
      </c>
      <c r="AH376" s="152">
        <v>0</v>
      </c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1" x14ac:dyDescent="0.2">
      <c r="A377" s="159"/>
      <c r="B377" s="160"/>
      <c r="C377" s="184" t="s">
        <v>468</v>
      </c>
      <c r="D377" s="162"/>
      <c r="E377" s="163">
        <v>35</v>
      </c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52"/>
      <c r="Z377" s="152"/>
      <c r="AA377" s="152"/>
      <c r="AB377" s="152"/>
      <c r="AC377" s="152"/>
      <c r="AD377" s="152"/>
      <c r="AE377" s="152"/>
      <c r="AF377" s="152"/>
      <c r="AG377" s="152" t="s">
        <v>133</v>
      </c>
      <c r="AH377" s="152">
        <v>0</v>
      </c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1" x14ac:dyDescent="0.2">
      <c r="A378" s="159"/>
      <c r="B378" s="160"/>
      <c r="C378" s="184" t="s">
        <v>469</v>
      </c>
      <c r="D378" s="162"/>
      <c r="E378" s="163">
        <v>11.6</v>
      </c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52"/>
      <c r="Z378" s="152"/>
      <c r="AA378" s="152"/>
      <c r="AB378" s="152"/>
      <c r="AC378" s="152"/>
      <c r="AD378" s="152"/>
      <c r="AE378" s="152"/>
      <c r="AF378" s="152"/>
      <c r="AG378" s="152" t="s">
        <v>133</v>
      </c>
      <c r="AH378" s="152">
        <v>0</v>
      </c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outlineLevel="1" x14ac:dyDescent="0.2">
      <c r="A379" s="159"/>
      <c r="B379" s="160"/>
      <c r="C379" s="184" t="s">
        <v>470</v>
      </c>
      <c r="D379" s="162"/>
      <c r="E379" s="163">
        <v>8.4</v>
      </c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52"/>
      <c r="Z379" s="152"/>
      <c r="AA379" s="152"/>
      <c r="AB379" s="152"/>
      <c r="AC379" s="152"/>
      <c r="AD379" s="152"/>
      <c r="AE379" s="152"/>
      <c r="AF379" s="152"/>
      <c r="AG379" s="152" t="s">
        <v>133</v>
      </c>
      <c r="AH379" s="152">
        <v>0</v>
      </c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outlineLevel="1" x14ac:dyDescent="0.2">
      <c r="A380" s="159"/>
      <c r="B380" s="160"/>
      <c r="C380" s="184" t="s">
        <v>471</v>
      </c>
      <c r="D380" s="162"/>
      <c r="E380" s="163">
        <v>9.6</v>
      </c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52"/>
      <c r="Z380" s="152"/>
      <c r="AA380" s="152"/>
      <c r="AB380" s="152"/>
      <c r="AC380" s="152"/>
      <c r="AD380" s="152"/>
      <c r="AE380" s="152"/>
      <c r="AF380" s="152"/>
      <c r="AG380" s="152" t="s">
        <v>133</v>
      </c>
      <c r="AH380" s="152">
        <v>0</v>
      </c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outlineLevel="1" x14ac:dyDescent="0.2">
      <c r="A381" s="159"/>
      <c r="B381" s="160"/>
      <c r="C381" s="184" t="s">
        <v>472</v>
      </c>
      <c r="D381" s="162"/>
      <c r="E381" s="163">
        <v>13.6</v>
      </c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52"/>
      <c r="Z381" s="152"/>
      <c r="AA381" s="152"/>
      <c r="AB381" s="152"/>
      <c r="AC381" s="152"/>
      <c r="AD381" s="152"/>
      <c r="AE381" s="152"/>
      <c r="AF381" s="152"/>
      <c r="AG381" s="152" t="s">
        <v>133</v>
      </c>
      <c r="AH381" s="152">
        <v>0</v>
      </c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outlineLevel="1" x14ac:dyDescent="0.2">
      <c r="A382" s="159"/>
      <c r="B382" s="160"/>
      <c r="C382" s="185" t="s">
        <v>335</v>
      </c>
      <c r="D382" s="164"/>
      <c r="E382" s="165">
        <v>78.2</v>
      </c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52"/>
      <c r="Z382" s="152"/>
      <c r="AA382" s="152"/>
      <c r="AB382" s="152"/>
      <c r="AC382" s="152"/>
      <c r="AD382" s="152"/>
      <c r="AE382" s="152"/>
      <c r="AF382" s="152"/>
      <c r="AG382" s="152" t="s">
        <v>133</v>
      </c>
      <c r="AH382" s="152">
        <v>1</v>
      </c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</row>
    <row r="383" spans="1:60" outlineLevel="1" x14ac:dyDescent="0.2">
      <c r="A383" s="159"/>
      <c r="B383" s="160"/>
      <c r="C383" s="184" t="s">
        <v>336</v>
      </c>
      <c r="D383" s="162"/>
      <c r="E383" s="163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52"/>
      <c r="Z383" s="152"/>
      <c r="AA383" s="152"/>
      <c r="AB383" s="152"/>
      <c r="AC383" s="152"/>
      <c r="AD383" s="152"/>
      <c r="AE383" s="152"/>
      <c r="AF383" s="152"/>
      <c r="AG383" s="152" t="s">
        <v>133</v>
      </c>
      <c r="AH383" s="152">
        <v>0</v>
      </c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outlineLevel="1" x14ac:dyDescent="0.2">
      <c r="A384" s="159"/>
      <c r="B384" s="160"/>
      <c r="C384" s="184" t="s">
        <v>473</v>
      </c>
      <c r="D384" s="162"/>
      <c r="E384" s="163">
        <v>1.25</v>
      </c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52"/>
      <c r="Z384" s="152"/>
      <c r="AA384" s="152"/>
      <c r="AB384" s="152"/>
      <c r="AC384" s="152"/>
      <c r="AD384" s="152"/>
      <c r="AE384" s="152"/>
      <c r="AF384" s="152"/>
      <c r="AG384" s="152" t="s">
        <v>133</v>
      </c>
      <c r="AH384" s="152">
        <v>0</v>
      </c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outlineLevel="1" x14ac:dyDescent="0.2">
      <c r="A385" s="159"/>
      <c r="B385" s="160"/>
      <c r="C385" s="184" t="s">
        <v>474</v>
      </c>
      <c r="D385" s="162"/>
      <c r="E385" s="163">
        <v>0.25</v>
      </c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52"/>
      <c r="Z385" s="152"/>
      <c r="AA385" s="152"/>
      <c r="AB385" s="152"/>
      <c r="AC385" s="152"/>
      <c r="AD385" s="152"/>
      <c r="AE385" s="152"/>
      <c r="AF385" s="152"/>
      <c r="AG385" s="152" t="s">
        <v>133</v>
      </c>
      <c r="AH385" s="152">
        <v>0</v>
      </c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</row>
    <row r="386" spans="1:60" outlineLevel="1" x14ac:dyDescent="0.2">
      <c r="A386" s="159"/>
      <c r="B386" s="160"/>
      <c r="C386" s="185" t="s">
        <v>335</v>
      </c>
      <c r="D386" s="164"/>
      <c r="E386" s="165">
        <v>1.5</v>
      </c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52"/>
      <c r="Z386" s="152"/>
      <c r="AA386" s="152"/>
      <c r="AB386" s="152"/>
      <c r="AC386" s="152"/>
      <c r="AD386" s="152"/>
      <c r="AE386" s="152"/>
      <c r="AF386" s="152"/>
      <c r="AG386" s="152" t="s">
        <v>133</v>
      </c>
      <c r="AH386" s="152">
        <v>1</v>
      </c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</row>
    <row r="387" spans="1:60" outlineLevel="1" x14ac:dyDescent="0.2">
      <c r="A387" s="159"/>
      <c r="B387" s="160"/>
      <c r="C387" s="184" t="s">
        <v>339</v>
      </c>
      <c r="D387" s="162"/>
      <c r="E387" s="163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52"/>
      <c r="Z387" s="152"/>
      <c r="AA387" s="152"/>
      <c r="AB387" s="152"/>
      <c r="AC387" s="152"/>
      <c r="AD387" s="152"/>
      <c r="AE387" s="152"/>
      <c r="AF387" s="152"/>
      <c r="AG387" s="152" t="s">
        <v>133</v>
      </c>
      <c r="AH387" s="152">
        <v>0</v>
      </c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</row>
    <row r="388" spans="1:60" outlineLevel="1" x14ac:dyDescent="0.2">
      <c r="A388" s="159"/>
      <c r="B388" s="160"/>
      <c r="C388" s="184" t="s">
        <v>475</v>
      </c>
      <c r="D388" s="162"/>
      <c r="E388" s="163">
        <v>0.27</v>
      </c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52"/>
      <c r="Z388" s="152"/>
      <c r="AA388" s="152"/>
      <c r="AB388" s="152"/>
      <c r="AC388" s="152"/>
      <c r="AD388" s="152"/>
      <c r="AE388" s="152"/>
      <c r="AF388" s="152"/>
      <c r="AG388" s="152" t="s">
        <v>133</v>
      </c>
      <c r="AH388" s="152">
        <v>0</v>
      </c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1" x14ac:dyDescent="0.2">
      <c r="A389" s="159"/>
      <c r="B389" s="160"/>
      <c r="C389" s="185" t="s">
        <v>335</v>
      </c>
      <c r="D389" s="164"/>
      <c r="E389" s="165">
        <v>0.27</v>
      </c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52"/>
      <c r="Z389" s="152"/>
      <c r="AA389" s="152"/>
      <c r="AB389" s="152"/>
      <c r="AC389" s="152"/>
      <c r="AD389" s="152"/>
      <c r="AE389" s="152"/>
      <c r="AF389" s="152"/>
      <c r="AG389" s="152" t="s">
        <v>133</v>
      </c>
      <c r="AH389" s="152">
        <v>1</v>
      </c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outlineLevel="1" x14ac:dyDescent="0.2">
      <c r="A390" s="159"/>
      <c r="B390" s="160"/>
      <c r="C390" s="184" t="s">
        <v>263</v>
      </c>
      <c r="D390" s="162"/>
      <c r="E390" s="163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52"/>
      <c r="Z390" s="152"/>
      <c r="AA390" s="152"/>
      <c r="AB390" s="152"/>
      <c r="AC390" s="152"/>
      <c r="AD390" s="152"/>
      <c r="AE390" s="152"/>
      <c r="AF390" s="152"/>
      <c r="AG390" s="152" t="s">
        <v>133</v>
      </c>
      <c r="AH390" s="152">
        <v>0</v>
      </c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1" x14ac:dyDescent="0.2">
      <c r="A391" s="159"/>
      <c r="B391" s="160"/>
      <c r="C391" s="184" t="s">
        <v>476</v>
      </c>
      <c r="D391" s="162"/>
      <c r="E391" s="163">
        <v>13.8705</v>
      </c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52"/>
      <c r="Z391" s="152"/>
      <c r="AA391" s="152"/>
      <c r="AB391" s="152"/>
      <c r="AC391" s="152"/>
      <c r="AD391" s="152"/>
      <c r="AE391" s="152"/>
      <c r="AF391" s="152"/>
      <c r="AG391" s="152" t="s">
        <v>133</v>
      </c>
      <c r="AH391" s="152">
        <v>0</v>
      </c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 x14ac:dyDescent="0.2">
      <c r="A392" s="159"/>
      <c r="B392" s="160"/>
      <c r="C392" s="185" t="s">
        <v>335</v>
      </c>
      <c r="D392" s="164"/>
      <c r="E392" s="165">
        <v>13.8705</v>
      </c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52"/>
      <c r="Z392" s="152"/>
      <c r="AA392" s="152"/>
      <c r="AB392" s="152"/>
      <c r="AC392" s="152"/>
      <c r="AD392" s="152"/>
      <c r="AE392" s="152"/>
      <c r="AF392" s="152"/>
      <c r="AG392" s="152" t="s">
        <v>133</v>
      </c>
      <c r="AH392" s="152">
        <v>1</v>
      </c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outlineLevel="1" x14ac:dyDescent="0.2">
      <c r="A393" s="159"/>
      <c r="B393" s="160"/>
      <c r="C393" s="184" t="s">
        <v>346</v>
      </c>
      <c r="D393" s="162"/>
      <c r="E393" s="163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52"/>
      <c r="Z393" s="152"/>
      <c r="AA393" s="152"/>
      <c r="AB393" s="152"/>
      <c r="AC393" s="152"/>
      <c r="AD393" s="152"/>
      <c r="AE393" s="152"/>
      <c r="AF393" s="152"/>
      <c r="AG393" s="152" t="s">
        <v>133</v>
      </c>
      <c r="AH393" s="152">
        <v>0</v>
      </c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</row>
    <row r="394" spans="1:60" outlineLevel="1" x14ac:dyDescent="0.2">
      <c r="A394" s="159"/>
      <c r="B394" s="160"/>
      <c r="C394" s="184" t="s">
        <v>477</v>
      </c>
      <c r="D394" s="162"/>
      <c r="E394" s="163">
        <v>4.3680000000000003</v>
      </c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52"/>
      <c r="Z394" s="152"/>
      <c r="AA394" s="152"/>
      <c r="AB394" s="152"/>
      <c r="AC394" s="152"/>
      <c r="AD394" s="152"/>
      <c r="AE394" s="152"/>
      <c r="AF394" s="152"/>
      <c r="AG394" s="152" t="s">
        <v>133</v>
      </c>
      <c r="AH394" s="152">
        <v>0</v>
      </c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1" x14ac:dyDescent="0.2">
      <c r="A395" s="159"/>
      <c r="B395" s="160"/>
      <c r="C395" s="185" t="s">
        <v>335</v>
      </c>
      <c r="D395" s="164"/>
      <c r="E395" s="165">
        <v>4.3680000000000003</v>
      </c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52"/>
      <c r="Z395" s="152"/>
      <c r="AA395" s="152"/>
      <c r="AB395" s="152"/>
      <c r="AC395" s="152"/>
      <c r="AD395" s="152"/>
      <c r="AE395" s="152"/>
      <c r="AF395" s="152"/>
      <c r="AG395" s="152" t="s">
        <v>133</v>
      </c>
      <c r="AH395" s="152">
        <v>1</v>
      </c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outlineLevel="1" x14ac:dyDescent="0.2">
      <c r="A396" s="159"/>
      <c r="B396" s="160"/>
      <c r="C396" s="184" t="s">
        <v>349</v>
      </c>
      <c r="D396" s="162"/>
      <c r="E396" s="163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52"/>
      <c r="Z396" s="152"/>
      <c r="AA396" s="152"/>
      <c r="AB396" s="152"/>
      <c r="AC396" s="152"/>
      <c r="AD396" s="152"/>
      <c r="AE396" s="152"/>
      <c r="AF396" s="152"/>
      <c r="AG396" s="152" t="s">
        <v>133</v>
      </c>
      <c r="AH396" s="152">
        <v>0</v>
      </c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1" x14ac:dyDescent="0.2">
      <c r="A397" s="159"/>
      <c r="B397" s="160"/>
      <c r="C397" s="184" t="s">
        <v>478</v>
      </c>
      <c r="D397" s="162"/>
      <c r="E397" s="163">
        <v>3.948</v>
      </c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52"/>
      <c r="Z397" s="152"/>
      <c r="AA397" s="152"/>
      <c r="AB397" s="152"/>
      <c r="AC397" s="152"/>
      <c r="AD397" s="152"/>
      <c r="AE397" s="152"/>
      <c r="AF397" s="152"/>
      <c r="AG397" s="152" t="s">
        <v>133</v>
      </c>
      <c r="AH397" s="152">
        <v>0</v>
      </c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1" x14ac:dyDescent="0.2">
      <c r="A398" s="159"/>
      <c r="B398" s="160"/>
      <c r="C398" s="185" t="s">
        <v>335</v>
      </c>
      <c r="D398" s="164"/>
      <c r="E398" s="165">
        <v>3.948</v>
      </c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52"/>
      <c r="Z398" s="152"/>
      <c r="AA398" s="152"/>
      <c r="AB398" s="152"/>
      <c r="AC398" s="152"/>
      <c r="AD398" s="152"/>
      <c r="AE398" s="152"/>
      <c r="AF398" s="152"/>
      <c r="AG398" s="152" t="s">
        <v>133</v>
      </c>
      <c r="AH398" s="152">
        <v>1</v>
      </c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1" x14ac:dyDescent="0.2">
      <c r="A399" s="159"/>
      <c r="B399" s="160"/>
      <c r="C399" s="184" t="s">
        <v>352</v>
      </c>
      <c r="D399" s="162"/>
      <c r="E399" s="163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52"/>
      <c r="Z399" s="152"/>
      <c r="AA399" s="152"/>
      <c r="AB399" s="152"/>
      <c r="AC399" s="152"/>
      <c r="AD399" s="152"/>
      <c r="AE399" s="152"/>
      <c r="AF399" s="152"/>
      <c r="AG399" s="152" t="s">
        <v>133</v>
      </c>
      <c r="AH399" s="152">
        <v>0</v>
      </c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</row>
    <row r="400" spans="1:60" outlineLevel="1" x14ac:dyDescent="0.2">
      <c r="A400" s="159"/>
      <c r="B400" s="160"/>
      <c r="C400" s="184" t="s">
        <v>479</v>
      </c>
      <c r="D400" s="162"/>
      <c r="E400" s="163">
        <v>3.36</v>
      </c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52"/>
      <c r="Z400" s="152"/>
      <c r="AA400" s="152"/>
      <c r="AB400" s="152"/>
      <c r="AC400" s="152"/>
      <c r="AD400" s="152"/>
      <c r="AE400" s="152"/>
      <c r="AF400" s="152"/>
      <c r="AG400" s="152" t="s">
        <v>133</v>
      </c>
      <c r="AH400" s="152">
        <v>0</v>
      </c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1" x14ac:dyDescent="0.2">
      <c r="A401" s="159"/>
      <c r="B401" s="160"/>
      <c r="C401" s="185" t="s">
        <v>335</v>
      </c>
      <c r="D401" s="164"/>
      <c r="E401" s="165">
        <v>3.36</v>
      </c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52"/>
      <c r="Z401" s="152"/>
      <c r="AA401" s="152"/>
      <c r="AB401" s="152"/>
      <c r="AC401" s="152"/>
      <c r="AD401" s="152"/>
      <c r="AE401" s="152"/>
      <c r="AF401" s="152"/>
      <c r="AG401" s="152" t="s">
        <v>133</v>
      </c>
      <c r="AH401" s="152">
        <v>1</v>
      </c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outlineLevel="1" x14ac:dyDescent="0.2">
      <c r="A402" s="159"/>
      <c r="B402" s="160"/>
      <c r="C402" s="184" t="s">
        <v>355</v>
      </c>
      <c r="D402" s="162"/>
      <c r="E402" s="163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52"/>
      <c r="Z402" s="152"/>
      <c r="AA402" s="152"/>
      <c r="AB402" s="152"/>
      <c r="AC402" s="152"/>
      <c r="AD402" s="152"/>
      <c r="AE402" s="152"/>
      <c r="AF402" s="152"/>
      <c r="AG402" s="152" t="s">
        <v>133</v>
      </c>
      <c r="AH402" s="152">
        <v>0</v>
      </c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</row>
    <row r="403" spans="1:60" outlineLevel="1" x14ac:dyDescent="0.2">
      <c r="A403" s="159"/>
      <c r="B403" s="160"/>
      <c r="C403" s="184" t="s">
        <v>480</v>
      </c>
      <c r="D403" s="162"/>
      <c r="E403" s="163">
        <v>2.4780000000000002</v>
      </c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52"/>
      <c r="Z403" s="152"/>
      <c r="AA403" s="152"/>
      <c r="AB403" s="152"/>
      <c r="AC403" s="152"/>
      <c r="AD403" s="152"/>
      <c r="AE403" s="152"/>
      <c r="AF403" s="152"/>
      <c r="AG403" s="152" t="s">
        <v>133</v>
      </c>
      <c r="AH403" s="152">
        <v>0</v>
      </c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outlineLevel="1" x14ac:dyDescent="0.2">
      <c r="A404" s="159"/>
      <c r="B404" s="160"/>
      <c r="C404" s="185" t="s">
        <v>335</v>
      </c>
      <c r="D404" s="164"/>
      <c r="E404" s="165">
        <v>2.4780000000000002</v>
      </c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52"/>
      <c r="Z404" s="152"/>
      <c r="AA404" s="152"/>
      <c r="AB404" s="152"/>
      <c r="AC404" s="152"/>
      <c r="AD404" s="152"/>
      <c r="AE404" s="152"/>
      <c r="AF404" s="152"/>
      <c r="AG404" s="152" t="s">
        <v>133</v>
      </c>
      <c r="AH404" s="152">
        <v>1</v>
      </c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outlineLevel="1" x14ac:dyDescent="0.2">
      <c r="A405" s="159"/>
      <c r="B405" s="160"/>
      <c r="C405" s="184" t="s">
        <v>263</v>
      </c>
      <c r="D405" s="162"/>
      <c r="E405" s="163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52"/>
      <c r="Z405" s="152"/>
      <c r="AA405" s="152"/>
      <c r="AB405" s="152"/>
      <c r="AC405" s="152"/>
      <c r="AD405" s="152"/>
      <c r="AE405" s="152"/>
      <c r="AF405" s="152"/>
      <c r="AG405" s="152" t="s">
        <v>133</v>
      </c>
      <c r="AH405" s="152">
        <v>0</v>
      </c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outlineLevel="1" x14ac:dyDescent="0.2">
      <c r="A406" s="159"/>
      <c r="B406" s="160"/>
      <c r="C406" s="184" t="s">
        <v>481</v>
      </c>
      <c r="D406" s="162"/>
      <c r="E406" s="163">
        <v>1.32</v>
      </c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52"/>
      <c r="Z406" s="152"/>
      <c r="AA406" s="152"/>
      <c r="AB406" s="152"/>
      <c r="AC406" s="152"/>
      <c r="AD406" s="152"/>
      <c r="AE406" s="152"/>
      <c r="AF406" s="152"/>
      <c r="AG406" s="152" t="s">
        <v>133</v>
      </c>
      <c r="AH406" s="152">
        <v>0</v>
      </c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outlineLevel="1" x14ac:dyDescent="0.2">
      <c r="A407" s="159"/>
      <c r="B407" s="160"/>
      <c r="C407" s="184" t="s">
        <v>482</v>
      </c>
      <c r="D407" s="162"/>
      <c r="E407" s="163">
        <v>1.89</v>
      </c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52"/>
      <c r="Z407" s="152"/>
      <c r="AA407" s="152"/>
      <c r="AB407" s="152"/>
      <c r="AC407" s="152"/>
      <c r="AD407" s="152"/>
      <c r="AE407" s="152"/>
      <c r="AF407" s="152"/>
      <c r="AG407" s="152" t="s">
        <v>133</v>
      </c>
      <c r="AH407" s="152">
        <v>0</v>
      </c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1" x14ac:dyDescent="0.2">
      <c r="A408" s="159"/>
      <c r="B408" s="160"/>
      <c r="C408" s="184" t="s">
        <v>483</v>
      </c>
      <c r="D408" s="162"/>
      <c r="E408" s="163">
        <v>10.199999999999999</v>
      </c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52"/>
      <c r="Z408" s="152"/>
      <c r="AA408" s="152"/>
      <c r="AB408" s="152"/>
      <c r="AC408" s="152"/>
      <c r="AD408" s="152"/>
      <c r="AE408" s="152"/>
      <c r="AF408" s="152"/>
      <c r="AG408" s="152" t="s">
        <v>133</v>
      </c>
      <c r="AH408" s="152">
        <v>0</v>
      </c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1" x14ac:dyDescent="0.2">
      <c r="A409" s="159"/>
      <c r="B409" s="160"/>
      <c r="C409" s="185" t="s">
        <v>335</v>
      </c>
      <c r="D409" s="164"/>
      <c r="E409" s="165">
        <v>13.41</v>
      </c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52"/>
      <c r="Z409" s="152"/>
      <c r="AA409" s="152"/>
      <c r="AB409" s="152"/>
      <c r="AC409" s="152"/>
      <c r="AD409" s="152"/>
      <c r="AE409" s="152"/>
      <c r="AF409" s="152"/>
      <c r="AG409" s="152" t="s">
        <v>133</v>
      </c>
      <c r="AH409" s="152">
        <v>1</v>
      </c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1" x14ac:dyDescent="0.2">
      <c r="A410" s="159"/>
      <c r="B410" s="160"/>
      <c r="C410" s="184" t="s">
        <v>375</v>
      </c>
      <c r="D410" s="162"/>
      <c r="E410" s="163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52"/>
      <c r="Z410" s="152"/>
      <c r="AA410" s="152"/>
      <c r="AB410" s="152"/>
      <c r="AC410" s="152"/>
      <c r="AD410" s="152"/>
      <c r="AE410" s="152"/>
      <c r="AF410" s="152"/>
      <c r="AG410" s="152" t="s">
        <v>133</v>
      </c>
      <c r="AH410" s="152">
        <v>0</v>
      </c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1" x14ac:dyDescent="0.2">
      <c r="A411" s="159"/>
      <c r="B411" s="160"/>
      <c r="C411" s="184" t="s">
        <v>484</v>
      </c>
      <c r="D411" s="162"/>
      <c r="E411" s="163">
        <v>2.2000000000000002</v>
      </c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52"/>
      <c r="Z411" s="152"/>
      <c r="AA411" s="152"/>
      <c r="AB411" s="152"/>
      <c r="AC411" s="152"/>
      <c r="AD411" s="152"/>
      <c r="AE411" s="152"/>
      <c r="AF411" s="152"/>
      <c r="AG411" s="152" t="s">
        <v>133</v>
      </c>
      <c r="AH411" s="152">
        <v>0</v>
      </c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1" x14ac:dyDescent="0.2">
      <c r="A412" s="159"/>
      <c r="B412" s="160"/>
      <c r="C412" s="185" t="s">
        <v>335</v>
      </c>
      <c r="D412" s="164"/>
      <c r="E412" s="165">
        <v>2.2000000000000002</v>
      </c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52"/>
      <c r="Z412" s="152"/>
      <c r="AA412" s="152"/>
      <c r="AB412" s="152"/>
      <c r="AC412" s="152"/>
      <c r="AD412" s="152"/>
      <c r="AE412" s="152"/>
      <c r="AF412" s="152"/>
      <c r="AG412" s="152" t="s">
        <v>133</v>
      </c>
      <c r="AH412" s="152">
        <v>1</v>
      </c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 x14ac:dyDescent="0.2">
      <c r="A413" s="159"/>
      <c r="B413" s="160"/>
      <c r="C413" s="184" t="s">
        <v>370</v>
      </c>
      <c r="D413" s="162"/>
      <c r="E413" s="163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52"/>
      <c r="Z413" s="152"/>
      <c r="AA413" s="152"/>
      <c r="AB413" s="152"/>
      <c r="AC413" s="152"/>
      <c r="AD413" s="152"/>
      <c r="AE413" s="152"/>
      <c r="AF413" s="152"/>
      <c r="AG413" s="152" t="s">
        <v>133</v>
      </c>
      <c r="AH413" s="152">
        <v>0</v>
      </c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1" x14ac:dyDescent="0.2">
      <c r="A414" s="159"/>
      <c r="B414" s="160"/>
      <c r="C414" s="184" t="s">
        <v>485</v>
      </c>
      <c r="D414" s="162"/>
      <c r="E414" s="163">
        <v>2.0699999999999998</v>
      </c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52"/>
      <c r="Z414" s="152"/>
      <c r="AA414" s="152"/>
      <c r="AB414" s="152"/>
      <c r="AC414" s="152"/>
      <c r="AD414" s="152"/>
      <c r="AE414" s="152"/>
      <c r="AF414" s="152"/>
      <c r="AG414" s="152" t="s">
        <v>133</v>
      </c>
      <c r="AH414" s="152">
        <v>0</v>
      </c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outlineLevel="1" x14ac:dyDescent="0.2">
      <c r="A415" s="159"/>
      <c r="B415" s="160"/>
      <c r="C415" s="184" t="s">
        <v>486</v>
      </c>
      <c r="D415" s="162"/>
      <c r="E415" s="163">
        <v>1.7250000000000001</v>
      </c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52"/>
      <c r="Z415" s="152"/>
      <c r="AA415" s="152"/>
      <c r="AB415" s="152"/>
      <c r="AC415" s="152"/>
      <c r="AD415" s="152"/>
      <c r="AE415" s="152"/>
      <c r="AF415" s="152"/>
      <c r="AG415" s="152" t="s">
        <v>133</v>
      </c>
      <c r="AH415" s="152">
        <v>0</v>
      </c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1" x14ac:dyDescent="0.2">
      <c r="A416" s="159"/>
      <c r="B416" s="160"/>
      <c r="C416" s="185" t="s">
        <v>335</v>
      </c>
      <c r="D416" s="164"/>
      <c r="E416" s="165">
        <v>3.7949999999999999</v>
      </c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52"/>
      <c r="Z416" s="152"/>
      <c r="AA416" s="152"/>
      <c r="AB416" s="152"/>
      <c r="AC416" s="152"/>
      <c r="AD416" s="152"/>
      <c r="AE416" s="152"/>
      <c r="AF416" s="152"/>
      <c r="AG416" s="152" t="s">
        <v>133</v>
      </c>
      <c r="AH416" s="152">
        <v>1</v>
      </c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1" x14ac:dyDescent="0.2">
      <c r="A417" s="159"/>
      <c r="B417" s="160"/>
      <c r="C417" s="184" t="s">
        <v>380</v>
      </c>
      <c r="D417" s="162"/>
      <c r="E417" s="163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52"/>
      <c r="Z417" s="152"/>
      <c r="AA417" s="152"/>
      <c r="AB417" s="152"/>
      <c r="AC417" s="152"/>
      <c r="AD417" s="152"/>
      <c r="AE417" s="152"/>
      <c r="AF417" s="152"/>
      <c r="AG417" s="152" t="s">
        <v>133</v>
      </c>
      <c r="AH417" s="152">
        <v>0</v>
      </c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1" x14ac:dyDescent="0.2">
      <c r="A418" s="159"/>
      <c r="B418" s="160"/>
      <c r="C418" s="184" t="s">
        <v>485</v>
      </c>
      <c r="D418" s="162"/>
      <c r="E418" s="163">
        <v>2.0699999999999998</v>
      </c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52"/>
      <c r="Z418" s="152"/>
      <c r="AA418" s="152"/>
      <c r="AB418" s="152"/>
      <c r="AC418" s="152"/>
      <c r="AD418" s="152"/>
      <c r="AE418" s="152"/>
      <c r="AF418" s="152"/>
      <c r="AG418" s="152" t="s">
        <v>133</v>
      </c>
      <c r="AH418" s="152">
        <v>0</v>
      </c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1" x14ac:dyDescent="0.2">
      <c r="A419" s="159"/>
      <c r="B419" s="160"/>
      <c r="C419" s="184" t="s">
        <v>486</v>
      </c>
      <c r="D419" s="162"/>
      <c r="E419" s="163">
        <v>1.7250000000000001</v>
      </c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52"/>
      <c r="Z419" s="152"/>
      <c r="AA419" s="152"/>
      <c r="AB419" s="152"/>
      <c r="AC419" s="152"/>
      <c r="AD419" s="152"/>
      <c r="AE419" s="152"/>
      <c r="AF419" s="152"/>
      <c r="AG419" s="152" t="s">
        <v>133</v>
      </c>
      <c r="AH419" s="152">
        <v>0</v>
      </c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1" x14ac:dyDescent="0.2">
      <c r="A420" s="159"/>
      <c r="B420" s="160"/>
      <c r="C420" s="185" t="s">
        <v>335</v>
      </c>
      <c r="D420" s="164"/>
      <c r="E420" s="165">
        <v>3.7949999999999999</v>
      </c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52"/>
      <c r="Z420" s="152"/>
      <c r="AA420" s="152"/>
      <c r="AB420" s="152"/>
      <c r="AC420" s="152"/>
      <c r="AD420" s="152"/>
      <c r="AE420" s="152"/>
      <c r="AF420" s="152"/>
      <c r="AG420" s="152" t="s">
        <v>133</v>
      </c>
      <c r="AH420" s="152">
        <v>1</v>
      </c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outlineLevel="1" x14ac:dyDescent="0.2">
      <c r="A421" s="159"/>
      <c r="B421" s="160"/>
      <c r="C421" s="184" t="s">
        <v>263</v>
      </c>
      <c r="D421" s="162"/>
      <c r="E421" s="163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52"/>
      <c r="Z421" s="152"/>
      <c r="AA421" s="152"/>
      <c r="AB421" s="152"/>
      <c r="AC421" s="152"/>
      <c r="AD421" s="152"/>
      <c r="AE421" s="152"/>
      <c r="AF421" s="152"/>
      <c r="AG421" s="152" t="s">
        <v>133</v>
      </c>
      <c r="AH421" s="152">
        <v>0</v>
      </c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1" x14ac:dyDescent="0.2">
      <c r="A422" s="159"/>
      <c r="B422" s="160"/>
      <c r="C422" s="184" t="s">
        <v>487</v>
      </c>
      <c r="D422" s="162"/>
      <c r="E422" s="163">
        <v>17.472000000000001</v>
      </c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52"/>
      <c r="Z422" s="152"/>
      <c r="AA422" s="152"/>
      <c r="AB422" s="152"/>
      <c r="AC422" s="152"/>
      <c r="AD422" s="152"/>
      <c r="AE422" s="152"/>
      <c r="AF422" s="152"/>
      <c r="AG422" s="152" t="s">
        <v>133</v>
      </c>
      <c r="AH422" s="152">
        <v>0</v>
      </c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1" x14ac:dyDescent="0.2">
      <c r="A423" s="159"/>
      <c r="B423" s="160"/>
      <c r="C423" s="184" t="s">
        <v>488</v>
      </c>
      <c r="D423" s="162"/>
      <c r="E423" s="163">
        <v>2.496</v>
      </c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52"/>
      <c r="Z423" s="152"/>
      <c r="AA423" s="152"/>
      <c r="AB423" s="152"/>
      <c r="AC423" s="152"/>
      <c r="AD423" s="152"/>
      <c r="AE423" s="152"/>
      <c r="AF423" s="152"/>
      <c r="AG423" s="152" t="s">
        <v>133</v>
      </c>
      <c r="AH423" s="152">
        <v>0</v>
      </c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outlineLevel="1" x14ac:dyDescent="0.2">
      <c r="A424" s="159"/>
      <c r="B424" s="160"/>
      <c r="C424" s="184" t="s">
        <v>489</v>
      </c>
      <c r="D424" s="162"/>
      <c r="E424" s="163">
        <v>3.484</v>
      </c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52"/>
      <c r="Z424" s="152"/>
      <c r="AA424" s="152"/>
      <c r="AB424" s="152"/>
      <c r="AC424" s="152"/>
      <c r="AD424" s="152"/>
      <c r="AE424" s="152"/>
      <c r="AF424" s="152"/>
      <c r="AG424" s="152" t="s">
        <v>133</v>
      </c>
      <c r="AH424" s="152">
        <v>0</v>
      </c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outlineLevel="1" x14ac:dyDescent="0.2">
      <c r="A425" s="159"/>
      <c r="B425" s="160"/>
      <c r="C425" s="184" t="s">
        <v>490</v>
      </c>
      <c r="D425" s="162"/>
      <c r="E425" s="163">
        <v>1.508</v>
      </c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52"/>
      <c r="Z425" s="152"/>
      <c r="AA425" s="152"/>
      <c r="AB425" s="152"/>
      <c r="AC425" s="152"/>
      <c r="AD425" s="152"/>
      <c r="AE425" s="152"/>
      <c r="AF425" s="152"/>
      <c r="AG425" s="152" t="s">
        <v>133</v>
      </c>
      <c r="AH425" s="152">
        <v>0</v>
      </c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outlineLevel="1" x14ac:dyDescent="0.2">
      <c r="A426" s="159"/>
      <c r="B426" s="160"/>
      <c r="C426" s="184" t="s">
        <v>491</v>
      </c>
      <c r="D426" s="162"/>
      <c r="E426" s="163">
        <v>3.51</v>
      </c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52"/>
      <c r="Z426" s="152"/>
      <c r="AA426" s="152"/>
      <c r="AB426" s="152"/>
      <c r="AC426" s="152"/>
      <c r="AD426" s="152"/>
      <c r="AE426" s="152"/>
      <c r="AF426" s="152"/>
      <c r="AG426" s="152" t="s">
        <v>133</v>
      </c>
      <c r="AH426" s="152">
        <v>0</v>
      </c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outlineLevel="1" x14ac:dyDescent="0.2">
      <c r="A427" s="159"/>
      <c r="B427" s="160"/>
      <c r="C427" s="185" t="s">
        <v>335</v>
      </c>
      <c r="D427" s="164"/>
      <c r="E427" s="165">
        <v>28.47</v>
      </c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52"/>
      <c r="Z427" s="152"/>
      <c r="AA427" s="152"/>
      <c r="AB427" s="152"/>
      <c r="AC427" s="152"/>
      <c r="AD427" s="152"/>
      <c r="AE427" s="152"/>
      <c r="AF427" s="152"/>
      <c r="AG427" s="152" t="s">
        <v>133</v>
      </c>
      <c r="AH427" s="152">
        <v>1</v>
      </c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1" x14ac:dyDescent="0.2">
      <c r="A428" s="159"/>
      <c r="B428" s="160"/>
      <c r="C428" s="184" t="s">
        <v>370</v>
      </c>
      <c r="D428" s="162"/>
      <c r="E428" s="163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52"/>
      <c r="Z428" s="152"/>
      <c r="AA428" s="152"/>
      <c r="AB428" s="152"/>
      <c r="AC428" s="152"/>
      <c r="AD428" s="152"/>
      <c r="AE428" s="152"/>
      <c r="AF428" s="152"/>
      <c r="AG428" s="152" t="s">
        <v>133</v>
      </c>
      <c r="AH428" s="152">
        <v>0</v>
      </c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1" x14ac:dyDescent="0.2">
      <c r="A429" s="159"/>
      <c r="B429" s="160"/>
      <c r="C429" s="184" t="s">
        <v>492</v>
      </c>
      <c r="D429" s="162"/>
      <c r="E429" s="163">
        <v>2.496</v>
      </c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52"/>
      <c r="Z429" s="152"/>
      <c r="AA429" s="152"/>
      <c r="AB429" s="152"/>
      <c r="AC429" s="152"/>
      <c r="AD429" s="152"/>
      <c r="AE429" s="152"/>
      <c r="AF429" s="152"/>
      <c r="AG429" s="152" t="s">
        <v>133</v>
      </c>
      <c r="AH429" s="152">
        <v>0</v>
      </c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outlineLevel="1" x14ac:dyDescent="0.2">
      <c r="A430" s="159"/>
      <c r="B430" s="160"/>
      <c r="C430" s="184" t="s">
        <v>493</v>
      </c>
      <c r="D430" s="162"/>
      <c r="E430" s="163">
        <v>2.496</v>
      </c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52"/>
      <c r="Z430" s="152"/>
      <c r="AA430" s="152"/>
      <c r="AB430" s="152"/>
      <c r="AC430" s="152"/>
      <c r="AD430" s="152"/>
      <c r="AE430" s="152"/>
      <c r="AF430" s="152"/>
      <c r="AG430" s="152" t="s">
        <v>133</v>
      </c>
      <c r="AH430" s="152">
        <v>0</v>
      </c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1" x14ac:dyDescent="0.2">
      <c r="A431" s="159"/>
      <c r="B431" s="160"/>
      <c r="C431" s="184" t="s">
        <v>494</v>
      </c>
      <c r="D431" s="162"/>
      <c r="E431" s="163">
        <v>2.496</v>
      </c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52"/>
      <c r="Z431" s="152"/>
      <c r="AA431" s="152"/>
      <c r="AB431" s="152"/>
      <c r="AC431" s="152"/>
      <c r="AD431" s="152"/>
      <c r="AE431" s="152"/>
      <c r="AF431" s="152"/>
      <c r="AG431" s="152" t="s">
        <v>133</v>
      </c>
      <c r="AH431" s="152">
        <v>0</v>
      </c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1" x14ac:dyDescent="0.2">
      <c r="A432" s="159"/>
      <c r="B432" s="160"/>
      <c r="C432" s="185" t="s">
        <v>335</v>
      </c>
      <c r="D432" s="164"/>
      <c r="E432" s="165">
        <v>7.4880000000000004</v>
      </c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52"/>
      <c r="Z432" s="152"/>
      <c r="AA432" s="152"/>
      <c r="AB432" s="152"/>
      <c r="AC432" s="152"/>
      <c r="AD432" s="152"/>
      <c r="AE432" s="152"/>
      <c r="AF432" s="152"/>
      <c r="AG432" s="152" t="s">
        <v>133</v>
      </c>
      <c r="AH432" s="152">
        <v>1</v>
      </c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outlineLevel="1" x14ac:dyDescent="0.2">
      <c r="A433" s="159"/>
      <c r="B433" s="160"/>
      <c r="C433" s="184" t="s">
        <v>375</v>
      </c>
      <c r="D433" s="162"/>
      <c r="E433" s="163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52"/>
      <c r="Z433" s="152"/>
      <c r="AA433" s="152"/>
      <c r="AB433" s="152"/>
      <c r="AC433" s="152"/>
      <c r="AD433" s="152"/>
      <c r="AE433" s="152"/>
      <c r="AF433" s="152"/>
      <c r="AG433" s="152" t="s">
        <v>133</v>
      </c>
      <c r="AH433" s="152">
        <v>0</v>
      </c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</row>
    <row r="434" spans="1:60" outlineLevel="1" x14ac:dyDescent="0.2">
      <c r="A434" s="159"/>
      <c r="B434" s="160"/>
      <c r="C434" s="184" t="s">
        <v>495</v>
      </c>
      <c r="D434" s="162"/>
      <c r="E434" s="163">
        <v>1.9239999999999999</v>
      </c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52"/>
      <c r="Z434" s="152"/>
      <c r="AA434" s="152"/>
      <c r="AB434" s="152"/>
      <c r="AC434" s="152"/>
      <c r="AD434" s="152"/>
      <c r="AE434" s="152"/>
      <c r="AF434" s="152"/>
      <c r="AG434" s="152" t="s">
        <v>133</v>
      </c>
      <c r="AH434" s="152">
        <v>0</v>
      </c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1" x14ac:dyDescent="0.2">
      <c r="A435" s="159"/>
      <c r="B435" s="160"/>
      <c r="C435" s="184" t="s">
        <v>496</v>
      </c>
      <c r="D435" s="162"/>
      <c r="E435" s="163">
        <v>2.262</v>
      </c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52"/>
      <c r="Z435" s="152"/>
      <c r="AA435" s="152"/>
      <c r="AB435" s="152"/>
      <c r="AC435" s="152"/>
      <c r="AD435" s="152"/>
      <c r="AE435" s="152"/>
      <c r="AF435" s="152"/>
      <c r="AG435" s="152" t="s">
        <v>133</v>
      </c>
      <c r="AH435" s="152">
        <v>0</v>
      </c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outlineLevel="1" x14ac:dyDescent="0.2">
      <c r="A436" s="159"/>
      <c r="B436" s="160"/>
      <c r="C436" s="184" t="s">
        <v>497</v>
      </c>
      <c r="D436" s="162"/>
      <c r="E436" s="163">
        <v>1.9239999999999999</v>
      </c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52"/>
      <c r="Z436" s="152"/>
      <c r="AA436" s="152"/>
      <c r="AB436" s="152"/>
      <c r="AC436" s="152"/>
      <c r="AD436" s="152"/>
      <c r="AE436" s="152"/>
      <c r="AF436" s="152"/>
      <c r="AG436" s="152" t="s">
        <v>133</v>
      </c>
      <c r="AH436" s="152">
        <v>0</v>
      </c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outlineLevel="1" x14ac:dyDescent="0.2">
      <c r="A437" s="159"/>
      <c r="B437" s="160"/>
      <c r="C437" s="185" t="s">
        <v>335</v>
      </c>
      <c r="D437" s="164"/>
      <c r="E437" s="165">
        <v>6.11</v>
      </c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52"/>
      <c r="Z437" s="152"/>
      <c r="AA437" s="152"/>
      <c r="AB437" s="152"/>
      <c r="AC437" s="152"/>
      <c r="AD437" s="152"/>
      <c r="AE437" s="152"/>
      <c r="AF437" s="152"/>
      <c r="AG437" s="152" t="s">
        <v>133</v>
      </c>
      <c r="AH437" s="152">
        <v>1</v>
      </c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</row>
    <row r="438" spans="1:60" outlineLevel="1" x14ac:dyDescent="0.2">
      <c r="A438" s="159"/>
      <c r="B438" s="160"/>
      <c r="C438" s="184" t="s">
        <v>380</v>
      </c>
      <c r="D438" s="162"/>
      <c r="E438" s="163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52"/>
      <c r="Z438" s="152"/>
      <c r="AA438" s="152"/>
      <c r="AB438" s="152"/>
      <c r="AC438" s="152"/>
      <c r="AD438" s="152"/>
      <c r="AE438" s="152"/>
      <c r="AF438" s="152"/>
      <c r="AG438" s="152" t="s">
        <v>133</v>
      </c>
      <c r="AH438" s="152">
        <v>0</v>
      </c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outlineLevel="1" x14ac:dyDescent="0.2">
      <c r="A439" s="159"/>
      <c r="B439" s="160"/>
      <c r="C439" s="184" t="s">
        <v>498</v>
      </c>
      <c r="D439" s="162"/>
      <c r="E439" s="163">
        <v>1.6120000000000001</v>
      </c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52"/>
      <c r="Z439" s="152"/>
      <c r="AA439" s="152"/>
      <c r="AB439" s="152"/>
      <c r="AC439" s="152"/>
      <c r="AD439" s="152"/>
      <c r="AE439" s="152"/>
      <c r="AF439" s="152"/>
      <c r="AG439" s="152" t="s">
        <v>133</v>
      </c>
      <c r="AH439" s="152">
        <v>0</v>
      </c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outlineLevel="1" x14ac:dyDescent="0.2">
      <c r="A440" s="159"/>
      <c r="B440" s="160"/>
      <c r="C440" s="184" t="s">
        <v>496</v>
      </c>
      <c r="D440" s="162"/>
      <c r="E440" s="163">
        <v>2.262</v>
      </c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52"/>
      <c r="Z440" s="152"/>
      <c r="AA440" s="152"/>
      <c r="AB440" s="152"/>
      <c r="AC440" s="152"/>
      <c r="AD440" s="152"/>
      <c r="AE440" s="152"/>
      <c r="AF440" s="152"/>
      <c r="AG440" s="152" t="s">
        <v>133</v>
      </c>
      <c r="AH440" s="152">
        <v>0</v>
      </c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</row>
    <row r="441" spans="1:60" outlineLevel="1" x14ac:dyDescent="0.2">
      <c r="A441" s="159"/>
      <c r="B441" s="160"/>
      <c r="C441" s="184" t="s">
        <v>499</v>
      </c>
      <c r="D441" s="162"/>
      <c r="E441" s="163">
        <v>1.56</v>
      </c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52"/>
      <c r="Z441" s="152"/>
      <c r="AA441" s="152"/>
      <c r="AB441" s="152"/>
      <c r="AC441" s="152"/>
      <c r="AD441" s="152"/>
      <c r="AE441" s="152"/>
      <c r="AF441" s="152"/>
      <c r="AG441" s="152" t="s">
        <v>133</v>
      </c>
      <c r="AH441" s="152">
        <v>0</v>
      </c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outlineLevel="1" x14ac:dyDescent="0.2">
      <c r="A442" s="159"/>
      <c r="B442" s="160"/>
      <c r="C442" s="185" t="s">
        <v>335</v>
      </c>
      <c r="D442" s="164"/>
      <c r="E442" s="165">
        <v>5.4340000000000002</v>
      </c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52"/>
      <c r="Z442" s="152"/>
      <c r="AA442" s="152"/>
      <c r="AB442" s="152"/>
      <c r="AC442" s="152"/>
      <c r="AD442" s="152"/>
      <c r="AE442" s="152"/>
      <c r="AF442" s="152"/>
      <c r="AG442" s="152" t="s">
        <v>133</v>
      </c>
      <c r="AH442" s="152">
        <v>1</v>
      </c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</row>
    <row r="443" spans="1:60" outlineLevel="1" x14ac:dyDescent="0.2">
      <c r="A443" s="159"/>
      <c r="B443" s="160"/>
      <c r="C443" s="184" t="s">
        <v>263</v>
      </c>
      <c r="D443" s="162"/>
      <c r="E443" s="163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52"/>
      <c r="Z443" s="152"/>
      <c r="AA443" s="152"/>
      <c r="AB443" s="152"/>
      <c r="AC443" s="152"/>
      <c r="AD443" s="152"/>
      <c r="AE443" s="152"/>
      <c r="AF443" s="152"/>
      <c r="AG443" s="152" t="s">
        <v>133</v>
      </c>
      <c r="AH443" s="152">
        <v>0</v>
      </c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outlineLevel="1" x14ac:dyDescent="0.2">
      <c r="A444" s="159"/>
      <c r="B444" s="160"/>
      <c r="C444" s="184" t="s">
        <v>500</v>
      </c>
      <c r="D444" s="162"/>
      <c r="E444" s="163">
        <v>10.125</v>
      </c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52"/>
      <c r="Z444" s="152"/>
      <c r="AA444" s="152"/>
      <c r="AB444" s="152"/>
      <c r="AC444" s="152"/>
      <c r="AD444" s="152"/>
      <c r="AE444" s="152"/>
      <c r="AF444" s="152"/>
      <c r="AG444" s="152" t="s">
        <v>133</v>
      </c>
      <c r="AH444" s="152">
        <v>0</v>
      </c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</row>
    <row r="445" spans="1:60" outlineLevel="1" x14ac:dyDescent="0.2">
      <c r="A445" s="159"/>
      <c r="B445" s="160"/>
      <c r="C445" s="184" t="s">
        <v>501</v>
      </c>
      <c r="D445" s="162"/>
      <c r="E445" s="163">
        <v>7.375</v>
      </c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52"/>
      <c r="Z445" s="152"/>
      <c r="AA445" s="152"/>
      <c r="AB445" s="152"/>
      <c r="AC445" s="152"/>
      <c r="AD445" s="152"/>
      <c r="AE445" s="152"/>
      <c r="AF445" s="152"/>
      <c r="AG445" s="152" t="s">
        <v>133</v>
      </c>
      <c r="AH445" s="152">
        <v>0</v>
      </c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outlineLevel="1" x14ac:dyDescent="0.2">
      <c r="A446" s="159"/>
      <c r="B446" s="160"/>
      <c r="C446" s="185" t="s">
        <v>335</v>
      </c>
      <c r="D446" s="164"/>
      <c r="E446" s="165">
        <v>17.5</v>
      </c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52"/>
      <c r="Z446" s="152"/>
      <c r="AA446" s="152"/>
      <c r="AB446" s="152"/>
      <c r="AC446" s="152"/>
      <c r="AD446" s="152"/>
      <c r="AE446" s="152"/>
      <c r="AF446" s="152"/>
      <c r="AG446" s="152" t="s">
        <v>133</v>
      </c>
      <c r="AH446" s="152">
        <v>1</v>
      </c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</row>
    <row r="447" spans="1:60" outlineLevel="1" x14ac:dyDescent="0.2">
      <c r="A447" s="159"/>
      <c r="B447" s="160"/>
      <c r="C447" s="184" t="s">
        <v>263</v>
      </c>
      <c r="D447" s="162"/>
      <c r="E447" s="163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52"/>
      <c r="Z447" s="152"/>
      <c r="AA447" s="152"/>
      <c r="AB447" s="152"/>
      <c r="AC447" s="152"/>
      <c r="AD447" s="152"/>
      <c r="AE447" s="152"/>
      <c r="AF447" s="152"/>
      <c r="AG447" s="152" t="s">
        <v>133</v>
      </c>
      <c r="AH447" s="152">
        <v>0</v>
      </c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1" x14ac:dyDescent="0.2">
      <c r="A448" s="159"/>
      <c r="B448" s="160"/>
      <c r="C448" s="184" t="s">
        <v>502</v>
      </c>
      <c r="D448" s="162"/>
      <c r="E448" s="163">
        <v>5.22</v>
      </c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52"/>
      <c r="Z448" s="152"/>
      <c r="AA448" s="152"/>
      <c r="AB448" s="152"/>
      <c r="AC448" s="152"/>
      <c r="AD448" s="152"/>
      <c r="AE448" s="152"/>
      <c r="AF448" s="152"/>
      <c r="AG448" s="152" t="s">
        <v>133</v>
      </c>
      <c r="AH448" s="152">
        <v>0</v>
      </c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</row>
    <row r="449" spans="1:60" outlineLevel="1" x14ac:dyDescent="0.2">
      <c r="A449" s="159"/>
      <c r="B449" s="160"/>
      <c r="C449" s="185" t="s">
        <v>335</v>
      </c>
      <c r="D449" s="164"/>
      <c r="E449" s="165">
        <v>5.22</v>
      </c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52"/>
      <c r="Z449" s="152"/>
      <c r="AA449" s="152"/>
      <c r="AB449" s="152"/>
      <c r="AC449" s="152"/>
      <c r="AD449" s="152"/>
      <c r="AE449" s="152"/>
      <c r="AF449" s="152"/>
      <c r="AG449" s="152" t="s">
        <v>133</v>
      </c>
      <c r="AH449" s="152">
        <v>1</v>
      </c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1" x14ac:dyDescent="0.2">
      <c r="A450" s="159"/>
      <c r="B450" s="160"/>
      <c r="C450" s="184" t="s">
        <v>346</v>
      </c>
      <c r="D450" s="162"/>
      <c r="E450" s="163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52"/>
      <c r="Z450" s="152"/>
      <c r="AA450" s="152"/>
      <c r="AB450" s="152"/>
      <c r="AC450" s="152"/>
      <c r="AD450" s="152"/>
      <c r="AE450" s="152"/>
      <c r="AF450" s="152"/>
      <c r="AG450" s="152" t="s">
        <v>133</v>
      </c>
      <c r="AH450" s="152">
        <v>0</v>
      </c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</row>
    <row r="451" spans="1:60" outlineLevel="1" x14ac:dyDescent="0.2">
      <c r="A451" s="159"/>
      <c r="B451" s="160"/>
      <c r="C451" s="184" t="s">
        <v>503</v>
      </c>
      <c r="D451" s="162"/>
      <c r="E451" s="163">
        <v>3.96</v>
      </c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52"/>
      <c r="Z451" s="152"/>
      <c r="AA451" s="152"/>
      <c r="AB451" s="152"/>
      <c r="AC451" s="152"/>
      <c r="AD451" s="152"/>
      <c r="AE451" s="152"/>
      <c r="AF451" s="152"/>
      <c r="AG451" s="152" t="s">
        <v>133</v>
      </c>
      <c r="AH451" s="152">
        <v>0</v>
      </c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outlineLevel="1" x14ac:dyDescent="0.2">
      <c r="A452" s="159"/>
      <c r="B452" s="160"/>
      <c r="C452" s="185" t="s">
        <v>335</v>
      </c>
      <c r="D452" s="164"/>
      <c r="E452" s="165">
        <v>3.96</v>
      </c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52"/>
      <c r="Z452" s="152"/>
      <c r="AA452" s="152"/>
      <c r="AB452" s="152"/>
      <c r="AC452" s="152"/>
      <c r="AD452" s="152"/>
      <c r="AE452" s="152"/>
      <c r="AF452" s="152"/>
      <c r="AG452" s="152" t="s">
        <v>133</v>
      </c>
      <c r="AH452" s="152">
        <v>1</v>
      </c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</row>
    <row r="453" spans="1:60" outlineLevel="1" x14ac:dyDescent="0.2">
      <c r="A453" s="159"/>
      <c r="B453" s="160"/>
      <c r="C453" s="184" t="s">
        <v>349</v>
      </c>
      <c r="D453" s="162"/>
      <c r="E453" s="163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52"/>
      <c r="Z453" s="152"/>
      <c r="AA453" s="152"/>
      <c r="AB453" s="152"/>
      <c r="AC453" s="152"/>
      <c r="AD453" s="152"/>
      <c r="AE453" s="152"/>
      <c r="AF453" s="152"/>
      <c r="AG453" s="152" t="s">
        <v>133</v>
      </c>
      <c r="AH453" s="152">
        <v>0</v>
      </c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outlineLevel="1" x14ac:dyDescent="0.2">
      <c r="A454" s="159"/>
      <c r="B454" s="160"/>
      <c r="C454" s="184" t="s">
        <v>504</v>
      </c>
      <c r="D454" s="162"/>
      <c r="E454" s="163">
        <v>3.6</v>
      </c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52"/>
      <c r="Z454" s="152"/>
      <c r="AA454" s="152"/>
      <c r="AB454" s="152"/>
      <c r="AC454" s="152"/>
      <c r="AD454" s="152"/>
      <c r="AE454" s="152"/>
      <c r="AF454" s="152"/>
      <c r="AG454" s="152" t="s">
        <v>133</v>
      </c>
      <c r="AH454" s="152">
        <v>0</v>
      </c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</row>
    <row r="455" spans="1:60" outlineLevel="1" x14ac:dyDescent="0.2">
      <c r="A455" s="159"/>
      <c r="B455" s="160"/>
      <c r="C455" s="185" t="s">
        <v>335</v>
      </c>
      <c r="D455" s="164"/>
      <c r="E455" s="165">
        <v>3.6</v>
      </c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52"/>
      <c r="Z455" s="152"/>
      <c r="AA455" s="152"/>
      <c r="AB455" s="152"/>
      <c r="AC455" s="152"/>
      <c r="AD455" s="152"/>
      <c r="AE455" s="152"/>
      <c r="AF455" s="152"/>
      <c r="AG455" s="152" t="s">
        <v>133</v>
      </c>
      <c r="AH455" s="152">
        <v>1</v>
      </c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</row>
    <row r="456" spans="1:60" outlineLevel="1" x14ac:dyDescent="0.2">
      <c r="A456" s="159"/>
      <c r="B456" s="160"/>
      <c r="C456" s="184" t="s">
        <v>352</v>
      </c>
      <c r="D456" s="162"/>
      <c r="E456" s="163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52"/>
      <c r="Z456" s="152"/>
      <c r="AA456" s="152"/>
      <c r="AB456" s="152"/>
      <c r="AC456" s="152"/>
      <c r="AD456" s="152"/>
      <c r="AE456" s="152"/>
      <c r="AF456" s="152"/>
      <c r="AG456" s="152" t="s">
        <v>133</v>
      </c>
      <c r="AH456" s="152">
        <v>0</v>
      </c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</row>
    <row r="457" spans="1:60" outlineLevel="1" x14ac:dyDescent="0.2">
      <c r="A457" s="159"/>
      <c r="B457" s="160"/>
      <c r="C457" s="184" t="s">
        <v>505</v>
      </c>
      <c r="D457" s="162"/>
      <c r="E457" s="163">
        <v>3.36</v>
      </c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52"/>
      <c r="Z457" s="152"/>
      <c r="AA457" s="152"/>
      <c r="AB457" s="152"/>
      <c r="AC457" s="152"/>
      <c r="AD457" s="152"/>
      <c r="AE457" s="152"/>
      <c r="AF457" s="152"/>
      <c r="AG457" s="152" t="s">
        <v>133</v>
      </c>
      <c r="AH457" s="152">
        <v>0</v>
      </c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</row>
    <row r="458" spans="1:60" outlineLevel="1" x14ac:dyDescent="0.2">
      <c r="A458" s="159"/>
      <c r="B458" s="160"/>
      <c r="C458" s="185" t="s">
        <v>335</v>
      </c>
      <c r="D458" s="164"/>
      <c r="E458" s="165">
        <v>3.36</v>
      </c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52"/>
      <c r="Z458" s="152"/>
      <c r="AA458" s="152"/>
      <c r="AB458" s="152"/>
      <c r="AC458" s="152"/>
      <c r="AD458" s="152"/>
      <c r="AE458" s="152"/>
      <c r="AF458" s="152"/>
      <c r="AG458" s="152" t="s">
        <v>133</v>
      </c>
      <c r="AH458" s="152">
        <v>1</v>
      </c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</row>
    <row r="459" spans="1:60" outlineLevel="1" x14ac:dyDescent="0.2">
      <c r="A459" s="159"/>
      <c r="B459" s="160"/>
      <c r="C459" s="184" t="s">
        <v>355</v>
      </c>
      <c r="D459" s="162"/>
      <c r="E459" s="163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52"/>
      <c r="Z459" s="152"/>
      <c r="AA459" s="152"/>
      <c r="AB459" s="152"/>
      <c r="AC459" s="152"/>
      <c r="AD459" s="152"/>
      <c r="AE459" s="152"/>
      <c r="AF459" s="152"/>
      <c r="AG459" s="152" t="s">
        <v>133</v>
      </c>
      <c r="AH459" s="152">
        <v>0</v>
      </c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</row>
    <row r="460" spans="1:60" outlineLevel="1" x14ac:dyDescent="0.2">
      <c r="A460" s="159"/>
      <c r="B460" s="160"/>
      <c r="C460" s="184" t="s">
        <v>506</v>
      </c>
      <c r="D460" s="162"/>
      <c r="E460" s="163">
        <v>4.72</v>
      </c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52"/>
      <c r="Z460" s="152"/>
      <c r="AA460" s="152"/>
      <c r="AB460" s="152"/>
      <c r="AC460" s="152"/>
      <c r="AD460" s="152"/>
      <c r="AE460" s="152"/>
      <c r="AF460" s="152"/>
      <c r="AG460" s="152" t="s">
        <v>133</v>
      </c>
      <c r="AH460" s="152">
        <v>0</v>
      </c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</row>
    <row r="461" spans="1:60" outlineLevel="1" x14ac:dyDescent="0.2">
      <c r="A461" s="159"/>
      <c r="B461" s="160"/>
      <c r="C461" s="185" t="s">
        <v>335</v>
      </c>
      <c r="D461" s="164"/>
      <c r="E461" s="165">
        <v>4.72</v>
      </c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52"/>
      <c r="Z461" s="152"/>
      <c r="AA461" s="152"/>
      <c r="AB461" s="152"/>
      <c r="AC461" s="152"/>
      <c r="AD461" s="152"/>
      <c r="AE461" s="152"/>
      <c r="AF461" s="152"/>
      <c r="AG461" s="152" t="s">
        <v>133</v>
      </c>
      <c r="AH461" s="152">
        <v>1</v>
      </c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</row>
    <row r="462" spans="1:60" outlineLevel="1" x14ac:dyDescent="0.2">
      <c r="A462" s="159"/>
      <c r="B462" s="160"/>
      <c r="C462" s="184" t="s">
        <v>263</v>
      </c>
      <c r="D462" s="162"/>
      <c r="E462" s="163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52"/>
      <c r="Z462" s="152"/>
      <c r="AA462" s="152"/>
      <c r="AB462" s="152"/>
      <c r="AC462" s="152"/>
      <c r="AD462" s="152"/>
      <c r="AE462" s="152"/>
      <c r="AF462" s="152"/>
      <c r="AG462" s="152" t="s">
        <v>133</v>
      </c>
      <c r="AH462" s="152">
        <v>0</v>
      </c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  <c r="BH462" s="152"/>
    </row>
    <row r="463" spans="1:60" outlineLevel="1" x14ac:dyDescent="0.2">
      <c r="A463" s="159"/>
      <c r="B463" s="160"/>
      <c r="C463" s="184" t="s">
        <v>507</v>
      </c>
      <c r="D463" s="162"/>
      <c r="E463" s="163">
        <v>6.36</v>
      </c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52"/>
      <c r="Z463" s="152"/>
      <c r="AA463" s="152"/>
      <c r="AB463" s="152"/>
      <c r="AC463" s="152"/>
      <c r="AD463" s="152"/>
      <c r="AE463" s="152"/>
      <c r="AF463" s="152"/>
      <c r="AG463" s="152" t="s">
        <v>133</v>
      </c>
      <c r="AH463" s="152">
        <v>0</v>
      </c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</row>
    <row r="464" spans="1:60" outlineLevel="1" x14ac:dyDescent="0.2">
      <c r="A464" s="159"/>
      <c r="B464" s="160"/>
      <c r="C464" s="185" t="s">
        <v>335</v>
      </c>
      <c r="D464" s="164"/>
      <c r="E464" s="165">
        <v>6.36</v>
      </c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52"/>
      <c r="Z464" s="152"/>
      <c r="AA464" s="152"/>
      <c r="AB464" s="152"/>
      <c r="AC464" s="152"/>
      <c r="AD464" s="152"/>
      <c r="AE464" s="152"/>
      <c r="AF464" s="152"/>
      <c r="AG464" s="152" t="s">
        <v>133</v>
      </c>
      <c r="AH464" s="152">
        <v>1</v>
      </c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</row>
    <row r="465" spans="1:60" outlineLevel="1" x14ac:dyDescent="0.2">
      <c r="A465" s="173">
        <v>52</v>
      </c>
      <c r="B465" s="174" t="s">
        <v>508</v>
      </c>
      <c r="C465" s="183" t="s">
        <v>509</v>
      </c>
      <c r="D465" s="175" t="s">
        <v>155</v>
      </c>
      <c r="E465" s="176">
        <v>437.91899999999998</v>
      </c>
      <c r="F465" s="177"/>
      <c r="G465" s="178">
        <f>ROUND(E465*F465,2)</f>
        <v>0</v>
      </c>
      <c r="H465" s="177"/>
      <c r="I465" s="178">
        <f>ROUND(E465*H465,2)</f>
        <v>0</v>
      </c>
      <c r="J465" s="177"/>
      <c r="K465" s="178">
        <f>ROUND(E465*J465,2)</f>
        <v>0</v>
      </c>
      <c r="L465" s="178">
        <v>21</v>
      </c>
      <c r="M465" s="178">
        <f>G465*(1+L465/100)</f>
        <v>0</v>
      </c>
      <c r="N465" s="178">
        <v>8.0000000000000007E-5</v>
      </c>
      <c r="O465" s="178">
        <f>ROUND(E465*N465,2)</f>
        <v>0.04</v>
      </c>
      <c r="P465" s="178">
        <v>0</v>
      </c>
      <c r="Q465" s="178">
        <f>ROUND(E465*P465,2)</f>
        <v>0</v>
      </c>
      <c r="R465" s="178" t="s">
        <v>466</v>
      </c>
      <c r="S465" s="178" t="s">
        <v>129</v>
      </c>
      <c r="T465" s="179" t="s">
        <v>129</v>
      </c>
      <c r="U465" s="161">
        <v>0.156</v>
      </c>
      <c r="V465" s="161">
        <f>ROUND(E465*U465,2)</f>
        <v>68.319999999999993</v>
      </c>
      <c r="W465" s="161"/>
      <c r="X465" s="161" t="s">
        <v>130</v>
      </c>
      <c r="Y465" s="152"/>
      <c r="Z465" s="152"/>
      <c r="AA465" s="152"/>
      <c r="AB465" s="152"/>
      <c r="AC465" s="152"/>
      <c r="AD465" s="152"/>
      <c r="AE465" s="152"/>
      <c r="AF465" s="152"/>
      <c r="AG465" s="152" t="s">
        <v>131</v>
      </c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  <c r="BH465" s="152"/>
    </row>
    <row r="466" spans="1:60" outlineLevel="1" x14ac:dyDescent="0.2">
      <c r="A466" s="159"/>
      <c r="B466" s="160"/>
      <c r="C466" s="184" t="s">
        <v>510</v>
      </c>
      <c r="D466" s="162"/>
      <c r="E466" s="163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52"/>
      <c r="Z466" s="152"/>
      <c r="AA466" s="152"/>
      <c r="AB466" s="152"/>
      <c r="AC466" s="152"/>
      <c r="AD466" s="152"/>
      <c r="AE466" s="152"/>
      <c r="AF466" s="152"/>
      <c r="AG466" s="152" t="s">
        <v>133</v>
      </c>
      <c r="AH466" s="152">
        <v>0</v>
      </c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</row>
    <row r="467" spans="1:60" outlineLevel="1" x14ac:dyDescent="0.2">
      <c r="A467" s="159"/>
      <c r="B467" s="160"/>
      <c r="C467" s="184" t="s">
        <v>329</v>
      </c>
      <c r="D467" s="162"/>
      <c r="E467" s="163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52"/>
      <c r="Z467" s="152"/>
      <c r="AA467" s="152"/>
      <c r="AB467" s="152"/>
      <c r="AC467" s="152"/>
      <c r="AD467" s="152"/>
      <c r="AE467" s="152"/>
      <c r="AF467" s="152"/>
      <c r="AG467" s="152" t="s">
        <v>133</v>
      </c>
      <c r="AH467" s="152">
        <v>0</v>
      </c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</row>
    <row r="468" spans="1:60" outlineLevel="1" x14ac:dyDescent="0.2">
      <c r="A468" s="159"/>
      <c r="B468" s="160"/>
      <c r="C468" s="184" t="s">
        <v>511</v>
      </c>
      <c r="D468" s="162"/>
      <c r="E468" s="163">
        <v>70</v>
      </c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52"/>
      <c r="Z468" s="152"/>
      <c r="AA468" s="152"/>
      <c r="AB468" s="152"/>
      <c r="AC468" s="152"/>
      <c r="AD468" s="152"/>
      <c r="AE468" s="152"/>
      <c r="AF468" s="152"/>
      <c r="AG468" s="152" t="s">
        <v>133</v>
      </c>
      <c r="AH468" s="152">
        <v>0</v>
      </c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</row>
    <row r="469" spans="1:60" outlineLevel="1" x14ac:dyDescent="0.2">
      <c r="A469" s="159"/>
      <c r="B469" s="160"/>
      <c r="C469" s="184" t="s">
        <v>512</v>
      </c>
      <c r="D469" s="162"/>
      <c r="E469" s="163">
        <v>23.2</v>
      </c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52"/>
      <c r="Z469" s="152"/>
      <c r="AA469" s="152"/>
      <c r="AB469" s="152"/>
      <c r="AC469" s="152"/>
      <c r="AD469" s="152"/>
      <c r="AE469" s="152"/>
      <c r="AF469" s="152"/>
      <c r="AG469" s="152" t="s">
        <v>133</v>
      </c>
      <c r="AH469" s="152">
        <v>0</v>
      </c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</row>
    <row r="470" spans="1:60" outlineLevel="1" x14ac:dyDescent="0.2">
      <c r="A470" s="159"/>
      <c r="B470" s="160"/>
      <c r="C470" s="184" t="s">
        <v>513</v>
      </c>
      <c r="D470" s="162"/>
      <c r="E470" s="163">
        <v>16.8</v>
      </c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52"/>
      <c r="Z470" s="152"/>
      <c r="AA470" s="152"/>
      <c r="AB470" s="152"/>
      <c r="AC470" s="152"/>
      <c r="AD470" s="152"/>
      <c r="AE470" s="152"/>
      <c r="AF470" s="152"/>
      <c r="AG470" s="152" t="s">
        <v>133</v>
      </c>
      <c r="AH470" s="152">
        <v>0</v>
      </c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</row>
    <row r="471" spans="1:60" outlineLevel="1" x14ac:dyDescent="0.2">
      <c r="A471" s="159"/>
      <c r="B471" s="160"/>
      <c r="C471" s="184" t="s">
        <v>514</v>
      </c>
      <c r="D471" s="162"/>
      <c r="E471" s="163">
        <v>19.2</v>
      </c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52"/>
      <c r="Z471" s="152"/>
      <c r="AA471" s="152"/>
      <c r="AB471" s="152"/>
      <c r="AC471" s="152"/>
      <c r="AD471" s="152"/>
      <c r="AE471" s="152"/>
      <c r="AF471" s="152"/>
      <c r="AG471" s="152" t="s">
        <v>133</v>
      </c>
      <c r="AH471" s="152">
        <v>0</v>
      </c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</row>
    <row r="472" spans="1:60" outlineLevel="1" x14ac:dyDescent="0.2">
      <c r="A472" s="159"/>
      <c r="B472" s="160"/>
      <c r="C472" s="184" t="s">
        <v>472</v>
      </c>
      <c r="D472" s="162"/>
      <c r="E472" s="163">
        <v>13.6</v>
      </c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52"/>
      <c r="Z472" s="152"/>
      <c r="AA472" s="152"/>
      <c r="AB472" s="152"/>
      <c r="AC472" s="152"/>
      <c r="AD472" s="152"/>
      <c r="AE472" s="152"/>
      <c r="AF472" s="152"/>
      <c r="AG472" s="152" t="s">
        <v>133</v>
      </c>
      <c r="AH472" s="152">
        <v>0</v>
      </c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</row>
    <row r="473" spans="1:60" outlineLevel="1" x14ac:dyDescent="0.2">
      <c r="A473" s="159"/>
      <c r="B473" s="160"/>
      <c r="C473" s="185" t="s">
        <v>335</v>
      </c>
      <c r="D473" s="164"/>
      <c r="E473" s="165">
        <v>142.80000000000001</v>
      </c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52"/>
      <c r="Z473" s="152"/>
      <c r="AA473" s="152"/>
      <c r="AB473" s="152"/>
      <c r="AC473" s="152"/>
      <c r="AD473" s="152"/>
      <c r="AE473" s="152"/>
      <c r="AF473" s="152"/>
      <c r="AG473" s="152" t="s">
        <v>133</v>
      </c>
      <c r="AH473" s="152">
        <v>1</v>
      </c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</row>
    <row r="474" spans="1:60" outlineLevel="1" x14ac:dyDescent="0.2">
      <c r="A474" s="159"/>
      <c r="B474" s="160"/>
      <c r="C474" s="184" t="s">
        <v>336</v>
      </c>
      <c r="D474" s="162"/>
      <c r="E474" s="163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52"/>
      <c r="Z474" s="152"/>
      <c r="AA474" s="152"/>
      <c r="AB474" s="152"/>
      <c r="AC474" s="152"/>
      <c r="AD474" s="152"/>
      <c r="AE474" s="152"/>
      <c r="AF474" s="152"/>
      <c r="AG474" s="152" t="s">
        <v>133</v>
      </c>
      <c r="AH474" s="152">
        <v>0</v>
      </c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</row>
    <row r="475" spans="1:60" outlineLevel="1" x14ac:dyDescent="0.2">
      <c r="A475" s="159"/>
      <c r="B475" s="160"/>
      <c r="C475" s="184" t="s">
        <v>515</v>
      </c>
      <c r="D475" s="162"/>
      <c r="E475" s="163">
        <v>2.5</v>
      </c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52"/>
      <c r="Z475" s="152"/>
      <c r="AA475" s="152"/>
      <c r="AB475" s="152"/>
      <c r="AC475" s="152"/>
      <c r="AD475" s="152"/>
      <c r="AE475" s="152"/>
      <c r="AF475" s="152"/>
      <c r="AG475" s="152" t="s">
        <v>133</v>
      </c>
      <c r="AH475" s="152">
        <v>0</v>
      </c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</row>
    <row r="476" spans="1:60" outlineLevel="1" x14ac:dyDescent="0.2">
      <c r="A476" s="159"/>
      <c r="B476" s="160"/>
      <c r="C476" s="184" t="s">
        <v>516</v>
      </c>
      <c r="D476" s="162"/>
      <c r="E476" s="163">
        <v>0.5</v>
      </c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52"/>
      <c r="Z476" s="152"/>
      <c r="AA476" s="152"/>
      <c r="AB476" s="152"/>
      <c r="AC476" s="152"/>
      <c r="AD476" s="152"/>
      <c r="AE476" s="152"/>
      <c r="AF476" s="152"/>
      <c r="AG476" s="152" t="s">
        <v>133</v>
      </c>
      <c r="AH476" s="152">
        <v>0</v>
      </c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</row>
    <row r="477" spans="1:60" outlineLevel="1" x14ac:dyDescent="0.2">
      <c r="A477" s="159"/>
      <c r="B477" s="160"/>
      <c r="C477" s="185" t="s">
        <v>335</v>
      </c>
      <c r="D477" s="164"/>
      <c r="E477" s="165">
        <v>3</v>
      </c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52"/>
      <c r="Z477" s="152"/>
      <c r="AA477" s="152"/>
      <c r="AB477" s="152"/>
      <c r="AC477" s="152"/>
      <c r="AD477" s="152"/>
      <c r="AE477" s="152"/>
      <c r="AF477" s="152"/>
      <c r="AG477" s="152" t="s">
        <v>133</v>
      </c>
      <c r="AH477" s="152">
        <v>1</v>
      </c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  <c r="BH477" s="152"/>
    </row>
    <row r="478" spans="1:60" outlineLevel="1" x14ac:dyDescent="0.2">
      <c r="A478" s="159"/>
      <c r="B478" s="160"/>
      <c r="C478" s="184" t="s">
        <v>339</v>
      </c>
      <c r="D478" s="162"/>
      <c r="E478" s="163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52"/>
      <c r="Z478" s="152"/>
      <c r="AA478" s="152"/>
      <c r="AB478" s="152"/>
      <c r="AC478" s="152"/>
      <c r="AD478" s="152"/>
      <c r="AE478" s="152"/>
      <c r="AF478" s="152"/>
      <c r="AG478" s="152" t="s">
        <v>133</v>
      </c>
      <c r="AH478" s="152">
        <v>0</v>
      </c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</row>
    <row r="479" spans="1:60" outlineLevel="1" x14ac:dyDescent="0.2">
      <c r="A479" s="159"/>
      <c r="B479" s="160"/>
      <c r="C479" s="184" t="s">
        <v>475</v>
      </c>
      <c r="D479" s="162"/>
      <c r="E479" s="163">
        <v>0.27</v>
      </c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52"/>
      <c r="Z479" s="152"/>
      <c r="AA479" s="152"/>
      <c r="AB479" s="152"/>
      <c r="AC479" s="152"/>
      <c r="AD479" s="152"/>
      <c r="AE479" s="152"/>
      <c r="AF479" s="152"/>
      <c r="AG479" s="152" t="s">
        <v>133</v>
      </c>
      <c r="AH479" s="152">
        <v>0</v>
      </c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</row>
    <row r="480" spans="1:60" outlineLevel="1" x14ac:dyDescent="0.2">
      <c r="A480" s="159"/>
      <c r="B480" s="160"/>
      <c r="C480" s="185" t="s">
        <v>335</v>
      </c>
      <c r="D480" s="164"/>
      <c r="E480" s="165">
        <v>0.27</v>
      </c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52"/>
      <c r="Z480" s="152"/>
      <c r="AA480" s="152"/>
      <c r="AB480" s="152"/>
      <c r="AC480" s="152"/>
      <c r="AD480" s="152"/>
      <c r="AE480" s="152"/>
      <c r="AF480" s="152"/>
      <c r="AG480" s="152" t="s">
        <v>133</v>
      </c>
      <c r="AH480" s="152">
        <v>1</v>
      </c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</row>
    <row r="481" spans="1:60" outlineLevel="1" x14ac:dyDescent="0.2">
      <c r="A481" s="159"/>
      <c r="B481" s="160"/>
      <c r="C481" s="184" t="s">
        <v>263</v>
      </c>
      <c r="D481" s="162"/>
      <c r="E481" s="163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52"/>
      <c r="Z481" s="152"/>
      <c r="AA481" s="152"/>
      <c r="AB481" s="152"/>
      <c r="AC481" s="152"/>
      <c r="AD481" s="152"/>
      <c r="AE481" s="152"/>
      <c r="AF481" s="152"/>
      <c r="AG481" s="152" t="s">
        <v>133</v>
      </c>
      <c r="AH481" s="152">
        <v>0</v>
      </c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</row>
    <row r="482" spans="1:60" outlineLevel="1" x14ac:dyDescent="0.2">
      <c r="A482" s="159"/>
      <c r="B482" s="160"/>
      <c r="C482" s="184" t="s">
        <v>517</v>
      </c>
      <c r="D482" s="162"/>
      <c r="E482" s="163">
        <v>27.741</v>
      </c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52"/>
      <c r="Z482" s="152"/>
      <c r="AA482" s="152"/>
      <c r="AB482" s="152"/>
      <c r="AC482" s="152"/>
      <c r="AD482" s="152"/>
      <c r="AE482" s="152"/>
      <c r="AF482" s="152"/>
      <c r="AG482" s="152" t="s">
        <v>133</v>
      </c>
      <c r="AH482" s="152">
        <v>0</v>
      </c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</row>
    <row r="483" spans="1:60" outlineLevel="1" x14ac:dyDescent="0.2">
      <c r="A483" s="159"/>
      <c r="B483" s="160"/>
      <c r="C483" s="185" t="s">
        <v>335</v>
      </c>
      <c r="D483" s="164"/>
      <c r="E483" s="165">
        <v>27.741</v>
      </c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52"/>
      <c r="Z483" s="152"/>
      <c r="AA483" s="152"/>
      <c r="AB483" s="152"/>
      <c r="AC483" s="152"/>
      <c r="AD483" s="152"/>
      <c r="AE483" s="152"/>
      <c r="AF483" s="152"/>
      <c r="AG483" s="152" t="s">
        <v>133</v>
      </c>
      <c r="AH483" s="152">
        <v>1</v>
      </c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</row>
    <row r="484" spans="1:60" outlineLevel="1" x14ac:dyDescent="0.2">
      <c r="A484" s="159"/>
      <c r="B484" s="160"/>
      <c r="C484" s="184" t="s">
        <v>346</v>
      </c>
      <c r="D484" s="162"/>
      <c r="E484" s="163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52"/>
      <c r="Z484" s="152"/>
      <c r="AA484" s="152"/>
      <c r="AB484" s="152"/>
      <c r="AC484" s="152"/>
      <c r="AD484" s="152"/>
      <c r="AE484" s="152"/>
      <c r="AF484" s="152"/>
      <c r="AG484" s="152" t="s">
        <v>133</v>
      </c>
      <c r="AH484" s="152">
        <v>0</v>
      </c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</row>
    <row r="485" spans="1:60" outlineLevel="1" x14ac:dyDescent="0.2">
      <c r="A485" s="159"/>
      <c r="B485" s="160"/>
      <c r="C485" s="184" t="s">
        <v>518</v>
      </c>
      <c r="D485" s="162"/>
      <c r="E485" s="163">
        <v>8.7360000000000007</v>
      </c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52"/>
      <c r="Z485" s="152"/>
      <c r="AA485" s="152"/>
      <c r="AB485" s="152"/>
      <c r="AC485" s="152"/>
      <c r="AD485" s="152"/>
      <c r="AE485" s="152"/>
      <c r="AF485" s="152"/>
      <c r="AG485" s="152" t="s">
        <v>133</v>
      </c>
      <c r="AH485" s="152">
        <v>0</v>
      </c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</row>
    <row r="486" spans="1:60" outlineLevel="1" x14ac:dyDescent="0.2">
      <c r="A486" s="159"/>
      <c r="B486" s="160"/>
      <c r="C486" s="185" t="s">
        <v>335</v>
      </c>
      <c r="D486" s="164"/>
      <c r="E486" s="165">
        <v>8.7360000000000007</v>
      </c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52"/>
      <c r="Z486" s="152"/>
      <c r="AA486" s="152"/>
      <c r="AB486" s="152"/>
      <c r="AC486" s="152"/>
      <c r="AD486" s="152"/>
      <c r="AE486" s="152"/>
      <c r="AF486" s="152"/>
      <c r="AG486" s="152" t="s">
        <v>133</v>
      </c>
      <c r="AH486" s="152">
        <v>1</v>
      </c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</row>
    <row r="487" spans="1:60" outlineLevel="1" x14ac:dyDescent="0.2">
      <c r="A487" s="159"/>
      <c r="B487" s="160"/>
      <c r="C487" s="184" t="s">
        <v>349</v>
      </c>
      <c r="D487" s="162"/>
      <c r="E487" s="163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52"/>
      <c r="Z487" s="152"/>
      <c r="AA487" s="152"/>
      <c r="AB487" s="152"/>
      <c r="AC487" s="152"/>
      <c r="AD487" s="152"/>
      <c r="AE487" s="152"/>
      <c r="AF487" s="152"/>
      <c r="AG487" s="152" t="s">
        <v>133</v>
      </c>
      <c r="AH487" s="152">
        <v>0</v>
      </c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</row>
    <row r="488" spans="1:60" outlineLevel="1" x14ac:dyDescent="0.2">
      <c r="A488" s="159"/>
      <c r="B488" s="160"/>
      <c r="C488" s="184" t="s">
        <v>519</v>
      </c>
      <c r="D488" s="162"/>
      <c r="E488" s="163">
        <v>7.8959999999999999</v>
      </c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52"/>
      <c r="Z488" s="152"/>
      <c r="AA488" s="152"/>
      <c r="AB488" s="152"/>
      <c r="AC488" s="152"/>
      <c r="AD488" s="152"/>
      <c r="AE488" s="152"/>
      <c r="AF488" s="152"/>
      <c r="AG488" s="152" t="s">
        <v>133</v>
      </c>
      <c r="AH488" s="152">
        <v>0</v>
      </c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</row>
    <row r="489" spans="1:60" outlineLevel="1" x14ac:dyDescent="0.2">
      <c r="A489" s="159"/>
      <c r="B489" s="160"/>
      <c r="C489" s="185" t="s">
        <v>335</v>
      </c>
      <c r="D489" s="164"/>
      <c r="E489" s="165">
        <v>7.8959999999999999</v>
      </c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52"/>
      <c r="Z489" s="152"/>
      <c r="AA489" s="152"/>
      <c r="AB489" s="152"/>
      <c r="AC489" s="152"/>
      <c r="AD489" s="152"/>
      <c r="AE489" s="152"/>
      <c r="AF489" s="152"/>
      <c r="AG489" s="152" t="s">
        <v>133</v>
      </c>
      <c r="AH489" s="152">
        <v>1</v>
      </c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</row>
    <row r="490" spans="1:60" outlineLevel="1" x14ac:dyDescent="0.2">
      <c r="A490" s="159"/>
      <c r="B490" s="160"/>
      <c r="C490" s="184" t="s">
        <v>352</v>
      </c>
      <c r="D490" s="162"/>
      <c r="E490" s="163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52"/>
      <c r="Z490" s="152"/>
      <c r="AA490" s="152"/>
      <c r="AB490" s="152"/>
      <c r="AC490" s="152"/>
      <c r="AD490" s="152"/>
      <c r="AE490" s="152"/>
      <c r="AF490" s="152"/>
      <c r="AG490" s="152" t="s">
        <v>133</v>
      </c>
      <c r="AH490" s="152">
        <v>0</v>
      </c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  <c r="BH490" s="152"/>
    </row>
    <row r="491" spans="1:60" outlineLevel="1" x14ac:dyDescent="0.2">
      <c r="A491" s="159"/>
      <c r="B491" s="160"/>
      <c r="C491" s="184" t="s">
        <v>520</v>
      </c>
      <c r="D491" s="162"/>
      <c r="E491" s="163">
        <v>6.72</v>
      </c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52"/>
      <c r="Z491" s="152"/>
      <c r="AA491" s="152"/>
      <c r="AB491" s="152"/>
      <c r="AC491" s="152"/>
      <c r="AD491" s="152"/>
      <c r="AE491" s="152"/>
      <c r="AF491" s="152"/>
      <c r="AG491" s="152" t="s">
        <v>133</v>
      </c>
      <c r="AH491" s="152">
        <v>0</v>
      </c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</row>
    <row r="492" spans="1:60" outlineLevel="1" x14ac:dyDescent="0.2">
      <c r="A492" s="159"/>
      <c r="B492" s="160"/>
      <c r="C492" s="185" t="s">
        <v>335</v>
      </c>
      <c r="D492" s="164"/>
      <c r="E492" s="165">
        <v>6.72</v>
      </c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52"/>
      <c r="Z492" s="152"/>
      <c r="AA492" s="152"/>
      <c r="AB492" s="152"/>
      <c r="AC492" s="152"/>
      <c r="AD492" s="152"/>
      <c r="AE492" s="152"/>
      <c r="AF492" s="152"/>
      <c r="AG492" s="152" t="s">
        <v>133</v>
      </c>
      <c r="AH492" s="152">
        <v>1</v>
      </c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</row>
    <row r="493" spans="1:60" outlineLevel="1" x14ac:dyDescent="0.2">
      <c r="A493" s="159"/>
      <c r="B493" s="160"/>
      <c r="C493" s="184" t="s">
        <v>355</v>
      </c>
      <c r="D493" s="162"/>
      <c r="E493" s="163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52"/>
      <c r="Z493" s="152"/>
      <c r="AA493" s="152"/>
      <c r="AB493" s="152"/>
      <c r="AC493" s="152"/>
      <c r="AD493" s="152"/>
      <c r="AE493" s="152"/>
      <c r="AF493" s="152"/>
      <c r="AG493" s="152" t="s">
        <v>133</v>
      </c>
      <c r="AH493" s="152">
        <v>0</v>
      </c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</row>
    <row r="494" spans="1:60" outlineLevel="1" x14ac:dyDescent="0.2">
      <c r="A494" s="159"/>
      <c r="B494" s="160"/>
      <c r="C494" s="184" t="s">
        <v>521</v>
      </c>
      <c r="D494" s="162"/>
      <c r="E494" s="163">
        <v>9.9120000000000008</v>
      </c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52"/>
      <c r="Z494" s="152"/>
      <c r="AA494" s="152"/>
      <c r="AB494" s="152"/>
      <c r="AC494" s="152"/>
      <c r="AD494" s="152"/>
      <c r="AE494" s="152"/>
      <c r="AF494" s="152"/>
      <c r="AG494" s="152" t="s">
        <v>133</v>
      </c>
      <c r="AH494" s="152">
        <v>0</v>
      </c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</row>
    <row r="495" spans="1:60" outlineLevel="1" x14ac:dyDescent="0.2">
      <c r="A495" s="159"/>
      <c r="B495" s="160"/>
      <c r="C495" s="185" t="s">
        <v>335</v>
      </c>
      <c r="D495" s="164"/>
      <c r="E495" s="165">
        <v>9.9120000000000008</v>
      </c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52"/>
      <c r="Z495" s="152"/>
      <c r="AA495" s="152"/>
      <c r="AB495" s="152"/>
      <c r="AC495" s="152"/>
      <c r="AD495" s="152"/>
      <c r="AE495" s="152"/>
      <c r="AF495" s="152"/>
      <c r="AG495" s="152" t="s">
        <v>133</v>
      </c>
      <c r="AH495" s="152">
        <v>1</v>
      </c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  <c r="BH495" s="152"/>
    </row>
    <row r="496" spans="1:60" outlineLevel="1" x14ac:dyDescent="0.2">
      <c r="A496" s="159"/>
      <c r="B496" s="160"/>
      <c r="C496" s="184" t="s">
        <v>263</v>
      </c>
      <c r="D496" s="162"/>
      <c r="E496" s="163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52"/>
      <c r="Z496" s="152"/>
      <c r="AA496" s="152"/>
      <c r="AB496" s="152"/>
      <c r="AC496" s="152"/>
      <c r="AD496" s="152"/>
      <c r="AE496" s="152"/>
      <c r="AF496" s="152"/>
      <c r="AG496" s="152" t="s">
        <v>133</v>
      </c>
      <c r="AH496" s="152">
        <v>0</v>
      </c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</row>
    <row r="497" spans="1:60" outlineLevel="1" x14ac:dyDescent="0.2">
      <c r="A497" s="159"/>
      <c r="B497" s="160"/>
      <c r="C497" s="184" t="s">
        <v>522</v>
      </c>
      <c r="D497" s="162"/>
      <c r="E497" s="163">
        <v>2.64</v>
      </c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52"/>
      <c r="Z497" s="152"/>
      <c r="AA497" s="152"/>
      <c r="AB497" s="152"/>
      <c r="AC497" s="152"/>
      <c r="AD497" s="152"/>
      <c r="AE497" s="152"/>
      <c r="AF497" s="152"/>
      <c r="AG497" s="152" t="s">
        <v>133</v>
      </c>
      <c r="AH497" s="152">
        <v>0</v>
      </c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</row>
    <row r="498" spans="1:60" outlineLevel="1" x14ac:dyDescent="0.2">
      <c r="A498" s="159"/>
      <c r="B498" s="160"/>
      <c r="C498" s="184" t="s">
        <v>523</v>
      </c>
      <c r="D498" s="162"/>
      <c r="E498" s="163">
        <v>3.78</v>
      </c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52"/>
      <c r="Z498" s="152"/>
      <c r="AA498" s="152"/>
      <c r="AB498" s="152"/>
      <c r="AC498" s="152"/>
      <c r="AD498" s="152"/>
      <c r="AE498" s="152"/>
      <c r="AF498" s="152"/>
      <c r="AG498" s="152" t="s">
        <v>133</v>
      </c>
      <c r="AH498" s="152">
        <v>0</v>
      </c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</row>
    <row r="499" spans="1:60" outlineLevel="1" x14ac:dyDescent="0.2">
      <c r="A499" s="159"/>
      <c r="B499" s="160"/>
      <c r="C499" s="184" t="s">
        <v>524</v>
      </c>
      <c r="D499" s="162"/>
      <c r="E499" s="163">
        <v>20.399999999999999</v>
      </c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52"/>
      <c r="Z499" s="152"/>
      <c r="AA499" s="152"/>
      <c r="AB499" s="152"/>
      <c r="AC499" s="152"/>
      <c r="AD499" s="152"/>
      <c r="AE499" s="152"/>
      <c r="AF499" s="152"/>
      <c r="AG499" s="152" t="s">
        <v>133</v>
      </c>
      <c r="AH499" s="152">
        <v>0</v>
      </c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</row>
    <row r="500" spans="1:60" outlineLevel="1" x14ac:dyDescent="0.2">
      <c r="A500" s="159"/>
      <c r="B500" s="160"/>
      <c r="C500" s="185" t="s">
        <v>335</v>
      </c>
      <c r="D500" s="164"/>
      <c r="E500" s="165">
        <v>26.82</v>
      </c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52"/>
      <c r="Z500" s="152"/>
      <c r="AA500" s="152"/>
      <c r="AB500" s="152"/>
      <c r="AC500" s="152"/>
      <c r="AD500" s="152"/>
      <c r="AE500" s="152"/>
      <c r="AF500" s="152"/>
      <c r="AG500" s="152" t="s">
        <v>133</v>
      </c>
      <c r="AH500" s="152">
        <v>1</v>
      </c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  <c r="BH500" s="152"/>
    </row>
    <row r="501" spans="1:60" outlineLevel="1" x14ac:dyDescent="0.2">
      <c r="A501" s="159"/>
      <c r="B501" s="160"/>
      <c r="C501" s="184" t="s">
        <v>375</v>
      </c>
      <c r="D501" s="162"/>
      <c r="E501" s="163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52"/>
      <c r="Z501" s="152"/>
      <c r="AA501" s="152"/>
      <c r="AB501" s="152"/>
      <c r="AC501" s="152"/>
      <c r="AD501" s="152"/>
      <c r="AE501" s="152"/>
      <c r="AF501" s="152"/>
      <c r="AG501" s="152" t="s">
        <v>133</v>
      </c>
      <c r="AH501" s="152">
        <v>0</v>
      </c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</row>
    <row r="502" spans="1:60" outlineLevel="1" x14ac:dyDescent="0.2">
      <c r="A502" s="159"/>
      <c r="B502" s="160"/>
      <c r="C502" s="184" t="s">
        <v>525</v>
      </c>
      <c r="D502" s="162"/>
      <c r="E502" s="163">
        <v>4.4000000000000004</v>
      </c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52"/>
      <c r="Z502" s="152"/>
      <c r="AA502" s="152"/>
      <c r="AB502" s="152"/>
      <c r="AC502" s="152"/>
      <c r="AD502" s="152"/>
      <c r="AE502" s="152"/>
      <c r="AF502" s="152"/>
      <c r="AG502" s="152" t="s">
        <v>133</v>
      </c>
      <c r="AH502" s="152">
        <v>0</v>
      </c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</row>
    <row r="503" spans="1:60" outlineLevel="1" x14ac:dyDescent="0.2">
      <c r="A503" s="159"/>
      <c r="B503" s="160"/>
      <c r="C503" s="185" t="s">
        <v>335</v>
      </c>
      <c r="D503" s="164"/>
      <c r="E503" s="165">
        <v>4.4000000000000004</v>
      </c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52"/>
      <c r="Z503" s="152"/>
      <c r="AA503" s="152"/>
      <c r="AB503" s="152"/>
      <c r="AC503" s="152"/>
      <c r="AD503" s="152"/>
      <c r="AE503" s="152"/>
      <c r="AF503" s="152"/>
      <c r="AG503" s="152" t="s">
        <v>133</v>
      </c>
      <c r="AH503" s="152">
        <v>1</v>
      </c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</row>
    <row r="504" spans="1:60" outlineLevel="1" x14ac:dyDescent="0.2">
      <c r="A504" s="159"/>
      <c r="B504" s="160"/>
      <c r="C504" s="184" t="s">
        <v>370</v>
      </c>
      <c r="D504" s="162"/>
      <c r="E504" s="163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52"/>
      <c r="Z504" s="152"/>
      <c r="AA504" s="152"/>
      <c r="AB504" s="152"/>
      <c r="AC504" s="152"/>
      <c r="AD504" s="152"/>
      <c r="AE504" s="152"/>
      <c r="AF504" s="152"/>
      <c r="AG504" s="152" t="s">
        <v>133</v>
      </c>
      <c r="AH504" s="152">
        <v>0</v>
      </c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</row>
    <row r="505" spans="1:60" outlineLevel="1" x14ac:dyDescent="0.2">
      <c r="A505" s="159"/>
      <c r="B505" s="160"/>
      <c r="C505" s="184" t="s">
        <v>526</v>
      </c>
      <c r="D505" s="162"/>
      <c r="E505" s="163">
        <v>4.1399999999999997</v>
      </c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52"/>
      <c r="Z505" s="152"/>
      <c r="AA505" s="152"/>
      <c r="AB505" s="152"/>
      <c r="AC505" s="152"/>
      <c r="AD505" s="152"/>
      <c r="AE505" s="152"/>
      <c r="AF505" s="152"/>
      <c r="AG505" s="152" t="s">
        <v>133</v>
      </c>
      <c r="AH505" s="152">
        <v>0</v>
      </c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</row>
    <row r="506" spans="1:60" outlineLevel="1" x14ac:dyDescent="0.2">
      <c r="A506" s="159"/>
      <c r="B506" s="160"/>
      <c r="C506" s="184" t="s">
        <v>527</v>
      </c>
      <c r="D506" s="162"/>
      <c r="E506" s="163">
        <v>3.45</v>
      </c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52"/>
      <c r="Z506" s="152"/>
      <c r="AA506" s="152"/>
      <c r="AB506" s="152"/>
      <c r="AC506" s="152"/>
      <c r="AD506" s="152"/>
      <c r="AE506" s="152"/>
      <c r="AF506" s="152"/>
      <c r="AG506" s="152" t="s">
        <v>133</v>
      </c>
      <c r="AH506" s="152">
        <v>0</v>
      </c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</row>
    <row r="507" spans="1:60" outlineLevel="1" x14ac:dyDescent="0.2">
      <c r="A507" s="159"/>
      <c r="B507" s="160"/>
      <c r="C507" s="185" t="s">
        <v>335</v>
      </c>
      <c r="D507" s="164"/>
      <c r="E507" s="165">
        <v>7.59</v>
      </c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52"/>
      <c r="Z507" s="152"/>
      <c r="AA507" s="152"/>
      <c r="AB507" s="152"/>
      <c r="AC507" s="152"/>
      <c r="AD507" s="152"/>
      <c r="AE507" s="152"/>
      <c r="AF507" s="152"/>
      <c r="AG507" s="152" t="s">
        <v>133</v>
      </c>
      <c r="AH507" s="152">
        <v>1</v>
      </c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  <c r="BH507" s="152"/>
    </row>
    <row r="508" spans="1:60" outlineLevel="1" x14ac:dyDescent="0.2">
      <c r="A508" s="159"/>
      <c r="B508" s="160"/>
      <c r="C508" s="184" t="s">
        <v>380</v>
      </c>
      <c r="D508" s="162"/>
      <c r="E508" s="163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52"/>
      <c r="Z508" s="152"/>
      <c r="AA508" s="152"/>
      <c r="AB508" s="152"/>
      <c r="AC508" s="152"/>
      <c r="AD508" s="152"/>
      <c r="AE508" s="152"/>
      <c r="AF508" s="152"/>
      <c r="AG508" s="152" t="s">
        <v>133</v>
      </c>
      <c r="AH508" s="152">
        <v>0</v>
      </c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</row>
    <row r="509" spans="1:60" outlineLevel="1" x14ac:dyDescent="0.2">
      <c r="A509" s="159"/>
      <c r="B509" s="160"/>
      <c r="C509" s="184" t="s">
        <v>526</v>
      </c>
      <c r="D509" s="162"/>
      <c r="E509" s="163">
        <v>4.1399999999999997</v>
      </c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52"/>
      <c r="Z509" s="152"/>
      <c r="AA509" s="152"/>
      <c r="AB509" s="152"/>
      <c r="AC509" s="152"/>
      <c r="AD509" s="152"/>
      <c r="AE509" s="152"/>
      <c r="AF509" s="152"/>
      <c r="AG509" s="152" t="s">
        <v>133</v>
      </c>
      <c r="AH509" s="152">
        <v>0</v>
      </c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</row>
    <row r="510" spans="1:60" outlineLevel="1" x14ac:dyDescent="0.2">
      <c r="A510" s="159"/>
      <c r="B510" s="160"/>
      <c r="C510" s="184" t="s">
        <v>527</v>
      </c>
      <c r="D510" s="162"/>
      <c r="E510" s="163">
        <v>3.45</v>
      </c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52"/>
      <c r="Z510" s="152"/>
      <c r="AA510" s="152"/>
      <c r="AB510" s="152"/>
      <c r="AC510" s="152"/>
      <c r="AD510" s="152"/>
      <c r="AE510" s="152"/>
      <c r="AF510" s="152"/>
      <c r="AG510" s="152" t="s">
        <v>133</v>
      </c>
      <c r="AH510" s="152">
        <v>0</v>
      </c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</row>
    <row r="511" spans="1:60" outlineLevel="1" x14ac:dyDescent="0.2">
      <c r="A511" s="159"/>
      <c r="B511" s="160"/>
      <c r="C511" s="185" t="s">
        <v>335</v>
      </c>
      <c r="D511" s="164"/>
      <c r="E511" s="165">
        <v>7.59</v>
      </c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52"/>
      <c r="Z511" s="152"/>
      <c r="AA511" s="152"/>
      <c r="AB511" s="152"/>
      <c r="AC511" s="152"/>
      <c r="AD511" s="152"/>
      <c r="AE511" s="152"/>
      <c r="AF511" s="152"/>
      <c r="AG511" s="152" t="s">
        <v>133</v>
      </c>
      <c r="AH511" s="152">
        <v>1</v>
      </c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</row>
    <row r="512" spans="1:60" outlineLevel="1" x14ac:dyDescent="0.2">
      <c r="A512" s="159"/>
      <c r="B512" s="160"/>
      <c r="C512" s="184" t="s">
        <v>263</v>
      </c>
      <c r="D512" s="162"/>
      <c r="E512" s="163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52"/>
      <c r="Z512" s="152"/>
      <c r="AA512" s="152"/>
      <c r="AB512" s="152"/>
      <c r="AC512" s="152"/>
      <c r="AD512" s="152"/>
      <c r="AE512" s="152"/>
      <c r="AF512" s="152"/>
      <c r="AG512" s="152" t="s">
        <v>133</v>
      </c>
      <c r="AH512" s="152">
        <v>0</v>
      </c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</row>
    <row r="513" spans="1:60" outlineLevel="1" x14ac:dyDescent="0.2">
      <c r="A513" s="159"/>
      <c r="B513" s="160"/>
      <c r="C513" s="184" t="s">
        <v>528</v>
      </c>
      <c r="D513" s="162"/>
      <c r="E513" s="163">
        <v>34.944000000000003</v>
      </c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52"/>
      <c r="Z513" s="152"/>
      <c r="AA513" s="152"/>
      <c r="AB513" s="152"/>
      <c r="AC513" s="152"/>
      <c r="AD513" s="152"/>
      <c r="AE513" s="152"/>
      <c r="AF513" s="152"/>
      <c r="AG513" s="152" t="s">
        <v>133</v>
      </c>
      <c r="AH513" s="152">
        <v>0</v>
      </c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</row>
    <row r="514" spans="1:60" outlineLevel="1" x14ac:dyDescent="0.2">
      <c r="A514" s="159"/>
      <c r="B514" s="160"/>
      <c r="C514" s="184" t="s">
        <v>529</v>
      </c>
      <c r="D514" s="162"/>
      <c r="E514" s="163">
        <v>4.992</v>
      </c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52"/>
      <c r="Z514" s="152"/>
      <c r="AA514" s="152"/>
      <c r="AB514" s="152"/>
      <c r="AC514" s="152"/>
      <c r="AD514" s="152"/>
      <c r="AE514" s="152"/>
      <c r="AF514" s="152"/>
      <c r="AG514" s="152" t="s">
        <v>133</v>
      </c>
      <c r="AH514" s="152">
        <v>0</v>
      </c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</row>
    <row r="515" spans="1:60" outlineLevel="1" x14ac:dyDescent="0.2">
      <c r="A515" s="159"/>
      <c r="B515" s="160"/>
      <c r="C515" s="184" t="s">
        <v>530</v>
      </c>
      <c r="D515" s="162"/>
      <c r="E515" s="163">
        <v>6.968</v>
      </c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52"/>
      <c r="Z515" s="152"/>
      <c r="AA515" s="152"/>
      <c r="AB515" s="152"/>
      <c r="AC515" s="152"/>
      <c r="AD515" s="152"/>
      <c r="AE515" s="152"/>
      <c r="AF515" s="152"/>
      <c r="AG515" s="152" t="s">
        <v>133</v>
      </c>
      <c r="AH515" s="152">
        <v>0</v>
      </c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</row>
    <row r="516" spans="1:60" outlineLevel="1" x14ac:dyDescent="0.2">
      <c r="A516" s="159"/>
      <c r="B516" s="160"/>
      <c r="C516" s="184" t="s">
        <v>531</v>
      </c>
      <c r="D516" s="162"/>
      <c r="E516" s="163">
        <v>3.016</v>
      </c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52"/>
      <c r="Z516" s="152"/>
      <c r="AA516" s="152"/>
      <c r="AB516" s="152"/>
      <c r="AC516" s="152"/>
      <c r="AD516" s="152"/>
      <c r="AE516" s="152"/>
      <c r="AF516" s="152"/>
      <c r="AG516" s="152" t="s">
        <v>133</v>
      </c>
      <c r="AH516" s="152">
        <v>0</v>
      </c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</row>
    <row r="517" spans="1:60" outlineLevel="1" x14ac:dyDescent="0.2">
      <c r="A517" s="159"/>
      <c r="B517" s="160"/>
      <c r="C517" s="184" t="s">
        <v>532</v>
      </c>
      <c r="D517" s="162"/>
      <c r="E517" s="163">
        <v>7.02</v>
      </c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52"/>
      <c r="Z517" s="152"/>
      <c r="AA517" s="152"/>
      <c r="AB517" s="152"/>
      <c r="AC517" s="152"/>
      <c r="AD517" s="152"/>
      <c r="AE517" s="152"/>
      <c r="AF517" s="152"/>
      <c r="AG517" s="152" t="s">
        <v>133</v>
      </c>
      <c r="AH517" s="152">
        <v>0</v>
      </c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</row>
    <row r="518" spans="1:60" outlineLevel="1" x14ac:dyDescent="0.2">
      <c r="A518" s="159"/>
      <c r="B518" s="160"/>
      <c r="C518" s="185" t="s">
        <v>335</v>
      </c>
      <c r="D518" s="164"/>
      <c r="E518" s="165">
        <v>56.94</v>
      </c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52"/>
      <c r="Z518" s="152"/>
      <c r="AA518" s="152"/>
      <c r="AB518" s="152"/>
      <c r="AC518" s="152"/>
      <c r="AD518" s="152"/>
      <c r="AE518" s="152"/>
      <c r="AF518" s="152"/>
      <c r="AG518" s="152" t="s">
        <v>133</v>
      </c>
      <c r="AH518" s="152">
        <v>1</v>
      </c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</row>
    <row r="519" spans="1:60" outlineLevel="1" x14ac:dyDescent="0.2">
      <c r="A519" s="159"/>
      <c r="B519" s="160"/>
      <c r="C519" s="184" t="s">
        <v>370</v>
      </c>
      <c r="D519" s="162"/>
      <c r="E519" s="163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52"/>
      <c r="Z519" s="152"/>
      <c r="AA519" s="152"/>
      <c r="AB519" s="152"/>
      <c r="AC519" s="152"/>
      <c r="AD519" s="152"/>
      <c r="AE519" s="152"/>
      <c r="AF519" s="152"/>
      <c r="AG519" s="152" t="s">
        <v>133</v>
      </c>
      <c r="AH519" s="152">
        <v>0</v>
      </c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</row>
    <row r="520" spans="1:60" outlineLevel="1" x14ac:dyDescent="0.2">
      <c r="A520" s="159"/>
      <c r="B520" s="160"/>
      <c r="C520" s="184" t="s">
        <v>533</v>
      </c>
      <c r="D520" s="162"/>
      <c r="E520" s="163">
        <v>4.992</v>
      </c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52"/>
      <c r="Z520" s="152"/>
      <c r="AA520" s="152"/>
      <c r="AB520" s="152"/>
      <c r="AC520" s="152"/>
      <c r="AD520" s="152"/>
      <c r="AE520" s="152"/>
      <c r="AF520" s="152"/>
      <c r="AG520" s="152" t="s">
        <v>133</v>
      </c>
      <c r="AH520" s="152">
        <v>0</v>
      </c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</row>
    <row r="521" spans="1:60" outlineLevel="1" x14ac:dyDescent="0.2">
      <c r="A521" s="159"/>
      <c r="B521" s="160"/>
      <c r="C521" s="184" t="s">
        <v>534</v>
      </c>
      <c r="D521" s="162"/>
      <c r="E521" s="163">
        <v>4.992</v>
      </c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52"/>
      <c r="Z521" s="152"/>
      <c r="AA521" s="152"/>
      <c r="AB521" s="152"/>
      <c r="AC521" s="152"/>
      <c r="AD521" s="152"/>
      <c r="AE521" s="152"/>
      <c r="AF521" s="152"/>
      <c r="AG521" s="152" t="s">
        <v>133</v>
      </c>
      <c r="AH521" s="152">
        <v>0</v>
      </c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</row>
    <row r="522" spans="1:60" outlineLevel="1" x14ac:dyDescent="0.2">
      <c r="A522" s="159"/>
      <c r="B522" s="160"/>
      <c r="C522" s="184" t="s">
        <v>535</v>
      </c>
      <c r="D522" s="162"/>
      <c r="E522" s="163">
        <v>4.992</v>
      </c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52"/>
      <c r="Z522" s="152"/>
      <c r="AA522" s="152"/>
      <c r="AB522" s="152"/>
      <c r="AC522" s="152"/>
      <c r="AD522" s="152"/>
      <c r="AE522" s="152"/>
      <c r="AF522" s="152"/>
      <c r="AG522" s="152" t="s">
        <v>133</v>
      </c>
      <c r="AH522" s="152">
        <v>0</v>
      </c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  <c r="BH522" s="152"/>
    </row>
    <row r="523" spans="1:60" outlineLevel="1" x14ac:dyDescent="0.2">
      <c r="A523" s="159"/>
      <c r="B523" s="160"/>
      <c r="C523" s="185" t="s">
        <v>335</v>
      </c>
      <c r="D523" s="164"/>
      <c r="E523" s="165">
        <v>14.976000000000001</v>
      </c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52"/>
      <c r="Z523" s="152"/>
      <c r="AA523" s="152"/>
      <c r="AB523" s="152"/>
      <c r="AC523" s="152"/>
      <c r="AD523" s="152"/>
      <c r="AE523" s="152"/>
      <c r="AF523" s="152"/>
      <c r="AG523" s="152" t="s">
        <v>133</v>
      </c>
      <c r="AH523" s="152">
        <v>1</v>
      </c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</row>
    <row r="524" spans="1:60" outlineLevel="1" x14ac:dyDescent="0.2">
      <c r="A524" s="159"/>
      <c r="B524" s="160"/>
      <c r="C524" s="184" t="s">
        <v>375</v>
      </c>
      <c r="D524" s="162"/>
      <c r="E524" s="163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52"/>
      <c r="Z524" s="152"/>
      <c r="AA524" s="152"/>
      <c r="AB524" s="152"/>
      <c r="AC524" s="152"/>
      <c r="AD524" s="152"/>
      <c r="AE524" s="152"/>
      <c r="AF524" s="152"/>
      <c r="AG524" s="152" t="s">
        <v>133</v>
      </c>
      <c r="AH524" s="152">
        <v>0</v>
      </c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  <c r="BH524" s="152"/>
    </row>
    <row r="525" spans="1:60" outlineLevel="1" x14ac:dyDescent="0.2">
      <c r="A525" s="159"/>
      <c r="B525" s="160"/>
      <c r="C525" s="184" t="s">
        <v>536</v>
      </c>
      <c r="D525" s="162"/>
      <c r="E525" s="163">
        <v>3.8479999999999999</v>
      </c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52"/>
      <c r="Z525" s="152"/>
      <c r="AA525" s="152"/>
      <c r="AB525" s="152"/>
      <c r="AC525" s="152"/>
      <c r="AD525" s="152"/>
      <c r="AE525" s="152"/>
      <c r="AF525" s="152"/>
      <c r="AG525" s="152" t="s">
        <v>133</v>
      </c>
      <c r="AH525" s="152">
        <v>0</v>
      </c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</row>
    <row r="526" spans="1:60" outlineLevel="1" x14ac:dyDescent="0.2">
      <c r="A526" s="159"/>
      <c r="B526" s="160"/>
      <c r="C526" s="184" t="s">
        <v>537</v>
      </c>
      <c r="D526" s="162"/>
      <c r="E526" s="163">
        <v>4.524</v>
      </c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52"/>
      <c r="Z526" s="152"/>
      <c r="AA526" s="152"/>
      <c r="AB526" s="152"/>
      <c r="AC526" s="152"/>
      <c r="AD526" s="152"/>
      <c r="AE526" s="152"/>
      <c r="AF526" s="152"/>
      <c r="AG526" s="152" t="s">
        <v>133</v>
      </c>
      <c r="AH526" s="152">
        <v>0</v>
      </c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</row>
    <row r="527" spans="1:60" outlineLevel="1" x14ac:dyDescent="0.2">
      <c r="A527" s="159"/>
      <c r="B527" s="160"/>
      <c r="C527" s="184" t="s">
        <v>538</v>
      </c>
      <c r="D527" s="162"/>
      <c r="E527" s="163">
        <v>3.8479999999999999</v>
      </c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52"/>
      <c r="Z527" s="152"/>
      <c r="AA527" s="152"/>
      <c r="AB527" s="152"/>
      <c r="AC527" s="152"/>
      <c r="AD527" s="152"/>
      <c r="AE527" s="152"/>
      <c r="AF527" s="152"/>
      <c r="AG527" s="152" t="s">
        <v>133</v>
      </c>
      <c r="AH527" s="152">
        <v>0</v>
      </c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</row>
    <row r="528" spans="1:60" outlineLevel="1" x14ac:dyDescent="0.2">
      <c r="A528" s="159"/>
      <c r="B528" s="160"/>
      <c r="C528" s="185" t="s">
        <v>335</v>
      </c>
      <c r="D528" s="164"/>
      <c r="E528" s="165">
        <v>12.22</v>
      </c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52"/>
      <c r="Z528" s="152"/>
      <c r="AA528" s="152"/>
      <c r="AB528" s="152"/>
      <c r="AC528" s="152"/>
      <c r="AD528" s="152"/>
      <c r="AE528" s="152"/>
      <c r="AF528" s="152"/>
      <c r="AG528" s="152" t="s">
        <v>133</v>
      </c>
      <c r="AH528" s="152">
        <v>1</v>
      </c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</row>
    <row r="529" spans="1:60" outlineLevel="1" x14ac:dyDescent="0.2">
      <c r="A529" s="159"/>
      <c r="B529" s="160"/>
      <c r="C529" s="184" t="s">
        <v>380</v>
      </c>
      <c r="D529" s="162"/>
      <c r="E529" s="163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52"/>
      <c r="Z529" s="152"/>
      <c r="AA529" s="152"/>
      <c r="AB529" s="152"/>
      <c r="AC529" s="152"/>
      <c r="AD529" s="152"/>
      <c r="AE529" s="152"/>
      <c r="AF529" s="152"/>
      <c r="AG529" s="152" t="s">
        <v>133</v>
      </c>
      <c r="AH529" s="152">
        <v>0</v>
      </c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</row>
    <row r="530" spans="1:60" outlineLevel="1" x14ac:dyDescent="0.2">
      <c r="A530" s="159"/>
      <c r="B530" s="160"/>
      <c r="C530" s="184" t="s">
        <v>539</v>
      </c>
      <c r="D530" s="162"/>
      <c r="E530" s="163">
        <v>3.2240000000000002</v>
      </c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52"/>
      <c r="Z530" s="152"/>
      <c r="AA530" s="152"/>
      <c r="AB530" s="152"/>
      <c r="AC530" s="152"/>
      <c r="AD530" s="152"/>
      <c r="AE530" s="152"/>
      <c r="AF530" s="152"/>
      <c r="AG530" s="152" t="s">
        <v>133</v>
      </c>
      <c r="AH530" s="152">
        <v>0</v>
      </c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</row>
    <row r="531" spans="1:60" outlineLevel="1" x14ac:dyDescent="0.2">
      <c r="A531" s="159"/>
      <c r="B531" s="160"/>
      <c r="C531" s="184" t="s">
        <v>537</v>
      </c>
      <c r="D531" s="162"/>
      <c r="E531" s="163">
        <v>4.524</v>
      </c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52"/>
      <c r="Z531" s="152"/>
      <c r="AA531" s="152"/>
      <c r="AB531" s="152"/>
      <c r="AC531" s="152"/>
      <c r="AD531" s="152"/>
      <c r="AE531" s="152"/>
      <c r="AF531" s="152"/>
      <c r="AG531" s="152" t="s">
        <v>133</v>
      </c>
      <c r="AH531" s="152">
        <v>0</v>
      </c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</row>
    <row r="532" spans="1:60" outlineLevel="1" x14ac:dyDescent="0.2">
      <c r="A532" s="159"/>
      <c r="B532" s="160"/>
      <c r="C532" s="184" t="s">
        <v>540</v>
      </c>
      <c r="D532" s="162"/>
      <c r="E532" s="163">
        <v>3.12</v>
      </c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52"/>
      <c r="Z532" s="152"/>
      <c r="AA532" s="152"/>
      <c r="AB532" s="152"/>
      <c r="AC532" s="152"/>
      <c r="AD532" s="152"/>
      <c r="AE532" s="152"/>
      <c r="AF532" s="152"/>
      <c r="AG532" s="152" t="s">
        <v>133</v>
      </c>
      <c r="AH532" s="152">
        <v>0</v>
      </c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</row>
    <row r="533" spans="1:60" outlineLevel="1" x14ac:dyDescent="0.2">
      <c r="A533" s="159"/>
      <c r="B533" s="160"/>
      <c r="C533" s="185" t="s">
        <v>335</v>
      </c>
      <c r="D533" s="164"/>
      <c r="E533" s="165">
        <v>10.868</v>
      </c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52"/>
      <c r="Z533" s="152"/>
      <c r="AA533" s="152"/>
      <c r="AB533" s="152"/>
      <c r="AC533" s="152"/>
      <c r="AD533" s="152"/>
      <c r="AE533" s="152"/>
      <c r="AF533" s="152"/>
      <c r="AG533" s="152" t="s">
        <v>133</v>
      </c>
      <c r="AH533" s="152">
        <v>1</v>
      </c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</row>
    <row r="534" spans="1:60" outlineLevel="1" x14ac:dyDescent="0.2">
      <c r="A534" s="159"/>
      <c r="B534" s="160"/>
      <c r="C534" s="184" t="s">
        <v>263</v>
      </c>
      <c r="D534" s="162"/>
      <c r="E534" s="163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52"/>
      <c r="Z534" s="152"/>
      <c r="AA534" s="152"/>
      <c r="AB534" s="152"/>
      <c r="AC534" s="152"/>
      <c r="AD534" s="152"/>
      <c r="AE534" s="152"/>
      <c r="AF534" s="152"/>
      <c r="AG534" s="152" t="s">
        <v>133</v>
      </c>
      <c r="AH534" s="152">
        <v>0</v>
      </c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</row>
    <row r="535" spans="1:60" outlineLevel="1" x14ac:dyDescent="0.2">
      <c r="A535" s="159"/>
      <c r="B535" s="160"/>
      <c r="C535" s="184" t="s">
        <v>541</v>
      </c>
      <c r="D535" s="162"/>
      <c r="E535" s="163">
        <v>20.25</v>
      </c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52"/>
      <c r="Z535" s="152"/>
      <c r="AA535" s="152"/>
      <c r="AB535" s="152"/>
      <c r="AC535" s="152"/>
      <c r="AD535" s="152"/>
      <c r="AE535" s="152"/>
      <c r="AF535" s="152"/>
      <c r="AG535" s="152" t="s">
        <v>133</v>
      </c>
      <c r="AH535" s="152">
        <v>0</v>
      </c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</row>
    <row r="536" spans="1:60" outlineLevel="1" x14ac:dyDescent="0.2">
      <c r="A536" s="159"/>
      <c r="B536" s="160"/>
      <c r="C536" s="184" t="s">
        <v>542</v>
      </c>
      <c r="D536" s="162"/>
      <c r="E536" s="163">
        <v>14.75</v>
      </c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52"/>
      <c r="Z536" s="152"/>
      <c r="AA536" s="152"/>
      <c r="AB536" s="152"/>
      <c r="AC536" s="152"/>
      <c r="AD536" s="152"/>
      <c r="AE536" s="152"/>
      <c r="AF536" s="152"/>
      <c r="AG536" s="152" t="s">
        <v>133</v>
      </c>
      <c r="AH536" s="152">
        <v>0</v>
      </c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</row>
    <row r="537" spans="1:60" outlineLevel="1" x14ac:dyDescent="0.2">
      <c r="A537" s="159"/>
      <c r="B537" s="160"/>
      <c r="C537" s="185" t="s">
        <v>335</v>
      </c>
      <c r="D537" s="164"/>
      <c r="E537" s="165">
        <v>35</v>
      </c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52"/>
      <c r="Z537" s="152"/>
      <c r="AA537" s="152"/>
      <c r="AB537" s="152"/>
      <c r="AC537" s="152"/>
      <c r="AD537" s="152"/>
      <c r="AE537" s="152"/>
      <c r="AF537" s="152"/>
      <c r="AG537" s="152" t="s">
        <v>133</v>
      </c>
      <c r="AH537" s="152">
        <v>1</v>
      </c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</row>
    <row r="538" spans="1:60" outlineLevel="1" x14ac:dyDescent="0.2">
      <c r="A538" s="159"/>
      <c r="B538" s="160"/>
      <c r="C538" s="184" t="s">
        <v>263</v>
      </c>
      <c r="D538" s="162"/>
      <c r="E538" s="163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52"/>
      <c r="Z538" s="152"/>
      <c r="AA538" s="152"/>
      <c r="AB538" s="152"/>
      <c r="AC538" s="152"/>
      <c r="AD538" s="152"/>
      <c r="AE538" s="152"/>
      <c r="AF538" s="152"/>
      <c r="AG538" s="152" t="s">
        <v>133</v>
      </c>
      <c r="AH538" s="152">
        <v>0</v>
      </c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</row>
    <row r="539" spans="1:60" outlineLevel="1" x14ac:dyDescent="0.2">
      <c r="A539" s="159"/>
      <c r="B539" s="160"/>
      <c r="C539" s="184" t="s">
        <v>543</v>
      </c>
      <c r="D539" s="162"/>
      <c r="E539" s="163">
        <v>10.44</v>
      </c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52"/>
      <c r="Z539" s="152"/>
      <c r="AA539" s="152"/>
      <c r="AB539" s="152"/>
      <c r="AC539" s="152"/>
      <c r="AD539" s="152"/>
      <c r="AE539" s="152"/>
      <c r="AF539" s="152"/>
      <c r="AG539" s="152" t="s">
        <v>133</v>
      </c>
      <c r="AH539" s="152">
        <v>0</v>
      </c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</row>
    <row r="540" spans="1:60" outlineLevel="1" x14ac:dyDescent="0.2">
      <c r="A540" s="159"/>
      <c r="B540" s="160"/>
      <c r="C540" s="185" t="s">
        <v>335</v>
      </c>
      <c r="D540" s="164"/>
      <c r="E540" s="165">
        <v>10.44</v>
      </c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52"/>
      <c r="Z540" s="152"/>
      <c r="AA540" s="152"/>
      <c r="AB540" s="152"/>
      <c r="AC540" s="152"/>
      <c r="AD540" s="152"/>
      <c r="AE540" s="152"/>
      <c r="AF540" s="152"/>
      <c r="AG540" s="152" t="s">
        <v>133</v>
      </c>
      <c r="AH540" s="152">
        <v>1</v>
      </c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</row>
    <row r="541" spans="1:60" outlineLevel="1" x14ac:dyDescent="0.2">
      <c r="A541" s="159"/>
      <c r="B541" s="160"/>
      <c r="C541" s="184" t="s">
        <v>346</v>
      </c>
      <c r="D541" s="162"/>
      <c r="E541" s="163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52"/>
      <c r="Z541" s="152"/>
      <c r="AA541" s="152"/>
      <c r="AB541" s="152"/>
      <c r="AC541" s="152"/>
      <c r="AD541" s="152"/>
      <c r="AE541" s="152"/>
      <c r="AF541" s="152"/>
      <c r="AG541" s="152" t="s">
        <v>133</v>
      </c>
      <c r="AH541" s="152">
        <v>0</v>
      </c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</row>
    <row r="542" spans="1:60" outlineLevel="1" x14ac:dyDescent="0.2">
      <c r="A542" s="159"/>
      <c r="B542" s="160"/>
      <c r="C542" s="184" t="s">
        <v>544</v>
      </c>
      <c r="D542" s="162"/>
      <c r="E542" s="163">
        <v>7.92</v>
      </c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52"/>
      <c r="Z542" s="152"/>
      <c r="AA542" s="152"/>
      <c r="AB542" s="152"/>
      <c r="AC542" s="152"/>
      <c r="AD542" s="152"/>
      <c r="AE542" s="152"/>
      <c r="AF542" s="152"/>
      <c r="AG542" s="152" t="s">
        <v>133</v>
      </c>
      <c r="AH542" s="152">
        <v>0</v>
      </c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  <c r="BH542" s="152"/>
    </row>
    <row r="543" spans="1:60" outlineLevel="1" x14ac:dyDescent="0.2">
      <c r="A543" s="159"/>
      <c r="B543" s="160"/>
      <c r="C543" s="185" t="s">
        <v>335</v>
      </c>
      <c r="D543" s="164"/>
      <c r="E543" s="165">
        <v>7.92</v>
      </c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52"/>
      <c r="Z543" s="152"/>
      <c r="AA543" s="152"/>
      <c r="AB543" s="152"/>
      <c r="AC543" s="152"/>
      <c r="AD543" s="152"/>
      <c r="AE543" s="152"/>
      <c r="AF543" s="152"/>
      <c r="AG543" s="152" t="s">
        <v>133</v>
      </c>
      <c r="AH543" s="152">
        <v>1</v>
      </c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</row>
    <row r="544" spans="1:60" outlineLevel="1" x14ac:dyDescent="0.2">
      <c r="A544" s="159"/>
      <c r="B544" s="160"/>
      <c r="C544" s="184" t="s">
        <v>349</v>
      </c>
      <c r="D544" s="162"/>
      <c r="E544" s="163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52"/>
      <c r="Z544" s="152"/>
      <c r="AA544" s="152"/>
      <c r="AB544" s="152"/>
      <c r="AC544" s="152"/>
      <c r="AD544" s="152"/>
      <c r="AE544" s="152"/>
      <c r="AF544" s="152"/>
      <c r="AG544" s="152" t="s">
        <v>133</v>
      </c>
      <c r="AH544" s="152">
        <v>0</v>
      </c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  <c r="BH544" s="152"/>
    </row>
    <row r="545" spans="1:60" outlineLevel="1" x14ac:dyDescent="0.2">
      <c r="A545" s="159"/>
      <c r="B545" s="160"/>
      <c r="C545" s="184" t="s">
        <v>545</v>
      </c>
      <c r="D545" s="162"/>
      <c r="E545" s="163">
        <v>7.2</v>
      </c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52"/>
      <c r="Z545" s="152"/>
      <c r="AA545" s="152"/>
      <c r="AB545" s="152"/>
      <c r="AC545" s="152"/>
      <c r="AD545" s="152"/>
      <c r="AE545" s="152"/>
      <c r="AF545" s="152"/>
      <c r="AG545" s="152" t="s">
        <v>133</v>
      </c>
      <c r="AH545" s="152">
        <v>0</v>
      </c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</row>
    <row r="546" spans="1:60" outlineLevel="1" x14ac:dyDescent="0.2">
      <c r="A546" s="159"/>
      <c r="B546" s="160"/>
      <c r="C546" s="185" t="s">
        <v>335</v>
      </c>
      <c r="D546" s="164"/>
      <c r="E546" s="165">
        <v>7.2</v>
      </c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52"/>
      <c r="Z546" s="152"/>
      <c r="AA546" s="152"/>
      <c r="AB546" s="152"/>
      <c r="AC546" s="152"/>
      <c r="AD546" s="152"/>
      <c r="AE546" s="152"/>
      <c r="AF546" s="152"/>
      <c r="AG546" s="152" t="s">
        <v>133</v>
      </c>
      <c r="AH546" s="152">
        <v>1</v>
      </c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</row>
    <row r="547" spans="1:60" outlineLevel="1" x14ac:dyDescent="0.2">
      <c r="A547" s="159"/>
      <c r="B547" s="160"/>
      <c r="C547" s="184" t="s">
        <v>352</v>
      </c>
      <c r="D547" s="162"/>
      <c r="E547" s="163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52"/>
      <c r="Z547" s="152"/>
      <c r="AA547" s="152"/>
      <c r="AB547" s="152"/>
      <c r="AC547" s="152"/>
      <c r="AD547" s="152"/>
      <c r="AE547" s="152"/>
      <c r="AF547" s="152"/>
      <c r="AG547" s="152" t="s">
        <v>133</v>
      </c>
      <c r="AH547" s="152">
        <v>0</v>
      </c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</row>
    <row r="548" spans="1:60" outlineLevel="1" x14ac:dyDescent="0.2">
      <c r="A548" s="159"/>
      <c r="B548" s="160"/>
      <c r="C548" s="184" t="s">
        <v>546</v>
      </c>
      <c r="D548" s="162"/>
      <c r="E548" s="163">
        <v>6.72</v>
      </c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52"/>
      <c r="Z548" s="152"/>
      <c r="AA548" s="152"/>
      <c r="AB548" s="152"/>
      <c r="AC548" s="152"/>
      <c r="AD548" s="152"/>
      <c r="AE548" s="152"/>
      <c r="AF548" s="152"/>
      <c r="AG548" s="152" t="s">
        <v>133</v>
      </c>
      <c r="AH548" s="152">
        <v>0</v>
      </c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</row>
    <row r="549" spans="1:60" outlineLevel="1" x14ac:dyDescent="0.2">
      <c r="A549" s="159"/>
      <c r="B549" s="160"/>
      <c r="C549" s="185" t="s">
        <v>335</v>
      </c>
      <c r="D549" s="164"/>
      <c r="E549" s="165">
        <v>6.72</v>
      </c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52"/>
      <c r="Z549" s="152"/>
      <c r="AA549" s="152"/>
      <c r="AB549" s="152"/>
      <c r="AC549" s="152"/>
      <c r="AD549" s="152"/>
      <c r="AE549" s="152"/>
      <c r="AF549" s="152"/>
      <c r="AG549" s="152" t="s">
        <v>133</v>
      </c>
      <c r="AH549" s="152">
        <v>1</v>
      </c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</row>
    <row r="550" spans="1:60" outlineLevel="1" x14ac:dyDescent="0.2">
      <c r="A550" s="159"/>
      <c r="B550" s="160"/>
      <c r="C550" s="184" t="s">
        <v>355</v>
      </c>
      <c r="D550" s="162"/>
      <c r="E550" s="163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52"/>
      <c r="Z550" s="152"/>
      <c r="AA550" s="152"/>
      <c r="AB550" s="152"/>
      <c r="AC550" s="152"/>
      <c r="AD550" s="152"/>
      <c r="AE550" s="152"/>
      <c r="AF550" s="152"/>
      <c r="AG550" s="152" t="s">
        <v>133</v>
      </c>
      <c r="AH550" s="152">
        <v>0</v>
      </c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</row>
    <row r="551" spans="1:60" outlineLevel="1" x14ac:dyDescent="0.2">
      <c r="A551" s="159"/>
      <c r="B551" s="160"/>
      <c r="C551" s="184" t="s">
        <v>547</v>
      </c>
      <c r="D551" s="162"/>
      <c r="E551" s="163">
        <v>9.44</v>
      </c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52"/>
      <c r="Z551" s="152"/>
      <c r="AA551" s="152"/>
      <c r="AB551" s="152"/>
      <c r="AC551" s="152"/>
      <c r="AD551" s="152"/>
      <c r="AE551" s="152"/>
      <c r="AF551" s="152"/>
      <c r="AG551" s="152" t="s">
        <v>133</v>
      </c>
      <c r="AH551" s="152">
        <v>0</v>
      </c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</row>
    <row r="552" spans="1:60" outlineLevel="1" x14ac:dyDescent="0.2">
      <c r="A552" s="159"/>
      <c r="B552" s="160"/>
      <c r="C552" s="185" t="s">
        <v>335</v>
      </c>
      <c r="D552" s="164"/>
      <c r="E552" s="165">
        <v>9.44</v>
      </c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52"/>
      <c r="Z552" s="152"/>
      <c r="AA552" s="152"/>
      <c r="AB552" s="152"/>
      <c r="AC552" s="152"/>
      <c r="AD552" s="152"/>
      <c r="AE552" s="152"/>
      <c r="AF552" s="152"/>
      <c r="AG552" s="152" t="s">
        <v>133</v>
      </c>
      <c r="AH552" s="152">
        <v>1</v>
      </c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  <c r="BH552" s="152"/>
    </row>
    <row r="553" spans="1:60" outlineLevel="1" x14ac:dyDescent="0.2">
      <c r="A553" s="159"/>
      <c r="B553" s="160"/>
      <c r="C553" s="184" t="s">
        <v>263</v>
      </c>
      <c r="D553" s="162"/>
      <c r="E553" s="163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52"/>
      <c r="Z553" s="152"/>
      <c r="AA553" s="152"/>
      <c r="AB553" s="152"/>
      <c r="AC553" s="152"/>
      <c r="AD553" s="152"/>
      <c r="AE553" s="152"/>
      <c r="AF553" s="152"/>
      <c r="AG553" s="152" t="s">
        <v>133</v>
      </c>
      <c r="AH553" s="152">
        <v>0</v>
      </c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</row>
    <row r="554" spans="1:60" outlineLevel="1" x14ac:dyDescent="0.2">
      <c r="A554" s="159"/>
      <c r="B554" s="160"/>
      <c r="C554" s="184" t="s">
        <v>548</v>
      </c>
      <c r="D554" s="162"/>
      <c r="E554" s="163">
        <v>12.72</v>
      </c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52"/>
      <c r="Z554" s="152"/>
      <c r="AA554" s="152"/>
      <c r="AB554" s="152"/>
      <c r="AC554" s="152"/>
      <c r="AD554" s="152"/>
      <c r="AE554" s="152"/>
      <c r="AF554" s="152"/>
      <c r="AG554" s="152" t="s">
        <v>133</v>
      </c>
      <c r="AH554" s="152">
        <v>0</v>
      </c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</row>
    <row r="555" spans="1:60" outlineLevel="1" x14ac:dyDescent="0.2">
      <c r="A555" s="159"/>
      <c r="B555" s="160"/>
      <c r="C555" s="185" t="s">
        <v>335</v>
      </c>
      <c r="D555" s="164"/>
      <c r="E555" s="165">
        <v>12.72</v>
      </c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52"/>
      <c r="Z555" s="152"/>
      <c r="AA555" s="152"/>
      <c r="AB555" s="152"/>
      <c r="AC555" s="152"/>
      <c r="AD555" s="152"/>
      <c r="AE555" s="152"/>
      <c r="AF555" s="152"/>
      <c r="AG555" s="152" t="s">
        <v>133</v>
      </c>
      <c r="AH555" s="152">
        <v>1</v>
      </c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</row>
    <row r="556" spans="1:60" x14ac:dyDescent="0.2">
      <c r="A556" s="167" t="s">
        <v>123</v>
      </c>
      <c r="B556" s="168" t="s">
        <v>92</v>
      </c>
      <c r="C556" s="182" t="s">
        <v>93</v>
      </c>
      <c r="D556" s="169"/>
      <c r="E556" s="170"/>
      <c r="F556" s="171"/>
      <c r="G556" s="171">
        <f>SUMIF(AG557:AG581,"&lt;&gt;NOR",G557:G581)</f>
        <v>0</v>
      </c>
      <c r="H556" s="171"/>
      <c r="I556" s="171">
        <f>SUM(I557:I581)</f>
        <v>0</v>
      </c>
      <c r="J556" s="171"/>
      <c r="K556" s="171">
        <f>SUM(K557:K581)</f>
        <v>0</v>
      </c>
      <c r="L556" s="171"/>
      <c r="M556" s="171">
        <f>SUM(M557:M581)</f>
        <v>0</v>
      </c>
      <c r="N556" s="171"/>
      <c r="O556" s="171">
        <f>SUM(O557:O581)</f>
        <v>0</v>
      </c>
      <c r="P556" s="171"/>
      <c r="Q556" s="171">
        <f>SUM(Q557:Q581)</f>
        <v>0</v>
      </c>
      <c r="R556" s="171"/>
      <c r="S556" s="171"/>
      <c r="T556" s="172"/>
      <c r="U556" s="166"/>
      <c r="V556" s="166">
        <f>SUM(V557:V581)</f>
        <v>6.8</v>
      </c>
      <c r="W556" s="166"/>
      <c r="X556" s="166"/>
      <c r="AG556" t="s">
        <v>124</v>
      </c>
    </row>
    <row r="557" spans="1:60" ht="22.5" outlineLevel="1" x14ac:dyDescent="0.2">
      <c r="A557" s="173">
        <v>53</v>
      </c>
      <c r="B557" s="174" t="s">
        <v>549</v>
      </c>
      <c r="C557" s="183" t="s">
        <v>550</v>
      </c>
      <c r="D557" s="175" t="s">
        <v>139</v>
      </c>
      <c r="E557" s="176">
        <v>1.232</v>
      </c>
      <c r="F557" s="177"/>
      <c r="G557" s="178">
        <f>ROUND(E557*F557,2)</f>
        <v>0</v>
      </c>
      <c r="H557" s="177"/>
      <c r="I557" s="178">
        <f>ROUND(E557*H557,2)</f>
        <v>0</v>
      </c>
      <c r="J557" s="177"/>
      <c r="K557" s="178">
        <f>ROUND(E557*J557,2)</f>
        <v>0</v>
      </c>
      <c r="L557" s="178">
        <v>21</v>
      </c>
      <c r="M557" s="178">
        <f>G557*(1+L557/100)</f>
        <v>0</v>
      </c>
      <c r="N557" s="178">
        <v>0</v>
      </c>
      <c r="O557" s="178">
        <f>ROUND(E557*N557,2)</f>
        <v>0</v>
      </c>
      <c r="P557" s="178">
        <v>0</v>
      </c>
      <c r="Q557" s="178">
        <f>ROUND(E557*P557,2)</f>
        <v>0</v>
      </c>
      <c r="R557" s="178" t="s">
        <v>208</v>
      </c>
      <c r="S557" s="178" t="s">
        <v>129</v>
      </c>
      <c r="T557" s="179" t="s">
        <v>129</v>
      </c>
      <c r="U557" s="161">
        <v>0</v>
      </c>
      <c r="V557" s="161">
        <f>ROUND(E557*U557,2)</f>
        <v>0</v>
      </c>
      <c r="W557" s="161"/>
      <c r="X557" s="161" t="s">
        <v>130</v>
      </c>
      <c r="Y557" s="152"/>
      <c r="Z557" s="152"/>
      <c r="AA557" s="152"/>
      <c r="AB557" s="152"/>
      <c r="AC557" s="152"/>
      <c r="AD557" s="152"/>
      <c r="AE557" s="152"/>
      <c r="AF557" s="152"/>
      <c r="AG557" s="152" t="s">
        <v>131</v>
      </c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  <c r="BH557" s="152"/>
    </row>
    <row r="558" spans="1:60" outlineLevel="1" x14ac:dyDescent="0.2">
      <c r="A558" s="159"/>
      <c r="B558" s="160"/>
      <c r="C558" s="184" t="s">
        <v>551</v>
      </c>
      <c r="D558" s="162"/>
      <c r="E558" s="163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52"/>
      <c r="Z558" s="152"/>
      <c r="AA558" s="152"/>
      <c r="AB558" s="152"/>
      <c r="AC558" s="152"/>
      <c r="AD558" s="152"/>
      <c r="AE558" s="152"/>
      <c r="AF558" s="152"/>
      <c r="AG558" s="152" t="s">
        <v>133</v>
      </c>
      <c r="AH558" s="152">
        <v>0</v>
      </c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</row>
    <row r="559" spans="1:60" outlineLevel="1" x14ac:dyDescent="0.2">
      <c r="A559" s="159"/>
      <c r="B559" s="160"/>
      <c r="C559" s="184" t="s">
        <v>552</v>
      </c>
      <c r="D559" s="162"/>
      <c r="E559" s="163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52"/>
      <c r="Z559" s="152"/>
      <c r="AA559" s="152"/>
      <c r="AB559" s="152"/>
      <c r="AC559" s="152"/>
      <c r="AD559" s="152"/>
      <c r="AE559" s="152"/>
      <c r="AF559" s="152"/>
      <c r="AG559" s="152" t="s">
        <v>133</v>
      </c>
      <c r="AH559" s="152">
        <v>0</v>
      </c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</row>
    <row r="560" spans="1:60" outlineLevel="1" x14ac:dyDescent="0.2">
      <c r="A560" s="159"/>
      <c r="B560" s="160"/>
      <c r="C560" s="184" t="s">
        <v>553</v>
      </c>
      <c r="D560" s="162"/>
      <c r="E560" s="163">
        <v>1.232</v>
      </c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52"/>
      <c r="Z560" s="152"/>
      <c r="AA560" s="152"/>
      <c r="AB560" s="152"/>
      <c r="AC560" s="152"/>
      <c r="AD560" s="152"/>
      <c r="AE560" s="152"/>
      <c r="AF560" s="152"/>
      <c r="AG560" s="152" t="s">
        <v>133</v>
      </c>
      <c r="AH560" s="152">
        <v>0</v>
      </c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  <c r="BH560" s="152"/>
    </row>
    <row r="561" spans="1:60" outlineLevel="1" x14ac:dyDescent="0.2">
      <c r="A561" s="173">
        <v>54</v>
      </c>
      <c r="B561" s="174" t="s">
        <v>554</v>
      </c>
      <c r="C561" s="183" t="s">
        <v>555</v>
      </c>
      <c r="D561" s="175" t="s">
        <v>139</v>
      </c>
      <c r="E561" s="176">
        <v>3.1916799999999999</v>
      </c>
      <c r="F561" s="177"/>
      <c r="G561" s="178">
        <f>ROUND(E561*F561,2)</f>
        <v>0</v>
      </c>
      <c r="H561" s="177"/>
      <c r="I561" s="178">
        <f>ROUND(E561*H561,2)</f>
        <v>0</v>
      </c>
      <c r="J561" s="177"/>
      <c r="K561" s="178">
        <f>ROUND(E561*J561,2)</f>
        <v>0</v>
      </c>
      <c r="L561" s="178">
        <v>21</v>
      </c>
      <c r="M561" s="178">
        <f>G561*(1+L561/100)</f>
        <v>0</v>
      </c>
      <c r="N561" s="178">
        <v>0</v>
      </c>
      <c r="O561" s="178">
        <f>ROUND(E561*N561,2)</f>
        <v>0</v>
      </c>
      <c r="P561" s="178">
        <v>0</v>
      </c>
      <c r="Q561" s="178">
        <f>ROUND(E561*P561,2)</f>
        <v>0</v>
      </c>
      <c r="R561" s="178" t="s">
        <v>208</v>
      </c>
      <c r="S561" s="178" t="s">
        <v>129</v>
      </c>
      <c r="T561" s="179" t="s">
        <v>129</v>
      </c>
      <c r="U561" s="161">
        <v>0</v>
      </c>
      <c r="V561" s="161">
        <f>ROUND(E561*U561,2)</f>
        <v>0</v>
      </c>
      <c r="W561" s="161"/>
      <c r="X561" s="161" t="s">
        <v>130</v>
      </c>
      <c r="Y561" s="152"/>
      <c r="Z561" s="152"/>
      <c r="AA561" s="152"/>
      <c r="AB561" s="152"/>
      <c r="AC561" s="152"/>
      <c r="AD561" s="152"/>
      <c r="AE561" s="152"/>
      <c r="AF561" s="152"/>
      <c r="AG561" s="152" t="s">
        <v>131</v>
      </c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</row>
    <row r="562" spans="1:60" outlineLevel="1" x14ac:dyDescent="0.2">
      <c r="A562" s="159"/>
      <c r="B562" s="160"/>
      <c r="C562" s="184" t="s">
        <v>551</v>
      </c>
      <c r="D562" s="162"/>
      <c r="E562" s="163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52"/>
      <c r="Z562" s="152"/>
      <c r="AA562" s="152"/>
      <c r="AB562" s="152"/>
      <c r="AC562" s="152"/>
      <c r="AD562" s="152"/>
      <c r="AE562" s="152"/>
      <c r="AF562" s="152"/>
      <c r="AG562" s="152" t="s">
        <v>133</v>
      </c>
      <c r="AH562" s="152">
        <v>0</v>
      </c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</row>
    <row r="563" spans="1:60" outlineLevel="1" x14ac:dyDescent="0.2">
      <c r="A563" s="159"/>
      <c r="B563" s="160"/>
      <c r="C563" s="184" t="s">
        <v>556</v>
      </c>
      <c r="D563" s="162"/>
      <c r="E563" s="163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52"/>
      <c r="Z563" s="152"/>
      <c r="AA563" s="152"/>
      <c r="AB563" s="152"/>
      <c r="AC563" s="152"/>
      <c r="AD563" s="152"/>
      <c r="AE563" s="152"/>
      <c r="AF563" s="152"/>
      <c r="AG563" s="152" t="s">
        <v>133</v>
      </c>
      <c r="AH563" s="152">
        <v>0</v>
      </c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  <c r="BH563" s="152"/>
    </row>
    <row r="564" spans="1:60" outlineLevel="1" x14ac:dyDescent="0.2">
      <c r="A564" s="159"/>
      <c r="B564" s="160"/>
      <c r="C564" s="184" t="s">
        <v>557</v>
      </c>
      <c r="D564" s="162"/>
      <c r="E564" s="163">
        <v>3.1916799999999999</v>
      </c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52"/>
      <c r="Z564" s="152"/>
      <c r="AA564" s="152"/>
      <c r="AB564" s="152"/>
      <c r="AC564" s="152"/>
      <c r="AD564" s="152"/>
      <c r="AE564" s="152"/>
      <c r="AF564" s="152"/>
      <c r="AG564" s="152" t="s">
        <v>133</v>
      </c>
      <c r="AH564" s="152">
        <v>0</v>
      </c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  <c r="BH564" s="152"/>
    </row>
    <row r="565" spans="1:60" outlineLevel="1" x14ac:dyDescent="0.2">
      <c r="A565" s="173">
        <v>55</v>
      </c>
      <c r="B565" s="174" t="s">
        <v>558</v>
      </c>
      <c r="C565" s="183" t="s">
        <v>559</v>
      </c>
      <c r="D565" s="175" t="s">
        <v>139</v>
      </c>
      <c r="E565" s="176">
        <v>4.4236800000000001</v>
      </c>
      <c r="F565" s="177"/>
      <c r="G565" s="178">
        <f>ROUND(E565*F565,2)</f>
        <v>0</v>
      </c>
      <c r="H565" s="177"/>
      <c r="I565" s="178">
        <f>ROUND(E565*H565,2)</f>
        <v>0</v>
      </c>
      <c r="J565" s="177"/>
      <c r="K565" s="178">
        <f>ROUND(E565*J565,2)</f>
        <v>0</v>
      </c>
      <c r="L565" s="178">
        <v>21</v>
      </c>
      <c r="M565" s="178">
        <f>G565*(1+L565/100)</f>
        <v>0</v>
      </c>
      <c r="N565" s="178">
        <v>0</v>
      </c>
      <c r="O565" s="178">
        <f>ROUND(E565*N565,2)</f>
        <v>0</v>
      </c>
      <c r="P565" s="178">
        <v>0</v>
      </c>
      <c r="Q565" s="178">
        <f>ROUND(E565*P565,2)</f>
        <v>0</v>
      </c>
      <c r="R565" s="178" t="s">
        <v>208</v>
      </c>
      <c r="S565" s="178" t="s">
        <v>129</v>
      </c>
      <c r="T565" s="179" t="s">
        <v>129</v>
      </c>
      <c r="U565" s="161">
        <v>0.49</v>
      </c>
      <c r="V565" s="161">
        <f>ROUND(E565*U565,2)</f>
        <v>2.17</v>
      </c>
      <c r="W565" s="161"/>
      <c r="X565" s="161" t="s">
        <v>560</v>
      </c>
      <c r="Y565" s="152"/>
      <c r="Z565" s="152"/>
      <c r="AA565" s="152"/>
      <c r="AB565" s="152"/>
      <c r="AC565" s="152"/>
      <c r="AD565" s="152"/>
      <c r="AE565" s="152"/>
      <c r="AF565" s="152"/>
      <c r="AG565" s="152" t="s">
        <v>561</v>
      </c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</row>
    <row r="566" spans="1:60" outlineLevel="1" x14ac:dyDescent="0.2">
      <c r="A566" s="159"/>
      <c r="B566" s="160"/>
      <c r="C566" s="254" t="s">
        <v>562</v>
      </c>
      <c r="D566" s="255"/>
      <c r="E566" s="255"/>
      <c r="F566" s="255"/>
      <c r="G566" s="255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52"/>
      <c r="Z566" s="152"/>
      <c r="AA566" s="152"/>
      <c r="AB566" s="152"/>
      <c r="AC566" s="152"/>
      <c r="AD566" s="152"/>
      <c r="AE566" s="152"/>
      <c r="AF566" s="152"/>
      <c r="AG566" s="152" t="s">
        <v>210</v>
      </c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</row>
    <row r="567" spans="1:60" outlineLevel="1" x14ac:dyDescent="0.2">
      <c r="A567" s="159"/>
      <c r="B567" s="160"/>
      <c r="C567" s="184" t="s">
        <v>551</v>
      </c>
      <c r="D567" s="162"/>
      <c r="E567" s="163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52"/>
      <c r="Z567" s="152"/>
      <c r="AA567" s="152"/>
      <c r="AB567" s="152"/>
      <c r="AC567" s="152"/>
      <c r="AD567" s="152"/>
      <c r="AE567" s="152"/>
      <c r="AF567" s="152"/>
      <c r="AG567" s="152" t="s">
        <v>133</v>
      </c>
      <c r="AH567" s="152">
        <v>0</v>
      </c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</row>
    <row r="568" spans="1:60" outlineLevel="1" x14ac:dyDescent="0.2">
      <c r="A568" s="159"/>
      <c r="B568" s="160"/>
      <c r="C568" s="184" t="s">
        <v>563</v>
      </c>
      <c r="D568" s="162"/>
      <c r="E568" s="163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52"/>
      <c r="Z568" s="152"/>
      <c r="AA568" s="152"/>
      <c r="AB568" s="152"/>
      <c r="AC568" s="152"/>
      <c r="AD568" s="152"/>
      <c r="AE568" s="152"/>
      <c r="AF568" s="152"/>
      <c r="AG568" s="152" t="s">
        <v>133</v>
      </c>
      <c r="AH568" s="152">
        <v>0</v>
      </c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</row>
    <row r="569" spans="1:60" outlineLevel="1" x14ac:dyDescent="0.2">
      <c r="A569" s="159"/>
      <c r="B569" s="160"/>
      <c r="C569" s="184" t="s">
        <v>564</v>
      </c>
      <c r="D569" s="162"/>
      <c r="E569" s="163">
        <v>4.4236800000000001</v>
      </c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52"/>
      <c r="Z569" s="152"/>
      <c r="AA569" s="152"/>
      <c r="AB569" s="152"/>
      <c r="AC569" s="152"/>
      <c r="AD569" s="152"/>
      <c r="AE569" s="152"/>
      <c r="AF569" s="152"/>
      <c r="AG569" s="152" t="s">
        <v>133</v>
      </c>
      <c r="AH569" s="152">
        <v>0</v>
      </c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</row>
    <row r="570" spans="1:60" outlineLevel="1" x14ac:dyDescent="0.2">
      <c r="A570" s="173">
        <v>56</v>
      </c>
      <c r="B570" s="174" t="s">
        <v>565</v>
      </c>
      <c r="C570" s="183" t="s">
        <v>566</v>
      </c>
      <c r="D570" s="175" t="s">
        <v>139</v>
      </c>
      <c r="E570" s="176">
        <v>88.473600000000005</v>
      </c>
      <c r="F570" s="177"/>
      <c r="G570" s="178">
        <f>ROUND(E570*F570,2)</f>
        <v>0</v>
      </c>
      <c r="H570" s="177"/>
      <c r="I570" s="178">
        <f>ROUND(E570*H570,2)</f>
        <v>0</v>
      </c>
      <c r="J570" s="177"/>
      <c r="K570" s="178">
        <f>ROUND(E570*J570,2)</f>
        <v>0</v>
      </c>
      <c r="L570" s="178">
        <v>21</v>
      </c>
      <c r="M570" s="178">
        <f>G570*(1+L570/100)</f>
        <v>0</v>
      </c>
      <c r="N570" s="178">
        <v>0</v>
      </c>
      <c r="O570" s="178">
        <f>ROUND(E570*N570,2)</f>
        <v>0</v>
      </c>
      <c r="P570" s="178">
        <v>0</v>
      </c>
      <c r="Q570" s="178">
        <f>ROUND(E570*P570,2)</f>
        <v>0</v>
      </c>
      <c r="R570" s="178" t="s">
        <v>208</v>
      </c>
      <c r="S570" s="178" t="s">
        <v>129</v>
      </c>
      <c r="T570" s="179" t="s">
        <v>129</v>
      </c>
      <c r="U570" s="161">
        <v>0</v>
      </c>
      <c r="V570" s="161">
        <f>ROUND(E570*U570,2)</f>
        <v>0</v>
      </c>
      <c r="W570" s="161"/>
      <c r="X570" s="161" t="s">
        <v>560</v>
      </c>
      <c r="Y570" s="152"/>
      <c r="Z570" s="152"/>
      <c r="AA570" s="152"/>
      <c r="AB570" s="152"/>
      <c r="AC570" s="152"/>
      <c r="AD570" s="152"/>
      <c r="AE570" s="152"/>
      <c r="AF570" s="152"/>
      <c r="AG570" s="152" t="s">
        <v>561</v>
      </c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</row>
    <row r="571" spans="1:60" outlineLevel="1" x14ac:dyDescent="0.2">
      <c r="A571" s="159"/>
      <c r="B571" s="160"/>
      <c r="C571" s="184" t="s">
        <v>551</v>
      </c>
      <c r="D571" s="162"/>
      <c r="E571" s="163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52"/>
      <c r="Z571" s="152"/>
      <c r="AA571" s="152"/>
      <c r="AB571" s="152"/>
      <c r="AC571" s="152"/>
      <c r="AD571" s="152"/>
      <c r="AE571" s="152"/>
      <c r="AF571" s="152"/>
      <c r="AG571" s="152" t="s">
        <v>133</v>
      </c>
      <c r="AH571" s="152">
        <v>0</v>
      </c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</row>
    <row r="572" spans="1:60" outlineLevel="1" x14ac:dyDescent="0.2">
      <c r="A572" s="159"/>
      <c r="B572" s="160"/>
      <c r="C572" s="184" t="s">
        <v>563</v>
      </c>
      <c r="D572" s="162"/>
      <c r="E572" s="163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52"/>
      <c r="Z572" s="152"/>
      <c r="AA572" s="152"/>
      <c r="AB572" s="152"/>
      <c r="AC572" s="152"/>
      <c r="AD572" s="152"/>
      <c r="AE572" s="152"/>
      <c r="AF572" s="152"/>
      <c r="AG572" s="152" t="s">
        <v>133</v>
      </c>
      <c r="AH572" s="152">
        <v>0</v>
      </c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</row>
    <row r="573" spans="1:60" outlineLevel="1" x14ac:dyDescent="0.2">
      <c r="A573" s="159"/>
      <c r="B573" s="160"/>
      <c r="C573" s="184" t="s">
        <v>567</v>
      </c>
      <c r="D573" s="162"/>
      <c r="E573" s="163">
        <v>88.473600000000005</v>
      </c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52"/>
      <c r="Z573" s="152"/>
      <c r="AA573" s="152"/>
      <c r="AB573" s="152"/>
      <c r="AC573" s="152"/>
      <c r="AD573" s="152"/>
      <c r="AE573" s="152"/>
      <c r="AF573" s="152"/>
      <c r="AG573" s="152" t="s">
        <v>133</v>
      </c>
      <c r="AH573" s="152">
        <v>0</v>
      </c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</row>
    <row r="574" spans="1:60" outlineLevel="1" x14ac:dyDescent="0.2">
      <c r="A574" s="173">
        <v>57</v>
      </c>
      <c r="B574" s="174" t="s">
        <v>568</v>
      </c>
      <c r="C574" s="183" t="s">
        <v>569</v>
      </c>
      <c r="D574" s="175" t="s">
        <v>139</v>
      </c>
      <c r="E574" s="176">
        <v>4.4236800000000001</v>
      </c>
      <c r="F574" s="177"/>
      <c r="G574" s="178">
        <f>ROUND(E574*F574,2)</f>
        <v>0</v>
      </c>
      <c r="H574" s="177"/>
      <c r="I574" s="178">
        <f>ROUND(E574*H574,2)</f>
        <v>0</v>
      </c>
      <c r="J574" s="177"/>
      <c r="K574" s="178">
        <f>ROUND(E574*J574,2)</f>
        <v>0</v>
      </c>
      <c r="L574" s="178">
        <v>21</v>
      </c>
      <c r="M574" s="178">
        <f>G574*(1+L574/100)</f>
        <v>0</v>
      </c>
      <c r="N574" s="178">
        <v>0</v>
      </c>
      <c r="O574" s="178">
        <f>ROUND(E574*N574,2)</f>
        <v>0</v>
      </c>
      <c r="P574" s="178">
        <v>0</v>
      </c>
      <c r="Q574" s="178">
        <f>ROUND(E574*P574,2)</f>
        <v>0</v>
      </c>
      <c r="R574" s="178" t="s">
        <v>208</v>
      </c>
      <c r="S574" s="178" t="s">
        <v>129</v>
      </c>
      <c r="T574" s="179" t="s">
        <v>129</v>
      </c>
      <c r="U574" s="161">
        <v>0.94199999999999995</v>
      </c>
      <c r="V574" s="161">
        <f>ROUND(E574*U574,2)</f>
        <v>4.17</v>
      </c>
      <c r="W574" s="161"/>
      <c r="X574" s="161" t="s">
        <v>560</v>
      </c>
      <c r="Y574" s="152"/>
      <c r="Z574" s="152"/>
      <c r="AA574" s="152"/>
      <c r="AB574" s="152"/>
      <c r="AC574" s="152"/>
      <c r="AD574" s="152"/>
      <c r="AE574" s="152"/>
      <c r="AF574" s="152"/>
      <c r="AG574" s="152" t="s">
        <v>561</v>
      </c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</row>
    <row r="575" spans="1:60" outlineLevel="1" x14ac:dyDescent="0.2">
      <c r="A575" s="159"/>
      <c r="B575" s="160"/>
      <c r="C575" s="184" t="s">
        <v>551</v>
      </c>
      <c r="D575" s="162"/>
      <c r="E575" s="163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52"/>
      <c r="Z575" s="152"/>
      <c r="AA575" s="152"/>
      <c r="AB575" s="152"/>
      <c r="AC575" s="152"/>
      <c r="AD575" s="152"/>
      <c r="AE575" s="152"/>
      <c r="AF575" s="152"/>
      <c r="AG575" s="152" t="s">
        <v>133</v>
      </c>
      <c r="AH575" s="152">
        <v>0</v>
      </c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</row>
    <row r="576" spans="1:60" outlineLevel="1" x14ac:dyDescent="0.2">
      <c r="A576" s="159"/>
      <c r="B576" s="160"/>
      <c r="C576" s="184" t="s">
        <v>563</v>
      </c>
      <c r="D576" s="162"/>
      <c r="E576" s="163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52"/>
      <c r="Z576" s="152"/>
      <c r="AA576" s="152"/>
      <c r="AB576" s="152"/>
      <c r="AC576" s="152"/>
      <c r="AD576" s="152"/>
      <c r="AE576" s="152"/>
      <c r="AF576" s="152"/>
      <c r="AG576" s="152" t="s">
        <v>133</v>
      </c>
      <c r="AH576" s="152">
        <v>0</v>
      </c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  <c r="BH576" s="152"/>
    </row>
    <row r="577" spans="1:60" outlineLevel="1" x14ac:dyDescent="0.2">
      <c r="A577" s="159"/>
      <c r="B577" s="160"/>
      <c r="C577" s="184" t="s">
        <v>564</v>
      </c>
      <c r="D577" s="162"/>
      <c r="E577" s="163">
        <v>4.4236800000000001</v>
      </c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52"/>
      <c r="Z577" s="152"/>
      <c r="AA577" s="152"/>
      <c r="AB577" s="152"/>
      <c r="AC577" s="152"/>
      <c r="AD577" s="152"/>
      <c r="AE577" s="152"/>
      <c r="AF577" s="152"/>
      <c r="AG577" s="152" t="s">
        <v>133</v>
      </c>
      <c r="AH577" s="152">
        <v>0</v>
      </c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</row>
    <row r="578" spans="1:60" ht="22.5" outlineLevel="1" x14ac:dyDescent="0.2">
      <c r="A578" s="173">
        <v>58</v>
      </c>
      <c r="B578" s="174" t="s">
        <v>570</v>
      </c>
      <c r="C578" s="183" t="s">
        <v>571</v>
      </c>
      <c r="D578" s="175" t="s">
        <v>139</v>
      </c>
      <c r="E578" s="176">
        <v>4.4236800000000001</v>
      </c>
      <c r="F578" s="177"/>
      <c r="G578" s="178">
        <f>ROUND(E578*F578,2)</f>
        <v>0</v>
      </c>
      <c r="H578" s="177"/>
      <c r="I578" s="178">
        <f>ROUND(E578*H578,2)</f>
        <v>0</v>
      </c>
      <c r="J578" s="177"/>
      <c r="K578" s="178">
        <f>ROUND(E578*J578,2)</f>
        <v>0</v>
      </c>
      <c r="L578" s="178">
        <v>21</v>
      </c>
      <c r="M578" s="178">
        <f>G578*(1+L578/100)</f>
        <v>0</v>
      </c>
      <c r="N578" s="178">
        <v>0</v>
      </c>
      <c r="O578" s="178">
        <f>ROUND(E578*N578,2)</f>
        <v>0</v>
      </c>
      <c r="P578" s="178">
        <v>0</v>
      </c>
      <c r="Q578" s="178">
        <f>ROUND(E578*P578,2)</f>
        <v>0</v>
      </c>
      <c r="R578" s="178" t="s">
        <v>208</v>
      </c>
      <c r="S578" s="178" t="s">
        <v>129</v>
      </c>
      <c r="T578" s="179" t="s">
        <v>129</v>
      </c>
      <c r="U578" s="161">
        <v>0.105</v>
      </c>
      <c r="V578" s="161">
        <f>ROUND(E578*U578,2)</f>
        <v>0.46</v>
      </c>
      <c r="W578" s="161"/>
      <c r="X578" s="161" t="s">
        <v>560</v>
      </c>
      <c r="Y578" s="152"/>
      <c r="Z578" s="152"/>
      <c r="AA578" s="152"/>
      <c r="AB578" s="152"/>
      <c r="AC578" s="152"/>
      <c r="AD578" s="152"/>
      <c r="AE578" s="152"/>
      <c r="AF578" s="152"/>
      <c r="AG578" s="152" t="s">
        <v>561</v>
      </c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  <c r="BH578" s="152"/>
    </row>
    <row r="579" spans="1:60" outlineLevel="1" x14ac:dyDescent="0.2">
      <c r="A579" s="159"/>
      <c r="B579" s="160"/>
      <c r="C579" s="184" t="s">
        <v>551</v>
      </c>
      <c r="D579" s="162"/>
      <c r="E579" s="163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52"/>
      <c r="Z579" s="152"/>
      <c r="AA579" s="152"/>
      <c r="AB579" s="152"/>
      <c r="AC579" s="152"/>
      <c r="AD579" s="152"/>
      <c r="AE579" s="152"/>
      <c r="AF579" s="152"/>
      <c r="AG579" s="152" t="s">
        <v>133</v>
      </c>
      <c r="AH579" s="152">
        <v>0</v>
      </c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</row>
    <row r="580" spans="1:60" outlineLevel="1" x14ac:dyDescent="0.2">
      <c r="A580" s="159"/>
      <c r="B580" s="160"/>
      <c r="C580" s="184" t="s">
        <v>563</v>
      </c>
      <c r="D580" s="162"/>
      <c r="E580" s="163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52"/>
      <c r="Z580" s="152"/>
      <c r="AA580" s="152"/>
      <c r="AB580" s="152"/>
      <c r="AC580" s="152"/>
      <c r="AD580" s="152"/>
      <c r="AE580" s="152"/>
      <c r="AF580" s="152"/>
      <c r="AG580" s="152" t="s">
        <v>133</v>
      </c>
      <c r="AH580" s="152">
        <v>0</v>
      </c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</row>
    <row r="581" spans="1:60" outlineLevel="1" x14ac:dyDescent="0.2">
      <c r="A581" s="159"/>
      <c r="B581" s="160"/>
      <c r="C581" s="184" t="s">
        <v>564</v>
      </c>
      <c r="D581" s="162"/>
      <c r="E581" s="163">
        <v>4.4236800000000001</v>
      </c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52"/>
      <c r="Z581" s="152"/>
      <c r="AA581" s="152"/>
      <c r="AB581" s="152"/>
      <c r="AC581" s="152"/>
      <c r="AD581" s="152"/>
      <c r="AE581" s="152"/>
      <c r="AF581" s="152"/>
      <c r="AG581" s="152" t="s">
        <v>133</v>
      </c>
      <c r="AH581" s="152">
        <v>0</v>
      </c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  <c r="BH581" s="152"/>
    </row>
    <row r="582" spans="1:60" x14ac:dyDescent="0.2">
      <c r="A582" s="167" t="s">
        <v>123</v>
      </c>
      <c r="B582" s="168" t="s">
        <v>95</v>
      </c>
      <c r="C582" s="182" t="s">
        <v>27</v>
      </c>
      <c r="D582" s="169"/>
      <c r="E582" s="170"/>
      <c r="F582" s="171"/>
      <c r="G582" s="171">
        <f>SUMIF(AG583:AG584,"&lt;&gt;NOR",G583:G584)</f>
        <v>0</v>
      </c>
      <c r="H582" s="171"/>
      <c r="I582" s="171">
        <f>SUM(I583:I584)</f>
        <v>0</v>
      </c>
      <c r="J582" s="171"/>
      <c r="K582" s="171">
        <f>SUM(K583:K584)</f>
        <v>0</v>
      </c>
      <c r="L582" s="171"/>
      <c r="M582" s="171">
        <f>SUM(M583:M584)</f>
        <v>0</v>
      </c>
      <c r="N582" s="171"/>
      <c r="O582" s="171">
        <f>SUM(O583:O584)</f>
        <v>0</v>
      </c>
      <c r="P582" s="171"/>
      <c r="Q582" s="171">
        <f>SUM(Q583:Q584)</f>
        <v>0</v>
      </c>
      <c r="R582" s="171"/>
      <c r="S582" s="171"/>
      <c r="T582" s="172"/>
      <c r="U582" s="166"/>
      <c r="V582" s="166">
        <f>SUM(V583:V584)</f>
        <v>0</v>
      </c>
      <c r="W582" s="166"/>
      <c r="X582" s="166"/>
      <c r="AG582" t="s">
        <v>124</v>
      </c>
    </row>
    <row r="583" spans="1:60" outlineLevel="1" x14ac:dyDescent="0.2">
      <c r="A583" s="173">
        <v>59</v>
      </c>
      <c r="B583" s="174" t="s">
        <v>572</v>
      </c>
      <c r="C583" s="183" t="s">
        <v>573</v>
      </c>
      <c r="D583" s="175" t="s">
        <v>574</v>
      </c>
      <c r="E583" s="176">
        <v>1</v>
      </c>
      <c r="F583" s="177"/>
      <c r="G583" s="178">
        <f>ROUND(E583*F583,2)</f>
        <v>0</v>
      </c>
      <c r="H583" s="177"/>
      <c r="I583" s="178">
        <f>ROUND(E583*H583,2)</f>
        <v>0</v>
      </c>
      <c r="J583" s="177"/>
      <c r="K583" s="178">
        <f>ROUND(E583*J583,2)</f>
        <v>0</v>
      </c>
      <c r="L583" s="178">
        <v>21</v>
      </c>
      <c r="M583" s="178">
        <f>G583*(1+L583/100)</f>
        <v>0</v>
      </c>
      <c r="N583" s="178">
        <v>0</v>
      </c>
      <c r="O583" s="178">
        <f>ROUND(E583*N583,2)</f>
        <v>0</v>
      </c>
      <c r="P583" s="178">
        <v>0</v>
      </c>
      <c r="Q583" s="178">
        <f>ROUND(E583*P583,2)</f>
        <v>0</v>
      </c>
      <c r="R583" s="178"/>
      <c r="S583" s="178" t="s">
        <v>129</v>
      </c>
      <c r="T583" s="179" t="s">
        <v>184</v>
      </c>
      <c r="U583" s="161">
        <v>0</v>
      </c>
      <c r="V583" s="161">
        <f>ROUND(E583*U583,2)</f>
        <v>0</v>
      </c>
      <c r="W583" s="161"/>
      <c r="X583" s="161" t="s">
        <v>575</v>
      </c>
      <c r="Y583" s="152"/>
      <c r="Z583" s="152"/>
      <c r="AA583" s="152"/>
      <c r="AB583" s="152"/>
      <c r="AC583" s="152"/>
      <c r="AD583" s="152"/>
      <c r="AE583" s="152"/>
      <c r="AF583" s="152"/>
      <c r="AG583" s="152" t="s">
        <v>576</v>
      </c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</row>
    <row r="584" spans="1:60" outlineLevel="1" x14ac:dyDescent="0.2">
      <c r="A584" s="159"/>
      <c r="B584" s="160"/>
      <c r="C584" s="254" t="s">
        <v>577</v>
      </c>
      <c r="D584" s="255"/>
      <c r="E584" s="255"/>
      <c r="F584" s="255"/>
      <c r="G584" s="255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52"/>
      <c r="Z584" s="152"/>
      <c r="AA584" s="152"/>
      <c r="AB584" s="152"/>
      <c r="AC584" s="152"/>
      <c r="AD584" s="152"/>
      <c r="AE584" s="152"/>
      <c r="AF584" s="152"/>
      <c r="AG584" s="152" t="s">
        <v>210</v>
      </c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</row>
    <row r="585" spans="1:60" x14ac:dyDescent="0.2">
      <c r="A585" s="167" t="s">
        <v>123</v>
      </c>
      <c r="B585" s="168" t="s">
        <v>96</v>
      </c>
      <c r="C585" s="182" t="s">
        <v>28</v>
      </c>
      <c r="D585" s="169"/>
      <c r="E585" s="170"/>
      <c r="F585" s="171"/>
      <c r="G585" s="171">
        <f>SUMIF(AG586:AG587,"&lt;&gt;NOR",G586:G587)</f>
        <v>0</v>
      </c>
      <c r="H585" s="171"/>
      <c r="I585" s="171">
        <f>SUM(I586:I587)</f>
        <v>0</v>
      </c>
      <c r="J585" s="171"/>
      <c r="K585" s="171">
        <f>SUM(K586:K587)</f>
        <v>0</v>
      </c>
      <c r="L585" s="171"/>
      <c r="M585" s="171">
        <f>SUM(M586:M587)</f>
        <v>0</v>
      </c>
      <c r="N585" s="171"/>
      <c r="O585" s="171">
        <f>SUM(O586:O587)</f>
        <v>0</v>
      </c>
      <c r="P585" s="171"/>
      <c r="Q585" s="171">
        <f>SUM(Q586:Q587)</f>
        <v>0</v>
      </c>
      <c r="R585" s="171"/>
      <c r="S585" s="171"/>
      <c r="T585" s="172"/>
      <c r="U585" s="166"/>
      <c r="V585" s="166">
        <f>SUM(V586:V587)</f>
        <v>0</v>
      </c>
      <c r="W585" s="166"/>
      <c r="X585" s="166"/>
      <c r="AG585" t="s">
        <v>124</v>
      </c>
    </row>
    <row r="586" spans="1:60" outlineLevel="1" x14ac:dyDescent="0.2">
      <c r="A586" s="173">
        <v>60</v>
      </c>
      <c r="B586" s="174" t="s">
        <v>578</v>
      </c>
      <c r="C586" s="183" t="s">
        <v>579</v>
      </c>
      <c r="D586" s="175" t="s">
        <v>574</v>
      </c>
      <c r="E586" s="176">
        <v>1</v>
      </c>
      <c r="F586" s="177"/>
      <c r="G586" s="178">
        <f>ROUND(E586*F586,2)</f>
        <v>0</v>
      </c>
      <c r="H586" s="177"/>
      <c r="I586" s="178">
        <f>ROUND(E586*H586,2)</f>
        <v>0</v>
      </c>
      <c r="J586" s="177"/>
      <c r="K586" s="178">
        <f>ROUND(E586*J586,2)</f>
        <v>0</v>
      </c>
      <c r="L586" s="178">
        <v>21</v>
      </c>
      <c r="M586" s="178">
        <f>G586*(1+L586/100)</f>
        <v>0</v>
      </c>
      <c r="N586" s="178">
        <v>0</v>
      </c>
      <c r="O586" s="178">
        <f>ROUND(E586*N586,2)</f>
        <v>0</v>
      </c>
      <c r="P586" s="178">
        <v>0</v>
      </c>
      <c r="Q586" s="178">
        <f>ROUND(E586*P586,2)</f>
        <v>0</v>
      </c>
      <c r="R586" s="178"/>
      <c r="S586" s="178" t="s">
        <v>129</v>
      </c>
      <c r="T586" s="179" t="s">
        <v>184</v>
      </c>
      <c r="U586" s="161">
        <v>0</v>
      </c>
      <c r="V586" s="161">
        <f>ROUND(E586*U586,2)</f>
        <v>0</v>
      </c>
      <c r="W586" s="161"/>
      <c r="X586" s="161" t="s">
        <v>575</v>
      </c>
      <c r="Y586" s="152"/>
      <c r="Z586" s="152"/>
      <c r="AA586" s="152"/>
      <c r="AB586" s="152"/>
      <c r="AC586" s="152"/>
      <c r="AD586" s="152"/>
      <c r="AE586" s="152"/>
      <c r="AF586" s="152"/>
      <c r="AG586" s="152" t="s">
        <v>576</v>
      </c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</row>
    <row r="587" spans="1:60" ht="33.75" outlineLevel="1" x14ac:dyDescent="0.2">
      <c r="A587" s="159"/>
      <c r="B587" s="160"/>
      <c r="C587" s="254" t="s">
        <v>580</v>
      </c>
      <c r="D587" s="255"/>
      <c r="E587" s="255"/>
      <c r="F587" s="255"/>
      <c r="G587" s="255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52"/>
      <c r="Z587" s="152"/>
      <c r="AA587" s="152"/>
      <c r="AB587" s="152"/>
      <c r="AC587" s="152"/>
      <c r="AD587" s="152"/>
      <c r="AE587" s="152"/>
      <c r="AF587" s="152"/>
      <c r="AG587" s="152" t="s">
        <v>210</v>
      </c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80" t="str">
        <f>C587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587" s="152"/>
      <c r="BC587" s="152"/>
      <c r="BD587" s="152"/>
      <c r="BE587" s="152"/>
      <c r="BF587" s="152"/>
      <c r="BG587" s="152"/>
      <c r="BH587" s="152"/>
    </row>
    <row r="588" spans="1:60" x14ac:dyDescent="0.2">
      <c r="A588" s="3"/>
      <c r="B588" s="4"/>
      <c r="C588" s="186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AE588">
        <v>15</v>
      </c>
      <c r="AF588">
        <v>21</v>
      </c>
      <c r="AG588" t="s">
        <v>110</v>
      </c>
    </row>
    <row r="589" spans="1:60" x14ac:dyDescent="0.2">
      <c r="A589" s="155"/>
      <c r="B589" s="156" t="s">
        <v>29</v>
      </c>
      <c r="C589" s="187"/>
      <c r="D589" s="157"/>
      <c r="E589" s="158"/>
      <c r="F589" s="158"/>
      <c r="G589" s="181">
        <f>G8+G24+G42+G45+G61+G67+G73+G102+G131+G150+G183+G373+G556+G582+G585</f>
        <v>0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AE589">
        <f>SUMIF(L7:L587,AE588,G7:G587)</f>
        <v>0</v>
      </c>
      <c r="AF589">
        <f>SUMIF(L7:L587,AF588,G7:G587)</f>
        <v>0</v>
      </c>
      <c r="AG589" t="s">
        <v>581</v>
      </c>
    </row>
    <row r="590" spans="1:60" x14ac:dyDescent="0.2">
      <c r="C590" s="188"/>
      <c r="D590" s="10"/>
      <c r="AG590" t="s">
        <v>582</v>
      </c>
    </row>
    <row r="591" spans="1:60" x14ac:dyDescent="0.2">
      <c r="D591" s="10"/>
    </row>
    <row r="592" spans="1:60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vfOIY4LjFr8ruT8WoJeMQq4aybvQtynxcB7QnbeBXVSigi0vM7SpMikAxtncS59GRq8pgYl8F5MRlg/vBl1WA==" saltValue="+UDhynl39vH7HUNNUFMMyQ==" spinCount="100000" sheet="1"/>
  <mergeCells count="25">
    <mergeCell ref="C587:G587"/>
    <mergeCell ref="C165:G165"/>
    <mergeCell ref="C179:G179"/>
    <mergeCell ref="C369:G369"/>
    <mergeCell ref="C375:G375"/>
    <mergeCell ref="C566:G566"/>
    <mergeCell ref="C584:G584"/>
    <mergeCell ref="C164:G164"/>
    <mergeCell ref="C32:G32"/>
    <mergeCell ref="C63:G63"/>
    <mergeCell ref="C69:G69"/>
    <mergeCell ref="C85:G85"/>
    <mergeCell ref="C86:G86"/>
    <mergeCell ref="C98:G98"/>
    <mergeCell ref="C127:G127"/>
    <mergeCell ref="C133:G133"/>
    <mergeCell ref="C146:G146"/>
    <mergeCell ref="C152:G152"/>
    <mergeCell ref="C159:G159"/>
    <mergeCell ref="C26:G26"/>
    <mergeCell ref="A1:G1"/>
    <mergeCell ref="C2:G2"/>
    <mergeCell ref="C3:G3"/>
    <mergeCell ref="C4:G4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oadresa</vt:lpstr>
      <vt:lpstr>Stavba!Objednatel</vt:lpstr>
      <vt:lpstr>Stavba!Objekt</vt:lpstr>
      <vt:lpstr>'SO 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Petr Pešek</cp:lastModifiedBy>
  <cp:lastPrinted>2019-03-19T12:27:02Z</cp:lastPrinted>
  <dcterms:created xsi:type="dcterms:W3CDTF">2009-04-08T07:15:50Z</dcterms:created>
  <dcterms:modified xsi:type="dcterms:W3CDTF">2022-04-11T15:23:48Z</dcterms:modified>
</cp:coreProperties>
</file>