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827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'Položky'!$A$1:$G$216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  <extLst/>
</workbook>
</file>

<file path=xl/sharedStrings.xml><?xml version="1.0" encoding="utf-8"?>
<sst xmlns="http://schemas.openxmlformats.org/spreadsheetml/2006/main" count="651" uniqueCount="430">
  <si>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</si>
  <si>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</si>
  <si>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</si>
  <si>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</si>
  <si>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</si>
  <si>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</si>
  <si>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</si>
  <si>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</si>
  <si>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</si>
  <si>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</si>
  <si>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</si>
  <si>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</si>
  <si>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</si>
  <si>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</si>
  <si>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</si>
  <si>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</si>
  <si>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</si>
  <si>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</si>
  <si>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</si>
  <si>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</si>
  <si>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</si>
  <si>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</si>
  <si>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</si>
  <si>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</si>
  <si>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</si>
  <si>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</si>
  <si>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</si>
  <si>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</si>
  <si>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</si>
  <si>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</si>
  <si>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</si>
  <si>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</si>
  <si>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</si>
  <si>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</si>
  <si>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</si>
  <si>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</si>
  <si>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</si>
  <si>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</si>
  <si>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</si>
  <si>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</si>
  <si>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</si>
  <si>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</si>
  <si>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</si>
  <si>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</si>
  <si>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</si>
  <si>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</si>
  <si>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</si>
  <si>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</si>
  <si>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</si>
  <si>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</si>
  <si>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</si>
  <si>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</si>
  <si>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</si>
  <si>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</si>
  <si>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</si>
  <si>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</si>
  <si>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</si>
  <si>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</si>
  <si>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</si>
  <si>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</si>
  <si>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</si>
  <si>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</si>
  <si>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</si>
  <si>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</si>
  <si>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</si>
  <si>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</si>
  <si>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</si>
  <si>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</si>
  <si>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</si>
  <si>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</si>
  <si>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</si>
  <si>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</si>
  <si>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</si>
  <si>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</si>
  <si>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</si>
  <si>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112100019</t>
  </si>
  <si>
    <t>kus</t>
  </si>
  <si>
    <t>odhad:25</t>
  </si>
  <si>
    <t>112209001</t>
  </si>
  <si>
    <t>odhad:25,</t>
  </si>
  <si>
    <t>119001400R00</t>
  </si>
  <si>
    <t xml:space="preserve">Dočasné zajištění potrubí jiné sítě </t>
  </si>
  <si>
    <t>m</t>
  </si>
  <si>
    <t>křížení:0,80*11</t>
  </si>
  <si>
    <t>119001401R00</t>
  </si>
  <si>
    <t xml:space="preserve">Dočasné zajištění ocelového potrubí do DN 200 mm </t>
  </si>
  <si>
    <t>v místě napojení:1,0</t>
  </si>
  <si>
    <t>119001421R00</t>
  </si>
  <si>
    <t xml:space="preserve">Dočasné zajištění kabelů - do počtu 3 kabelů </t>
  </si>
  <si>
    <t>křížení:0,8*14</t>
  </si>
  <si>
    <t>121101202R00</t>
  </si>
  <si>
    <t>m3</t>
  </si>
  <si>
    <t>90,0*0,1</t>
  </si>
  <si>
    <t>130001101R00</t>
  </si>
  <si>
    <t xml:space="preserve">Příplatek za ztížené hloubení v blízkosti vedení </t>
  </si>
  <si>
    <t>v m ístě napojení:1,0*0,80*1,70</t>
  </si>
  <si>
    <t>křížení kabelů:1,0*0,80*1,7*14</t>
  </si>
  <si>
    <t>křížení jiných sítí:1,0*0,80*1,7*11</t>
  </si>
  <si>
    <t>132201213R00</t>
  </si>
  <si>
    <t xml:space="preserve">Hloubení rýh š.do 200 cm hor.3 do 10000 m3,STROJNĚ </t>
  </si>
  <si>
    <t>Začátek provozního součtu</t>
  </si>
  <si>
    <t>Řad 1:525,5*0,80*(1,71-0,40)+73,0*0,80*(1,71-0,10)+323,5*0,80*1,71</t>
  </si>
  <si>
    <t>Konec provozního součtu</t>
  </si>
  <si>
    <t>50%:1087,30*0,5</t>
  </si>
  <si>
    <t>132201219R00</t>
  </si>
  <si>
    <t xml:space="preserve">Příplatek za lepivost - hloubení rýh 200cm v hor.3 </t>
  </si>
  <si>
    <t>132301203R00</t>
  </si>
  <si>
    <t xml:space="preserve">Hloubení rýh šířky do 200 cm v hor.4 do 10000 m3 </t>
  </si>
  <si>
    <t>132301209R00</t>
  </si>
  <si>
    <t xml:space="preserve">Příplatek za lepivost - hloubení rýh 200cm v hor.4 </t>
  </si>
  <si>
    <t>151101101R00</t>
  </si>
  <si>
    <t xml:space="preserve">Pažení a rozepření stěn rýh - příložné - hl. do 2m </t>
  </si>
  <si>
    <t>m2</t>
  </si>
  <si>
    <t>2*922,0*1,70</t>
  </si>
  <si>
    <t>151101111R00</t>
  </si>
  <si>
    <t xml:space="preserve">Odstranění pažení stěn rýh - příložné - hl. do 2 m </t>
  </si>
  <si>
    <t>161101101R00</t>
  </si>
  <si>
    <t xml:space="preserve">Svislé přemístění výkopku z hor.1-4 do 2,5 m </t>
  </si>
  <si>
    <t>30% z výkopů:1087,3*0,3</t>
  </si>
  <si>
    <t>162701105R00</t>
  </si>
  <si>
    <t xml:space="preserve">Vodorovné přemístění výkopku z hor.1-4 do 10000 m </t>
  </si>
  <si>
    <t>zbývající výkopy:1087,3-355,48</t>
  </si>
  <si>
    <t>162701109R00</t>
  </si>
  <si>
    <t xml:space="preserve">Příplatek k vod. přemístění hor.1-4 za další 1 km </t>
  </si>
  <si>
    <t>do 25 km:15*731,82</t>
  </si>
  <si>
    <t>167101102R00</t>
  </si>
  <si>
    <t xml:space="preserve">Nakládání výkopku z hor.1-4 v množství nad 100 m3 </t>
  </si>
  <si>
    <t>zbývající výkopy:731,82</t>
  </si>
  <si>
    <t>171201201R00</t>
  </si>
  <si>
    <t xml:space="preserve">Uložení sypaniny na skládku </t>
  </si>
  <si>
    <t>zbývající výkopy :731,82</t>
  </si>
  <si>
    <t>171201211U00</t>
  </si>
  <si>
    <t xml:space="preserve">Skládkovné zemina </t>
  </si>
  <si>
    <t>t</t>
  </si>
  <si>
    <t>731,82*1,67</t>
  </si>
  <si>
    <t>174101101R00</t>
  </si>
  <si>
    <t xml:space="preserve">Zásyp jam, rýh, šachet se zhutněním </t>
  </si>
  <si>
    <t>pod upravený terén:</t>
  </si>
  <si>
    <t>vytěženou zeminou :140,5*0,80*1,1+241,5*0,80*1,20</t>
  </si>
  <si>
    <t>Mezisoučet</t>
  </si>
  <si>
    <t>betonovým recyklátem:525,5*0,80*0,83+14,5*0,8*1,1</t>
  </si>
  <si>
    <t>175101101RT2</t>
  </si>
  <si>
    <t>Obsyp potrubí bez prohození sypaniny s dodáním štěrkopísku frakce 0 - 8 mm</t>
  </si>
  <si>
    <t>štěrkopísek (zrno  0-8 mm) vč. hutnění po vrstvách:</t>
  </si>
  <si>
    <t>kubatura- odpočet objemu potrubí:</t>
  </si>
  <si>
    <t>vodovod:922,0*0,80*0,31-18,53</t>
  </si>
  <si>
    <t>175101201R00</t>
  </si>
  <si>
    <t xml:space="preserve">Obsyp objektu bez prohození sypaniny </t>
  </si>
  <si>
    <t>ostěrkování stanoviště hydrantu - štěrk 16-32 mm:0,8*0,8*1,0*2</t>
  </si>
  <si>
    <t>181101102R00</t>
  </si>
  <si>
    <t xml:space="preserve">Úprava pláně v zářezech v hor. 1-4, se zhutněním </t>
  </si>
  <si>
    <t>922,0*0,8</t>
  </si>
  <si>
    <t>181201102R00</t>
  </si>
  <si>
    <t xml:space="preserve">Úprava pláně v násypech v hor. 1-4, se zhutněním </t>
  </si>
  <si>
    <t>922,0*0,80</t>
  </si>
  <si>
    <t>181300010RAD</t>
  </si>
  <si>
    <t>Rozprostření ornice v rovině tloušťka 10 cm dovoz ornice ze vzdálenosti 10 km, osetí trávou</t>
  </si>
  <si>
    <t>181401001</t>
  </si>
  <si>
    <t>583418064</t>
  </si>
  <si>
    <t>oštěrkování hydrantu:1,87*1,28</t>
  </si>
  <si>
    <t>59691001</t>
  </si>
  <si>
    <t>Recyklát betonový</t>
  </si>
  <si>
    <t>2,1*361,69</t>
  </si>
  <si>
    <t>11</t>
  </si>
  <si>
    <t>Přípravné a přidružené práce</t>
  </si>
  <si>
    <t>1101</t>
  </si>
  <si>
    <t xml:space="preserve">Geodetické vytýčení stavby </t>
  </si>
  <si>
    <t>bod</t>
  </si>
  <si>
    <t>1102</t>
  </si>
  <si>
    <t xml:space="preserve">Vytýčení stávajících podzemních sítí a zařízení </t>
  </si>
  <si>
    <t>kpl</t>
  </si>
  <si>
    <t>1103</t>
  </si>
  <si>
    <t>Fotodokumentace objektů na stavbě před zahájením výkopových prací a po dokončení stavby</t>
  </si>
  <si>
    <t>1104</t>
  </si>
  <si>
    <t xml:space="preserve">Geodetické zaměření skutečného provedení stavby </t>
  </si>
  <si>
    <t>100m</t>
  </si>
  <si>
    <t>1105</t>
  </si>
  <si>
    <t xml:space="preserve">Koordinátor a plán BOZP </t>
  </si>
  <si>
    <t>1106</t>
  </si>
  <si>
    <t xml:space="preserve">Hutnící zkoušky </t>
  </si>
  <si>
    <t>1107</t>
  </si>
  <si>
    <t>Objekty zařízení staveniště vč.napojení na inž.sítě</t>
  </si>
  <si>
    <t>1108</t>
  </si>
  <si>
    <t xml:space="preserve">Mobilní zábrany (pronájem, osazení, demontáž) </t>
  </si>
  <si>
    <t>1109</t>
  </si>
  <si>
    <t>Přechody přes výkop pro zajištění přístupu k RD (zapůjčení,osazení)</t>
  </si>
  <si>
    <t>1110</t>
  </si>
  <si>
    <t xml:space="preserve">Dokumentace skutečného provedení stavby (DSPS) </t>
  </si>
  <si>
    <t>1111</t>
  </si>
  <si>
    <t xml:space="preserve">Doplnění provozního řádu vodovodu </t>
  </si>
  <si>
    <t>1112</t>
  </si>
  <si>
    <t>1113</t>
  </si>
  <si>
    <t>1114</t>
  </si>
  <si>
    <t xml:space="preserve">Pronájem dopravního značení </t>
  </si>
  <si>
    <t>45</t>
  </si>
  <si>
    <t>Podkladní a vedlejší konstrukce</t>
  </si>
  <si>
    <t>210220021R00</t>
  </si>
  <si>
    <t>210229001</t>
  </si>
  <si>
    <t xml:space="preserve">Uzemnění vodičů vyvedením k poklopům </t>
  </si>
  <si>
    <t>210229002</t>
  </si>
  <si>
    <t xml:space="preserve">Zkouška funkčnosti vodiče, vč. protokolu o měření </t>
  </si>
  <si>
    <t>451573111R00</t>
  </si>
  <si>
    <t>922,0*0,80*0,10</t>
  </si>
  <si>
    <t>452111162R00</t>
  </si>
  <si>
    <t xml:space="preserve">Osazení plastových podkladových desek </t>
  </si>
  <si>
    <t>šoupátková:3</t>
  </si>
  <si>
    <t>hydrantová:2</t>
  </si>
  <si>
    <t>452313131R00</t>
  </si>
  <si>
    <t>zabezpečovací bloky:0,50*0,50*0,50*23</t>
  </si>
  <si>
    <t>460490012R00</t>
  </si>
  <si>
    <t>28600025</t>
  </si>
  <si>
    <t>Podkladová deska pod poklop šoupátkový recyklovaný  plast</t>
  </si>
  <si>
    <t>28600026</t>
  </si>
  <si>
    <t>Podkladová deska pod poklop hydrantový recyklovaný  plast</t>
  </si>
  <si>
    <t>5</t>
  </si>
  <si>
    <t>Komunikace</t>
  </si>
  <si>
    <t>564211111R00</t>
  </si>
  <si>
    <t xml:space="preserve">Podklad ze štěrkopísku po zhutnění tloušťky 5 cm </t>
  </si>
  <si>
    <t>zádlažba kamenná kostka:18,0</t>
  </si>
  <si>
    <t>564861111R00</t>
  </si>
  <si>
    <t>Podklad ze štěrkodrti po zhutnění tloušťky 20 cm ŠD</t>
  </si>
  <si>
    <t>v šířce výkopové rýhy:560,0</t>
  </si>
  <si>
    <t>565151111R00</t>
  </si>
  <si>
    <t>Podklad z obal kameniva OKS  I (ACP 16), do 3 m, tl. 7 cm</t>
  </si>
  <si>
    <t>565171111R01</t>
  </si>
  <si>
    <t>569751111R00</t>
  </si>
  <si>
    <t>140,5*0,80</t>
  </si>
  <si>
    <t>573111111R00</t>
  </si>
  <si>
    <t>Postřik živičný infiltr.+ posyp, asfalt. 0,80kg/m2 PI, EK</t>
  </si>
  <si>
    <t>573211112R00</t>
  </si>
  <si>
    <t>Postřik živičný spojovací z asfaltu 0,25 kg/m2 PS, EK</t>
  </si>
  <si>
    <t>v celé šířce komunikace finální povrch:1953,0</t>
  </si>
  <si>
    <t>v šířce výkopové rýhy:560,0*2</t>
  </si>
  <si>
    <t>577141232RT2</t>
  </si>
  <si>
    <t>Beton asfalt. ACL 22+ (ABVH III) š. do 3 m tl. 5 cm velmi hrubý</t>
  </si>
  <si>
    <t>577142422R00</t>
  </si>
  <si>
    <t xml:space="preserve">Beton asfalt. ABS III š. nad 3 m, tl. 5 cm </t>
  </si>
  <si>
    <t>591211111R00</t>
  </si>
  <si>
    <t>Kladení dlažby drobné kostky,lože z kamen.tl. 5 cm s vyplněním spar</t>
  </si>
  <si>
    <t>zpětné položení dlažby:18,0</t>
  </si>
  <si>
    <t>599111000</t>
  </si>
  <si>
    <t>Vyfrézování komůrky ve spoji stávajícího a nového povrchu-zalití spáry modifikov. zálivkovou hmotou</t>
  </si>
  <si>
    <t>(pružná zálivka) :74,0</t>
  </si>
  <si>
    <t>8</t>
  </si>
  <si>
    <t>Trubní vedení</t>
  </si>
  <si>
    <t>857242121R00</t>
  </si>
  <si>
    <t>koleno patkové:2</t>
  </si>
  <si>
    <t>857263121R00</t>
  </si>
  <si>
    <t>dvoupřírubový kus:1</t>
  </si>
  <si>
    <t>857312121R00</t>
  </si>
  <si>
    <t>redukce:1+1</t>
  </si>
  <si>
    <t>koleno:1</t>
  </si>
  <si>
    <t>857314121R00</t>
  </si>
  <si>
    <t>příruby:1+1</t>
  </si>
  <si>
    <t>871311121R00</t>
  </si>
  <si>
    <t xml:space="preserve">Montáž trubek polyetylenových ve výkopu d 160 mm </t>
  </si>
  <si>
    <t>871900001</t>
  </si>
  <si>
    <t xml:space="preserve">Suchovod PE 63 mm, </t>
  </si>
  <si>
    <t>km</t>
  </si>
  <si>
    <t>dodávka, montáž vč. tlakové zkoušky, dezinfekce, zateplení a propojení  vodovodů, následná demontáž: 0,2</t>
  </si>
  <si>
    <t>877113124</t>
  </si>
  <si>
    <t>elektrospojka:52</t>
  </si>
  <si>
    <t>lemový nákružek:10</t>
  </si>
  <si>
    <t>příruba:10</t>
  </si>
  <si>
    <t>oblouk:1+1</t>
  </si>
  <si>
    <t>koleno:4+3+8</t>
  </si>
  <si>
    <t>877312121R00</t>
  </si>
  <si>
    <t xml:space="preserve">Přirážka za 1 spoj elektrotvarovky d 160 mm </t>
  </si>
  <si>
    <t>elektrospojka:2*52</t>
  </si>
  <si>
    <t>891241111R00</t>
  </si>
  <si>
    <t>891247111R00</t>
  </si>
  <si>
    <t>891311111R00</t>
  </si>
  <si>
    <t>892351111R00</t>
  </si>
  <si>
    <t>892353111</t>
  </si>
  <si>
    <t>892353119</t>
  </si>
  <si>
    <t xml:space="preserve">Laboratorní rozbor vody </t>
  </si>
  <si>
    <t>892372111R00</t>
  </si>
  <si>
    <t>899401112R00</t>
  </si>
  <si>
    <t xml:space="preserve">Osazení poklopů litinových šoupátkových </t>
  </si>
  <si>
    <t>899401113R00</t>
  </si>
  <si>
    <t xml:space="preserve">Osazení poklopů litinových hydrantových </t>
  </si>
  <si>
    <t>899713111R00</t>
  </si>
  <si>
    <t>899790001</t>
  </si>
  <si>
    <t xml:space="preserve">Vypuštění a napuštění vodovodu </t>
  </si>
  <si>
    <t>275310020RAA</t>
  </si>
  <si>
    <t>Základová patka z betonu C 12/15, včetně bednění štěrkopískový podklad 10 cm</t>
  </si>
  <si>
    <t>pro ocelové tyče tabulek:0,5*0,5*1,0*3</t>
  </si>
  <si>
    <t>28600001</t>
  </si>
  <si>
    <t>Tlakové potrubí z polyetylénu  PE 160x14,6 mm ozn. PE 100 RC , SDR 11, PN 16</t>
  </si>
  <si>
    <t>922,0*1,093</t>
  </si>
  <si>
    <t>28600002</t>
  </si>
  <si>
    <t>Elektrospojka  z PE 100, d 160 mm,  DN 150 mm, SDR 11 (viz. poznámka)</t>
  </si>
  <si>
    <t>28600003</t>
  </si>
  <si>
    <t>28600004</t>
  </si>
  <si>
    <t>28600005</t>
  </si>
  <si>
    <t>Oblouk 11° z PE 100,  d 160 mm, DN 150 mm (dlouhé provedení)</t>
  </si>
  <si>
    <t>28600006</t>
  </si>
  <si>
    <t>Koleno 15° z PE 100,  d 160 mm, DN 150 mm (dlouhé provedení)</t>
  </si>
  <si>
    <t>28600007</t>
  </si>
  <si>
    <t>Oblouk 22° z PE 100,  d 160 mm, DN 150 mm (dlouhé provedení)</t>
  </si>
  <si>
    <t>28600008</t>
  </si>
  <si>
    <t>Koleno 30° z PE 100,  d 160 mm, DN 150 mm (dlouhé provedení)</t>
  </si>
  <si>
    <t>28600009</t>
  </si>
  <si>
    <t>Oblouk 60° z PE 100,  d 160 mm, DN 150 mm (dlouhé provedení)</t>
  </si>
  <si>
    <t>42200001</t>
  </si>
  <si>
    <t>Litinový dvoupřírubový kus DN 100 mm, dl. 1,0 m</t>
  </si>
  <si>
    <t>42200002</t>
  </si>
  <si>
    <t>Litinová  přírubová redukce DN 150/100 mm</t>
  </si>
  <si>
    <t>42200003</t>
  </si>
  <si>
    <t>Litinová  přírubová redukce DN 150/80 mm</t>
  </si>
  <si>
    <t>42200004</t>
  </si>
  <si>
    <t>Litinová odbočná přírubová tvarovka s přírubovou odbočkou DN 150/150 mm</t>
  </si>
  <si>
    <t>42200005</t>
  </si>
  <si>
    <t>Litinová odbočná přírubová tvarovka s přírubovou odbočkou DN 150/80 mm</t>
  </si>
  <si>
    <t>42200006</t>
  </si>
  <si>
    <t>Litinové  koleno přírubové 90°, DN 150 mm</t>
  </si>
  <si>
    <t>42200007</t>
  </si>
  <si>
    <t>Litinové  přírubové prodloužené patkové koleno DN 80 mm</t>
  </si>
  <si>
    <t>42210001</t>
  </si>
  <si>
    <t>42210002</t>
  </si>
  <si>
    <t>42210003</t>
  </si>
  <si>
    <t>42210004</t>
  </si>
  <si>
    <t>42210005</t>
  </si>
  <si>
    <t>Poklop litinový šoupátový (těžký)</t>
  </si>
  <si>
    <t>42210006</t>
  </si>
  <si>
    <t>Hydrant podzemní plnoprůtokový DN 80 mm, s dvojitým uzavíráním, krytí 1,5 m</t>
  </si>
  <si>
    <t>42210007</t>
  </si>
  <si>
    <t>Poklop litinový hydrantový (těžký)</t>
  </si>
  <si>
    <t>55390001</t>
  </si>
  <si>
    <t>Ocelová tyč modrobílá (armatur) dl. 3,5 m</t>
  </si>
  <si>
    <t>96</t>
  </si>
  <si>
    <t>Bourání konstrukcí</t>
  </si>
  <si>
    <t>113106221R00</t>
  </si>
  <si>
    <t xml:space="preserve">Rozebrání dlažeb z drobných kostek v kam. těženém </t>
  </si>
  <si>
    <t>uložení do 50 m:18,0</t>
  </si>
  <si>
    <t>113107630R00</t>
  </si>
  <si>
    <t>113108410R00</t>
  </si>
  <si>
    <t xml:space="preserve">Odstranění podkladu pl. nad 50 m2, živice tl.10 cm </t>
  </si>
  <si>
    <t>113151314R00</t>
  </si>
  <si>
    <t>969021111R00</t>
  </si>
  <si>
    <t>969021119</t>
  </si>
  <si>
    <t>970051300R00</t>
  </si>
  <si>
    <t>do stěny armaturní šachty:0,30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</si>
  <si>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</si>
  <si>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</si>
  <si>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</si>
  <si>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</si>
  <si>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</si>
  <si>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</si>
  <si>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979082212R00</t>
  </si>
  <si>
    <t xml:space="preserve">Vodorovná doprava suti po suchu do 50 m </t>
  </si>
  <si>
    <t>meziskládka- dlažba z drobných kostek:3,6</t>
  </si>
  <si>
    <t>zpět pro pokládku:3,6</t>
  </si>
  <si>
    <t>979082213R00</t>
  </si>
  <si>
    <t xml:space="preserve">Vodorovná doprava suti po suchu do 1 km </t>
  </si>
  <si>
    <t>bez dlažby:729,23-3,6</t>
  </si>
  <si>
    <t>979082219R00</t>
  </si>
  <si>
    <t>Příplatek za dopravu suti po suchu za další 1 km do 25 km</t>
  </si>
  <si>
    <t>bez dlažby- do 25 km:725,63*24</t>
  </si>
  <si>
    <t>979087212R00</t>
  </si>
  <si>
    <t xml:space="preserve">Nakládání suti na dopravní prostředky </t>
  </si>
  <si>
    <t>vešketá sut:729,23</t>
  </si>
  <si>
    <t>dlažba z drob.kostek z  meziskládky:3,6</t>
  </si>
  <si>
    <t>979990001R00</t>
  </si>
  <si>
    <t xml:space="preserve">Poplatek za skládku stavební suti </t>
  </si>
  <si>
    <t>bez dlažby a AZC trub:725,63-3,6-18,0</t>
  </si>
  <si>
    <t>979990201R00</t>
  </si>
  <si>
    <t>AZC trouby:18,0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</si>
  <si>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</si>
  <si>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</si>
  <si>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</si>
  <si>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</si>
  <si>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</si>
  <si>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</si>
  <si>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</si>
  <si>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</si>
  <si>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Sejmutí lesní hrabanky s přemístěním  do 100 m </t>
  </si>
  <si>
    <t>v místě napojení:1,0*0,80*1,70</t>
  </si>
  <si>
    <t>Kamenivo drcené frakce  16/32 mm</t>
  </si>
  <si>
    <t xml:space="preserve">Osazení dočasného dopravního značení </t>
  </si>
  <si>
    <t>Vytyčovací vodič identifikační CY 6 mm2, poplastovaný</t>
  </si>
  <si>
    <t xml:space="preserve">Montáž tvarovek litin. jednoos.přír. výkop DN 80 mm </t>
  </si>
  <si>
    <t xml:space="preserve">Montáž tvarovek litin. jednoos. hrdl. výkop DN 100 mm </t>
  </si>
  <si>
    <t xml:space="preserve">Montáž tvarovek litin. jednoos. přír. výkop DN 150 mm </t>
  </si>
  <si>
    <t xml:space="preserve">Montáž tvarovek litin. odboč. přír. výkop DN 150 mm </t>
  </si>
  <si>
    <t xml:space="preserve">Montáž tvarovek plastových do DN 150 mm </t>
  </si>
  <si>
    <t xml:space="preserve">Montáž vodovodních šoupátek ve výkopu DN 80 mm </t>
  </si>
  <si>
    <t xml:space="preserve">Montáž hydrantů podzemních DN 80 mm </t>
  </si>
  <si>
    <t xml:space="preserve">Montáž vodovodních šoupátek ve výkopu DN 150 mm </t>
  </si>
  <si>
    <t xml:space="preserve">Zabezpečení konců vodovod. potrubí DN 150 mm </t>
  </si>
  <si>
    <t xml:space="preserve">Orientační tabulky na sloupku ocelovém </t>
  </si>
  <si>
    <t>meziskládka - dlažba z drobných kostek:3,6</t>
  </si>
  <si>
    <t>veškerá suť:729,23</t>
  </si>
  <si>
    <t>dlažba z drob.kostek z meziskládky:3,6</t>
  </si>
  <si>
    <t>bez dlažby a AC trub:725,63-3,6-18,0</t>
  </si>
  <si>
    <t>AC trouby:18,0</t>
  </si>
  <si>
    <t xml:space="preserve">Poplatek za skládku suti - azbestocementové výrobky </t>
  </si>
  <si>
    <t>827.1</t>
  </si>
  <si>
    <t>7 str.</t>
  </si>
  <si>
    <t>Jiří Sváček - Videall Projekt, Č.Krumlov</t>
  </si>
  <si>
    <r>
      <t>Město Český Krumlov</t>
    </r>
    <r>
      <rPr>
        <sz val="10"/>
        <rFont val="Arial"/>
        <family val="2"/>
      </rPr>
      <t>, (IČ 00245836)</t>
    </r>
  </si>
  <si>
    <t>Č.K.,Vyšný-výměna přívod.řadu do VDJ Kasárna</t>
  </si>
  <si>
    <t>Vodovod</t>
  </si>
  <si>
    <t>SO 01 -</t>
  </si>
  <si>
    <t>Kácení stromů průměr do 30 cm, vč. rozřezání kmene, odvětvení, naložení a odvozu do 10 km</t>
  </si>
  <si>
    <t>Odstranění pařezů vykopáním, vč. naložení a odvozu do 10 km</t>
  </si>
  <si>
    <t>oštěrkování stanoviště hydrantu - štěrk 16-32 mm:0,8*0,8*1,0*2</t>
  </si>
  <si>
    <t>Rozprostření lesní hrabanky tl. do 20cm naložení a dovoz ze 100m</t>
  </si>
  <si>
    <t>Dokumentace dočasného dopravního značení (DIO), vč. schválení Policií ČR</t>
  </si>
  <si>
    <t>Lože pod potrubí ze štěrkopísku vč. hutnění zrno 0- 8 mm, vč materiálu a dopravy</t>
  </si>
  <si>
    <t xml:space="preserve">Bloky pro potrubí z betonu C 12/15, vč.bednění </t>
  </si>
  <si>
    <t>Zakrytí potrubí u výstražnou folií PVC, barva bílá, š. 25 cm</t>
  </si>
  <si>
    <t>Podklad z obal kamen. OK II (ACP 22), š. do 3 m, tl. 10 cm</t>
  </si>
  <si>
    <t>Zpevnění krajnic kamenivem drceným tl. 20 cm, zrno 16-32 mm</t>
  </si>
  <si>
    <t>Tlaková zkouška vodovodního potrubí do DN 200 mm; DN 150 mm</t>
  </si>
  <si>
    <t>Proplach a desinfekce vodovodního potrubí do DN 200 mm; DN 150 mm</t>
  </si>
  <si>
    <t>Lemový nákružek z  PE 100, d 160 mm, DN 150 mm, SDR 11</t>
  </si>
  <si>
    <t>Příruba PP-ocel d 160 mm, DN 150 mm, PN16 k lem.nákružku</t>
  </si>
  <si>
    <t>Litinové vodovodní šoupě přírubové E2 DN 80 mm (s prodlouženou životností)</t>
  </si>
  <si>
    <t>Litinové vodovodní šoupě přírubové E2 DN 150 mm (s prodlouženou životností)</t>
  </si>
  <si>
    <t>Souprava zemní šoupátková teleskopická 1,3-1,8 m; DN 150 mm</t>
  </si>
  <si>
    <t>Souprava zemní šoupátková teleskopická 1,3-1,8 m; DN 80 mm</t>
  </si>
  <si>
    <t xml:space="preserve">Odstranění podkladu nad 50 m2, kam.drcené tl.30 cm </t>
  </si>
  <si>
    <t xml:space="preserve">Frézování živič.krytu nad 500 m2, s překážkami, tl.5 cm </t>
  </si>
  <si>
    <t>Vybourání vodovodního potrubí do DN 100 mm, vč.řezání a vyjmutí z výkopu</t>
  </si>
  <si>
    <t>Vybourání stáv. potrubí DN 100 mm v místě prostupu stěnou armaturní šachty (odhad tl. stěny 0,3 m)</t>
  </si>
  <si>
    <t xml:space="preserve">Vrtání jádrové do ŽB do DN 300 mm </t>
  </si>
  <si>
    <t>dodávka, montáž, vč. tlakové zkoušky, dezinfekce, zateplení a propojení  vodovodů, následná demontáž: 0,3</t>
  </si>
  <si>
    <t>POLOŽKOVÝ VÝKAZ VÝMĚR -  SO 1  VODOVOD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</si>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</sst>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dd/mm/yy"/>
    <numFmt numFmtId="167" formatCode="0.0"/>
    <numFmt numFmtId="168" formatCode="#,##0\ &quot;Kč&quot;"/>
  </numFmts>
  <fonts count="2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4" fillId="0" borderId="2" xfId="0" applyFont="1" applyBorder="1"/>
    <xf numFmtId="0" fontId="1" fillId="0" borderId="3" xfId="0" applyFont="1" applyBorder="1"/>
    <xf numFmtId="0" fontId="4" fillId="0" borderId="4" xfId="0" applyFont="1" applyBorder="1"/>
    <xf numFmtId="49" fontId="4" fillId="0" borderId="5" xfId="0" applyNumberFormat="1" applyFont="1" applyBorder="1"/>
    <xf numFmtId="49" fontId="4" fillId="0" borderId="4" xfId="0" applyNumberFormat="1" applyFont="1" applyBorder="1"/>
    <xf numFmtId="0" fontId="4" fillId="0" borderId="6" xfId="0" applyFont="1" applyBorder="1"/>
    <xf numFmtId="0" fontId="3" fillId="0" borderId="3" xfId="0" applyFont="1" applyBorder="1"/>
    <xf numFmtId="0" fontId="4" fillId="0" borderId="6" xfId="0" applyFont="1" applyFill="1" applyBorder="1"/>
    <xf numFmtId="0" fontId="0" fillId="0" borderId="0" xfId="0" applyFill="1"/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4" fillId="0" borderId="6" xfId="0" applyNumberFormat="1" applyFon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Border="1"/>
    <xf numFmtId="0" fontId="4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3" fontId="0" fillId="0" borderId="0" xfId="0" applyNumberFormat="1"/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/>
    <xf numFmtId="0" fontId="1" fillId="0" borderId="12" xfId="0" applyFont="1" applyBorder="1"/>
    <xf numFmtId="3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0" fontId="1" fillId="0" borderId="16" xfId="0" applyFont="1" applyBorder="1"/>
    <xf numFmtId="3" fontId="1" fillId="0" borderId="5" xfId="0" applyNumberFormat="1" applyFont="1" applyBorder="1"/>
    <xf numFmtId="0" fontId="1" fillId="0" borderId="4" xfId="0" applyFont="1" applyBorder="1"/>
    <xf numFmtId="0" fontId="1" fillId="0" borderId="17" xfId="0" applyFont="1" applyBorder="1"/>
    <xf numFmtId="0" fontId="1" fillId="0" borderId="12" xfId="0" applyFont="1" applyBorder="1" applyAlignment="1">
      <alignment shrinkToFit="1"/>
    </xf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3" fontId="1" fillId="0" borderId="20" xfId="0" applyNumberFormat="1" applyFont="1" applyBorder="1"/>
    <xf numFmtId="0" fontId="1" fillId="0" borderId="21" xfId="0" applyFont="1" applyBorder="1"/>
    <xf numFmtId="3" fontId="1" fillId="0" borderId="22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167" fontId="1" fillId="0" borderId="31" xfId="0" applyNumberFormat="1" applyFont="1" applyBorder="1" applyAlignment="1">
      <alignment horizontal="right"/>
    </xf>
    <xf numFmtId="0" fontId="1" fillId="0" borderId="31" xfId="0" applyFont="1" applyBorder="1"/>
    <xf numFmtId="0" fontId="1" fillId="0" borderId="5" xfId="0" applyFont="1" applyBorder="1"/>
    <xf numFmtId="167" fontId="1" fillId="0" borderId="4" xfId="0" applyNumberFormat="1" applyFont="1" applyBorder="1" applyAlignment="1">
      <alignment horizontal="right"/>
    </xf>
    <xf numFmtId="0" fontId="6" fillId="2" borderId="21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32" xfId="20" applyNumberFormat="1" applyFont="1" applyBorder="1">
      <alignment/>
      <protection/>
    </xf>
    <xf numFmtId="49" fontId="1" fillId="0" borderId="32" xfId="20" applyNumberFormat="1" applyFont="1" applyBorder="1">
      <alignment/>
      <protection/>
    </xf>
    <xf numFmtId="49" fontId="1" fillId="0" borderId="32" xfId="20" applyNumberFormat="1" applyFont="1" applyBorder="1" applyAlignment="1">
      <alignment horizontal="right"/>
      <protection/>
    </xf>
    <xf numFmtId="0" fontId="1" fillId="0" borderId="33" xfId="0" applyNumberFormat="1" applyFont="1" applyBorder="1"/>
    <xf numFmtId="49" fontId="3" fillId="0" borderId="34" xfId="20" applyNumberFormat="1" applyFont="1" applyBorder="1">
      <alignment/>
      <protection/>
    </xf>
    <xf numFmtId="49" fontId="1" fillId="0" borderId="34" xfId="20" applyNumberFormat="1" applyFont="1" applyBorder="1">
      <alignment/>
      <protection/>
    </xf>
    <xf numFmtId="49" fontId="1" fillId="0" borderId="34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0" borderId="35" xfId="0" applyFont="1" applyBorder="1"/>
    <xf numFmtId="3" fontId="1" fillId="0" borderId="17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32" xfId="20" applyFont="1" applyBorder="1">
      <alignment/>
      <protection/>
    </xf>
    <xf numFmtId="0" fontId="1" fillId="0" borderId="33" xfId="20" applyFont="1" applyBorder="1">
      <alignment/>
      <protection/>
    </xf>
    <xf numFmtId="0" fontId="1" fillId="0" borderId="34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0" fontId="3" fillId="0" borderId="36" xfId="20" applyFont="1" applyBorder="1" applyAlignment="1">
      <alignment horizontal="center"/>
      <protection/>
    </xf>
    <xf numFmtId="49" fontId="3" fillId="0" borderId="36" xfId="20" applyNumberFormat="1" applyFont="1" applyBorder="1" applyAlignment="1">
      <alignment horizontal="left"/>
      <protection/>
    </xf>
    <xf numFmtId="0" fontId="3" fillId="0" borderId="37" xfId="20" applyFont="1" applyBorder="1">
      <alignment/>
      <protection/>
    </xf>
    <xf numFmtId="0" fontId="1" fillId="0" borderId="5" xfId="20" applyFont="1" applyBorder="1" applyAlignment="1">
      <alignment horizontal="center"/>
      <protection/>
    </xf>
    <xf numFmtId="0" fontId="1" fillId="0" borderId="5" xfId="20" applyNumberFormat="1" applyFont="1" applyBorder="1" applyAlignment="1">
      <alignment horizontal="right"/>
      <protection/>
    </xf>
    <xf numFmtId="0" fontId="1" fillId="0" borderId="4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38" xfId="20" applyFont="1" applyBorder="1" applyAlignment="1">
      <alignment horizontal="center" vertical="top"/>
      <protection/>
    </xf>
    <xf numFmtId="49" fontId="15" fillId="0" borderId="38" xfId="20" applyNumberFormat="1" applyFont="1" applyBorder="1" applyAlignment="1">
      <alignment horizontal="left" vertical="top"/>
      <protection/>
    </xf>
    <xf numFmtId="0" fontId="15" fillId="0" borderId="38" xfId="20" applyFont="1" applyBorder="1" applyAlignment="1">
      <alignment vertical="top" wrapText="1"/>
      <protection/>
    </xf>
    <xf numFmtId="49" fontId="15" fillId="0" borderId="38" xfId="20" applyNumberFormat="1" applyFont="1" applyBorder="1" applyAlignment="1">
      <alignment horizontal="center" shrinkToFit="1"/>
      <protection/>
    </xf>
    <xf numFmtId="4" fontId="15" fillId="0" borderId="38" xfId="20" applyNumberFormat="1" applyFont="1" applyBorder="1" applyAlignment="1">
      <alignment horizontal="right"/>
      <protection/>
    </xf>
    <xf numFmtId="4" fontId="15" fillId="0" borderId="3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36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36" xfId="20" applyNumberFormat="1" applyFont="1" applyBorder="1" applyAlignment="1">
      <alignment horizontal="right"/>
      <protection/>
    </xf>
    <xf numFmtId="4" fontId="18" fillId="3" borderId="39" xfId="20" applyNumberFormat="1" applyFont="1" applyFill="1" applyBorder="1" applyAlignment="1">
      <alignment horizontal="right" wrapText="1"/>
      <protection/>
    </xf>
    <xf numFmtId="0" fontId="18" fillId="3" borderId="25" xfId="20" applyFont="1" applyFill="1" applyBorder="1" applyAlignment="1">
      <alignment horizontal="left" wrapText="1"/>
      <protection/>
    </xf>
    <xf numFmtId="0" fontId="18" fillId="0" borderId="24" xfId="0" applyFont="1" applyBorder="1" applyAlignment="1">
      <alignment horizontal="right"/>
    </xf>
    <xf numFmtId="0" fontId="1" fillId="2" borderId="6" xfId="20" applyFont="1" applyFill="1" applyBorder="1" applyAlignment="1">
      <alignment horizontal="center"/>
      <protection/>
    </xf>
    <xf numFmtId="49" fontId="20" fillId="2" borderId="6" xfId="20" applyNumberFormat="1" applyFont="1" applyFill="1" applyBorder="1" applyAlignment="1">
      <alignment horizontal="left"/>
      <protection/>
    </xf>
    <xf numFmtId="0" fontId="20" fillId="2" borderId="37" xfId="20" applyFont="1" applyFill="1" applyBorder="1">
      <alignment/>
      <protection/>
    </xf>
    <xf numFmtId="0" fontId="1" fillId="2" borderId="5" xfId="20" applyFont="1" applyFill="1" applyBorder="1" applyAlignment="1">
      <alignment horizontal="center"/>
      <protection/>
    </xf>
    <xf numFmtId="4" fontId="1" fillId="2" borderId="5" xfId="20" applyNumberFormat="1" applyFont="1" applyFill="1" applyBorder="1" applyAlignment="1">
      <alignment horizontal="right"/>
      <protection/>
    </xf>
    <xf numFmtId="4" fontId="1" fillId="2" borderId="4" xfId="20" applyNumberFormat="1" applyFont="1" applyFill="1" applyBorder="1" applyAlignment="1">
      <alignment horizontal="right"/>
      <protection/>
    </xf>
    <xf numFmtId="4" fontId="3" fillId="2" borderId="6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" fontId="16" fillId="3" borderId="39" xfId="20" applyNumberFormat="1" applyFont="1" applyFill="1" applyBorder="1" applyAlignment="1">
      <alignment horizontal="right" wrapText="1"/>
      <protection/>
    </xf>
    <xf numFmtId="4" fontId="23" fillId="3" borderId="39" xfId="20" applyNumberFormat="1" applyFont="1" applyFill="1" applyBorder="1" applyAlignment="1">
      <alignment horizontal="right" wrapText="1"/>
      <protection/>
    </xf>
    <xf numFmtId="4" fontId="15" fillId="0" borderId="38" xfId="20" applyNumberFormat="1" applyFont="1" applyFill="1" applyBorder="1" applyAlignment="1">
      <alignment horizontal="right"/>
      <protection/>
    </xf>
    <xf numFmtId="4" fontId="15" fillId="0" borderId="38" xfId="20" applyNumberFormat="1" applyFont="1" applyFill="1" applyBorder="1">
      <alignment/>
      <protection/>
    </xf>
    <xf numFmtId="0" fontId="15" fillId="0" borderId="38" xfId="20" applyFont="1" applyFill="1" applyBorder="1" applyAlignment="1">
      <alignment horizontal="center" vertical="top"/>
      <protection/>
    </xf>
    <xf numFmtId="49" fontId="15" fillId="0" borderId="38" xfId="20" applyNumberFormat="1" applyFont="1" applyFill="1" applyBorder="1" applyAlignment="1">
      <alignment horizontal="left" vertical="top"/>
      <protection/>
    </xf>
    <xf numFmtId="0" fontId="15" fillId="0" borderId="38" xfId="20" applyFont="1" applyFill="1" applyBorder="1" applyAlignment="1">
      <alignment vertical="top" wrapText="1"/>
      <protection/>
    </xf>
    <xf numFmtId="49" fontId="15" fillId="0" borderId="38" xfId="20" applyNumberFormat="1" applyFont="1" applyFill="1" applyBorder="1" applyAlignment="1">
      <alignment horizontal="center" shrinkToFit="1"/>
      <protection/>
    </xf>
    <xf numFmtId="0" fontId="3" fillId="4" borderId="14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Continuous"/>
    </xf>
    <xf numFmtId="49" fontId="5" fillId="4" borderId="15" xfId="0" applyNumberFormat="1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centerContinuous"/>
    </xf>
    <xf numFmtId="49" fontId="4" fillId="0" borderId="13" xfId="0" applyNumberFormat="1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49" fontId="3" fillId="4" borderId="19" xfId="0" applyNumberFormat="1" applyFont="1" applyFill="1" applyBorder="1"/>
    <xf numFmtId="49" fontId="1" fillId="4" borderId="24" xfId="0" applyNumberFormat="1" applyFont="1" applyFill="1" applyBorder="1"/>
    <xf numFmtId="0" fontId="0" fillId="0" borderId="24" xfId="0" applyBorder="1"/>
    <xf numFmtId="49" fontId="1" fillId="0" borderId="24" xfId="0" applyNumberFormat="1" applyFont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centerContinuous"/>
    </xf>
    <xf numFmtId="0" fontId="3" fillId="4" borderId="43" xfId="0" applyFont="1" applyFill="1" applyBorder="1" applyAlignment="1">
      <alignment horizontal="centerContinuous"/>
    </xf>
    <xf numFmtId="0" fontId="1" fillId="4" borderId="43" xfId="0" applyFont="1" applyFill="1" applyBorder="1" applyAlignment="1">
      <alignment horizontal="centerContinuous"/>
    </xf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45" xfId="0" applyFont="1" applyFill="1" applyBorder="1"/>
    <xf numFmtId="0" fontId="3" fillId="4" borderId="46" xfId="0" applyFont="1" applyFill="1" applyBorder="1"/>
    <xf numFmtId="49" fontId="3" fillId="4" borderId="0" xfId="0" applyNumberFormat="1" applyFont="1" applyFill="1" applyBorder="1"/>
    <xf numFmtId="49" fontId="1" fillId="4" borderId="0" xfId="0" applyNumberFormat="1" applyFont="1" applyFill="1" applyBorder="1"/>
    <xf numFmtId="49" fontId="24" fillId="4" borderId="3" xfId="0" applyNumberFormat="1" applyFont="1" applyFill="1" applyBorder="1"/>
    <xf numFmtId="49" fontId="25" fillId="4" borderId="4" xfId="0" applyNumberFormat="1" applyFont="1" applyFill="1" applyBorder="1"/>
    <xf numFmtId="49" fontId="24" fillId="4" borderId="5" xfId="0" applyNumberFormat="1" applyFont="1" applyFill="1" applyBorder="1"/>
    <xf numFmtId="49" fontId="1" fillId="4" borderId="5" xfId="0" applyNumberFormat="1" applyFont="1" applyFill="1" applyBorder="1"/>
    <xf numFmtId="49" fontId="1" fillId="4" borderId="4" xfId="0" applyNumberFormat="1" applyFont="1" applyFill="1" applyBorder="1"/>
    <xf numFmtId="49" fontId="3" fillId="4" borderId="42" xfId="0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2" xfId="0" applyFont="1" applyFill="1" applyBorder="1"/>
    <xf numFmtId="0" fontId="3" fillId="4" borderId="43" xfId="0" applyFont="1" applyFill="1" applyBorder="1"/>
    <xf numFmtId="3" fontId="3" fillId="4" borderId="44" xfId="0" applyNumberFormat="1" applyFont="1" applyFill="1" applyBorder="1"/>
    <xf numFmtId="3" fontId="3" fillId="4" borderId="47" xfId="0" applyNumberFormat="1" applyFont="1" applyFill="1" applyBorder="1"/>
    <xf numFmtId="3" fontId="3" fillId="4" borderId="48" xfId="0" applyNumberFormat="1" applyFont="1" applyFill="1" applyBorder="1"/>
    <xf numFmtId="3" fontId="3" fillId="4" borderId="49" xfId="0" applyNumberFormat="1" applyFont="1" applyFill="1" applyBorder="1"/>
    <xf numFmtId="0" fontId="1" fillId="4" borderId="46" xfId="0" applyFont="1" applyFill="1" applyBorder="1"/>
    <xf numFmtId="0" fontId="3" fillId="4" borderId="50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right"/>
    </xf>
    <xf numFmtId="4" fontId="5" fillId="4" borderId="46" xfId="0" applyNumberFormat="1" applyFont="1" applyFill="1" applyBorder="1" applyAlignment="1">
      <alignment horizontal="right"/>
    </xf>
    <xf numFmtId="0" fontId="1" fillId="4" borderId="21" xfId="0" applyFont="1" applyFill="1" applyBorder="1"/>
    <xf numFmtId="0" fontId="3" fillId="4" borderId="22" xfId="0" applyFont="1" applyFill="1" applyBorder="1"/>
    <xf numFmtId="0" fontId="1" fillId="4" borderId="22" xfId="0" applyFont="1" applyFill="1" applyBorder="1"/>
    <xf numFmtId="4" fontId="1" fillId="4" borderId="51" xfId="0" applyNumberFormat="1" applyFont="1" applyFill="1" applyBorder="1"/>
    <xf numFmtId="4" fontId="1" fillId="4" borderId="21" xfId="0" applyNumberFormat="1" applyFont="1" applyFill="1" applyBorder="1"/>
    <xf numFmtId="4" fontId="1" fillId="4" borderId="22" xfId="0" applyNumberFormat="1" applyFont="1" applyFill="1" applyBorder="1"/>
    <xf numFmtId="49" fontId="4" fillId="0" borderId="52" xfId="0" applyNumberFormat="1" applyFont="1" applyBorder="1"/>
    <xf numFmtId="0" fontId="4" fillId="0" borderId="53" xfId="0" applyFont="1" applyBorder="1"/>
    <xf numFmtId="0" fontId="1" fillId="0" borderId="53" xfId="0" applyFont="1" applyBorder="1"/>
    <xf numFmtId="3" fontId="1" fillId="0" borderId="54" xfId="0" applyNumberFormat="1" applyFont="1" applyBorder="1"/>
    <xf numFmtId="3" fontId="1" fillId="0" borderId="55" xfId="0" applyNumberFormat="1" applyFont="1" applyBorder="1"/>
    <xf numFmtId="3" fontId="1" fillId="0" borderId="56" xfId="0" applyNumberFormat="1" applyFont="1" applyBorder="1"/>
    <xf numFmtId="3" fontId="1" fillId="0" borderId="57" xfId="0" applyNumberFormat="1" applyFont="1" applyBorder="1"/>
    <xf numFmtId="49" fontId="4" fillId="0" borderId="58" xfId="0" applyNumberFormat="1" applyFont="1" applyBorder="1"/>
    <xf numFmtId="0" fontId="4" fillId="0" borderId="59" xfId="0" applyFont="1" applyBorder="1"/>
    <xf numFmtId="0" fontId="1" fillId="0" borderId="59" xfId="0" applyFont="1" applyBorder="1"/>
    <xf numFmtId="3" fontId="1" fillId="0" borderId="60" xfId="0" applyNumberFormat="1" applyFont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49" fontId="4" fillId="0" borderId="64" xfId="0" applyNumberFormat="1" applyFont="1" applyBorder="1"/>
    <xf numFmtId="0" fontId="4" fillId="0" borderId="65" xfId="0" applyFont="1" applyBorder="1"/>
    <xf numFmtId="0" fontId="1" fillId="0" borderId="65" xfId="0" applyFont="1" applyBorder="1"/>
    <xf numFmtId="3" fontId="1" fillId="0" borderId="66" xfId="0" applyNumberFormat="1" applyFont="1" applyBorder="1"/>
    <xf numFmtId="3" fontId="1" fillId="0" borderId="67" xfId="0" applyNumberFormat="1" applyFont="1" applyBorder="1"/>
    <xf numFmtId="3" fontId="1" fillId="0" borderId="68" xfId="0" applyNumberFormat="1" applyFont="1" applyBorder="1"/>
    <xf numFmtId="3" fontId="1" fillId="0" borderId="69" xfId="0" applyNumberFormat="1" applyFont="1" applyBorder="1"/>
    <xf numFmtId="49" fontId="4" fillId="4" borderId="6" xfId="20" applyNumberFormat="1" applyFont="1" applyFill="1" applyBorder="1">
      <alignment/>
      <protection/>
    </xf>
    <xf numFmtId="0" fontId="4" fillId="4" borderId="4" xfId="20" applyFont="1" applyFill="1" applyBorder="1" applyAlignment="1">
      <alignment horizontal="center"/>
      <protection/>
    </xf>
    <xf numFmtId="0" fontId="4" fillId="4" borderId="4" xfId="20" applyNumberFormat="1" applyFont="1" applyFill="1" applyBorder="1" applyAlignment="1">
      <alignment horizontal="center"/>
      <protection/>
    </xf>
    <xf numFmtId="0" fontId="4" fillId="4" borderId="6" xfId="20" applyFont="1" applyFill="1" applyBorder="1" applyAlignment="1">
      <alignment horizontal="center"/>
      <protection/>
    </xf>
    <xf numFmtId="0" fontId="10" fillId="0" borderId="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21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168" fontId="1" fillId="0" borderId="37" xfId="0" applyNumberFormat="1" applyFont="1" applyBorder="1" applyAlignment="1">
      <alignment horizontal="right" indent="2"/>
    </xf>
    <xf numFmtId="168" fontId="1" fillId="0" borderId="41" xfId="0" applyNumberFormat="1" applyFont="1" applyBorder="1" applyAlignment="1">
      <alignment horizontal="right" indent="2"/>
    </xf>
    <xf numFmtId="168" fontId="6" fillId="2" borderId="70" xfId="0" applyNumberFormat="1" applyFont="1" applyFill="1" applyBorder="1" applyAlignment="1">
      <alignment horizontal="right" indent="2"/>
    </xf>
    <xf numFmtId="168" fontId="6" fillId="2" borderId="51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71" xfId="20" applyFont="1" applyBorder="1" applyAlignment="1">
      <alignment horizontal="center"/>
      <protection/>
    </xf>
    <xf numFmtId="0" fontId="1" fillId="0" borderId="72" xfId="20" applyFont="1" applyBorder="1" applyAlignment="1">
      <alignment horizontal="center"/>
      <protection/>
    </xf>
    <xf numFmtId="0" fontId="1" fillId="0" borderId="73" xfId="20" applyFont="1" applyBorder="1" applyAlignment="1">
      <alignment horizontal="center"/>
      <protection/>
    </xf>
    <xf numFmtId="0" fontId="1" fillId="0" borderId="74" xfId="20" applyFont="1" applyBorder="1" applyAlignment="1">
      <alignment horizontal="center"/>
      <protection/>
    </xf>
    <xf numFmtId="0" fontId="1" fillId="0" borderId="75" xfId="20" applyFont="1" applyBorder="1" applyAlignment="1">
      <alignment horizontal="left"/>
      <protection/>
    </xf>
    <xf numFmtId="0" fontId="1" fillId="0" borderId="34" xfId="20" applyFont="1" applyBorder="1" applyAlignment="1">
      <alignment horizontal="left"/>
      <protection/>
    </xf>
    <xf numFmtId="0" fontId="1" fillId="0" borderId="76" xfId="20" applyFont="1" applyBorder="1" applyAlignment="1">
      <alignment horizontal="left"/>
      <protection/>
    </xf>
    <xf numFmtId="3" fontId="3" fillId="4" borderId="22" xfId="0" applyNumberFormat="1" applyFont="1" applyFill="1" applyBorder="1" applyAlignment="1">
      <alignment horizontal="right"/>
    </xf>
    <xf numFmtId="3" fontId="3" fillId="4" borderId="51" xfId="0" applyNumberFormat="1" applyFont="1" applyFill="1" applyBorder="1" applyAlignment="1">
      <alignment horizontal="right"/>
    </xf>
    <xf numFmtId="0" fontId="4" fillId="0" borderId="77" xfId="20" applyFont="1" applyBorder="1" applyAlignment="1">
      <alignment horizontal="left"/>
      <protection/>
    </xf>
    <xf numFmtId="0" fontId="4" fillId="0" borderId="32" xfId="20" applyFont="1" applyBorder="1" applyAlignment="1">
      <alignment horizontal="left"/>
      <protection/>
    </xf>
    <xf numFmtId="49" fontId="18" fillId="3" borderId="78" xfId="20" applyNumberFormat="1" applyFont="1" applyFill="1" applyBorder="1" applyAlignment="1">
      <alignment horizontal="left" wrapText="1"/>
      <protection/>
    </xf>
    <xf numFmtId="49" fontId="19" fillId="0" borderId="79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73" xfId="20" applyNumberFormat="1" applyFont="1" applyBorder="1" applyAlignment="1">
      <alignment horizontal="center"/>
      <protection/>
    </xf>
    <xf numFmtId="0" fontId="1" fillId="0" borderId="75" xfId="20" applyFont="1" applyBorder="1" applyAlignment="1">
      <alignment horizontal="center" shrinkToFit="1"/>
      <protection/>
    </xf>
    <xf numFmtId="0" fontId="1" fillId="0" borderId="34" xfId="20" applyFont="1" applyBorder="1" applyAlignment="1">
      <alignment horizontal="center" shrinkToFit="1"/>
      <protection/>
    </xf>
    <xf numFmtId="0" fontId="1" fillId="0" borderId="76" xfId="20" applyFont="1" applyBorder="1" applyAlignment="1">
      <alignment horizontal="center" shrinkToFit="1"/>
      <protection/>
    </xf>
    <xf numFmtId="49" fontId="16" fillId="3" borderId="78" xfId="20" applyNumberFormat="1" applyFont="1" applyFill="1" applyBorder="1" applyAlignment="1">
      <alignment horizontal="left" wrapText="1"/>
      <protection/>
    </xf>
    <xf numFmtId="49" fontId="23" fillId="3" borderId="78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43" t="s">
        <v>1</v>
      </c>
      <c r="B2" s="144"/>
      <c r="C2" s="145"/>
      <c r="D2" s="145">
        <f>Rekapitulace!G2</f>
        <v>0</v>
      </c>
      <c r="E2" s="146"/>
      <c r="F2" s="3" t="s">
        <v>2</v>
      </c>
      <c r="G2" s="147" t="s">
        <v>397</v>
      </c>
    </row>
    <row r="3" spans="1:7" ht="3" customHeight="1" hidden="1">
      <c r="A3" s="4"/>
      <c r="B3" s="5"/>
      <c r="C3" s="6"/>
      <c r="D3" s="6"/>
      <c r="E3" s="7"/>
      <c r="F3" s="8"/>
      <c r="G3" s="148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49"/>
    </row>
    <row r="5" spans="1:7" ht="17.1" customHeight="1">
      <c r="A5" s="171" t="s">
        <v>403</v>
      </c>
      <c r="B5" s="172"/>
      <c r="C5" s="173" t="s">
        <v>402</v>
      </c>
      <c r="D5" s="174"/>
      <c r="E5" s="175"/>
      <c r="F5" s="8" t="s">
        <v>7</v>
      </c>
      <c r="G5" s="148"/>
    </row>
    <row r="6" spans="1:15" ht="12.9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50">
        <v>0</v>
      </c>
      <c r="O6" s="11"/>
    </row>
    <row r="7" spans="1:7" ht="18" customHeight="1">
      <c r="A7" s="155"/>
      <c r="B7" s="156"/>
      <c r="C7" s="169" t="s">
        <v>401</v>
      </c>
      <c r="D7" s="170"/>
      <c r="E7" s="170"/>
      <c r="F7" s="12" t="s">
        <v>11</v>
      </c>
      <c r="G7" s="150">
        <f>IF(PocetMJ=0,,ROUND((F30+F32)/PocetMJ,1))</f>
        <v>0</v>
      </c>
    </row>
    <row r="8" spans="1:9" ht="12.75">
      <c r="A8" s="13" t="s">
        <v>12</v>
      </c>
      <c r="B8" s="8"/>
      <c r="C8" s="225" t="s">
        <v>399</v>
      </c>
      <c r="D8" s="225"/>
      <c r="E8" s="226"/>
      <c r="F8" s="14" t="s">
        <v>13</v>
      </c>
      <c r="G8" s="151"/>
      <c r="H8" s="15"/>
      <c r="I8" s="16"/>
    </row>
    <row r="9" spans="1:8" ht="12.75">
      <c r="A9" s="13" t="s">
        <v>14</v>
      </c>
      <c r="B9" s="8"/>
      <c r="C9" s="225" t="str">
        <f>Projektant</f>
        <v>Jiří Sváček - Videall Projekt, Č.Krumlov</v>
      </c>
      <c r="D9" s="225"/>
      <c r="E9" s="226"/>
      <c r="F9" s="8"/>
      <c r="G9" s="152"/>
      <c r="H9" s="17"/>
    </row>
    <row r="10" spans="1:8" ht="12.75">
      <c r="A10" s="13" t="s">
        <v>15</v>
      </c>
      <c r="B10" s="8"/>
      <c r="C10" s="227" t="s">
        <v>400</v>
      </c>
      <c r="D10" s="227"/>
      <c r="E10" s="227"/>
      <c r="F10" s="18"/>
      <c r="G10" s="153"/>
      <c r="H10" s="19"/>
    </row>
    <row r="11" spans="1:57" ht="13.5" customHeight="1">
      <c r="A11" s="13" t="s">
        <v>16</v>
      </c>
      <c r="B11" s="8"/>
      <c r="C11" s="225"/>
      <c r="D11" s="225"/>
      <c r="E11" s="225"/>
      <c r="F11" s="20" t="s">
        <v>17</v>
      </c>
      <c r="G11" s="152"/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25"/>
      <c r="D12" s="225"/>
      <c r="E12" s="225"/>
      <c r="F12" s="23" t="s">
        <v>19</v>
      </c>
      <c r="G12" s="154" t="s">
        <v>398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59" t="s">
        <v>21</v>
      </c>
      <c r="B14" s="160"/>
      <c r="C14" s="161"/>
      <c r="D14" s="162" t="s">
        <v>22</v>
      </c>
      <c r="E14" s="163"/>
      <c r="F14" s="163"/>
      <c r="G14" s="161"/>
    </row>
    <row r="15" spans="1:7" ht="15.95" customHeight="1">
      <c r="A15" s="28"/>
      <c r="B15" s="29" t="s">
        <v>23</v>
      </c>
      <c r="C15" s="30">
        <f>HSV</f>
        <v>0</v>
      </c>
      <c r="D15" s="31" t="str">
        <f>Rekapitulace!A20</f>
        <v>Ztížené výrobní podmínky</v>
      </c>
      <c r="E15" s="32"/>
      <c r="F15" s="33"/>
      <c r="G15" s="30">
        <f>Rekapitulace!I20</f>
        <v>0</v>
      </c>
    </row>
    <row r="16" spans="1:7" ht="15.95" customHeight="1">
      <c r="A16" s="28" t="s">
        <v>24</v>
      </c>
      <c r="B16" s="29" t="s">
        <v>25</v>
      </c>
      <c r="C16" s="30">
        <f>PSV</f>
        <v>0</v>
      </c>
      <c r="D16" s="4" t="str">
        <f>Rekapitulace!A21</f>
        <v>Oborová přirážka</v>
      </c>
      <c r="E16" s="34"/>
      <c r="F16" s="35"/>
      <c r="G16" s="30">
        <f>Rekapitulace!I21</f>
        <v>0</v>
      </c>
    </row>
    <row r="17" spans="1:7" ht="15.95" customHeight="1">
      <c r="A17" s="28" t="s">
        <v>26</v>
      </c>
      <c r="B17" s="29" t="s">
        <v>27</v>
      </c>
      <c r="C17" s="30">
        <f>Mont</f>
        <v>0</v>
      </c>
      <c r="D17" s="4" t="str">
        <f>Rekapitulace!A22</f>
        <v>Přesun stavebních kapacit</v>
      </c>
      <c r="E17" s="34"/>
      <c r="F17" s="35"/>
      <c r="G17" s="30">
        <f>Rekapitulace!I22</f>
        <v>0</v>
      </c>
    </row>
    <row r="18" spans="1:7" ht="15.95" customHeight="1">
      <c r="A18" s="36" t="s">
        <v>28</v>
      </c>
      <c r="B18" s="37" t="s">
        <v>29</v>
      </c>
      <c r="C18" s="30">
        <f>Dodavka</f>
        <v>0</v>
      </c>
      <c r="D18" s="4" t="str">
        <f>Rekapitulace!A23</f>
        <v>Mimostaveništní doprava</v>
      </c>
      <c r="E18" s="34"/>
      <c r="F18" s="35"/>
      <c r="G18" s="30">
        <f>Rekapitulace!I23</f>
        <v>0</v>
      </c>
    </row>
    <row r="19" spans="1:7" ht="15.95" customHeight="1">
      <c r="A19" s="38" t="s">
        <v>30</v>
      </c>
      <c r="B19" s="29"/>
      <c r="C19" s="30">
        <f>SUM(C15:C18)</f>
        <v>0</v>
      </c>
      <c r="D19" s="4" t="str">
        <f>Rekapitulace!A24</f>
        <v>Zařízení staveniště</v>
      </c>
      <c r="E19" s="34"/>
      <c r="F19" s="35"/>
      <c r="G19" s="30">
        <f>Rekapitulace!I24</f>
        <v>0</v>
      </c>
    </row>
    <row r="20" spans="1:7" ht="15.95" customHeight="1">
      <c r="A20" s="38"/>
      <c r="B20" s="29"/>
      <c r="C20" s="30"/>
      <c r="D20" s="4" t="str">
        <f>Rekapitulace!A25</f>
        <v>Provoz investora</v>
      </c>
      <c r="E20" s="34"/>
      <c r="F20" s="35"/>
      <c r="G20" s="30">
        <f>Rekapitulace!I25</f>
        <v>0</v>
      </c>
    </row>
    <row r="21" spans="1:7" ht="15.95" customHeight="1">
      <c r="A21" s="38" t="s">
        <v>31</v>
      </c>
      <c r="B21" s="29"/>
      <c r="C21" s="30">
        <f>HZS</f>
        <v>0</v>
      </c>
      <c r="D21" s="4" t="str">
        <f>Rekapitulace!A26</f>
        <v>Kompletační činnost (IČD)</v>
      </c>
      <c r="E21" s="34"/>
      <c r="F21" s="35"/>
      <c r="G21" s="30">
        <f>Rekapitulace!I26</f>
        <v>0</v>
      </c>
    </row>
    <row r="22" spans="1:7" ht="15.95" customHeight="1">
      <c r="A22" s="39" t="s">
        <v>32</v>
      </c>
      <c r="B22" s="40"/>
      <c r="C22" s="30">
        <f>C19+C21</f>
        <v>0</v>
      </c>
      <c r="D22" s="4" t="s">
        <v>33</v>
      </c>
      <c r="E22" s="34"/>
      <c r="F22" s="35"/>
      <c r="G22" s="30">
        <f>G23-SUM(G15:G21)</f>
        <v>0</v>
      </c>
    </row>
    <row r="23" spans="1:7" ht="15.95" customHeight="1" thickBot="1">
      <c r="A23" s="228" t="s">
        <v>34</v>
      </c>
      <c r="B23" s="229"/>
      <c r="C23" s="41">
        <f>C22+G23</f>
        <v>0</v>
      </c>
      <c r="D23" s="42" t="s">
        <v>35</v>
      </c>
      <c r="E23" s="43"/>
      <c r="F23" s="44"/>
      <c r="G23" s="30">
        <f>VRN</f>
        <v>0</v>
      </c>
    </row>
    <row r="24" spans="1:7" ht="12.75">
      <c r="A24" s="164" t="s">
        <v>36</v>
      </c>
      <c r="B24" s="165"/>
      <c r="C24" s="166"/>
      <c r="D24" s="165" t="s">
        <v>37</v>
      </c>
      <c r="E24" s="165"/>
      <c r="F24" s="167" t="s">
        <v>38</v>
      </c>
      <c r="G24" s="168"/>
    </row>
    <row r="25" spans="1:7" ht="12.75">
      <c r="A25" s="39" t="s">
        <v>39</v>
      </c>
      <c r="B25" s="40"/>
      <c r="C25" s="157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58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30">
        <f>C23-F32</f>
        <v>0</v>
      </c>
      <c r="G30" s="231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30">
        <f>ROUND(PRODUCT(F30,C31/100),0)</f>
        <v>0</v>
      </c>
      <c r="G31" s="231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30">
        <v>0</v>
      </c>
      <c r="G32" s="231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30">
        <f>ROUND(PRODUCT(F32,C33/100),0)</f>
        <v>0</v>
      </c>
      <c r="G33" s="231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32">
        <f>ROUND(SUM(F30:F33),0)</f>
        <v>0</v>
      </c>
      <c r="G34" s="233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34"/>
      <c r="C37" s="234"/>
      <c r="D37" s="234"/>
      <c r="E37" s="234"/>
      <c r="F37" s="234"/>
      <c r="G37" s="234"/>
      <c r="H37" t="s">
        <v>6</v>
      </c>
    </row>
    <row r="38" spans="1:8" ht="12.75" customHeight="1">
      <c r="A38" s="65"/>
      <c r="B38" s="234"/>
      <c r="C38" s="234"/>
      <c r="D38" s="234"/>
      <c r="E38" s="234"/>
      <c r="F38" s="234"/>
      <c r="G38" s="234"/>
      <c r="H38" t="s">
        <v>6</v>
      </c>
    </row>
    <row r="39" spans="1:8" ht="12.75">
      <c r="A39" s="65"/>
      <c r="B39" s="234"/>
      <c r="C39" s="234"/>
      <c r="D39" s="234"/>
      <c r="E39" s="234"/>
      <c r="F39" s="234"/>
      <c r="G39" s="234"/>
      <c r="H39" t="s">
        <v>6</v>
      </c>
    </row>
    <row r="40" spans="1:8" ht="12.75">
      <c r="A40" s="65"/>
      <c r="B40" s="234"/>
      <c r="C40" s="234"/>
      <c r="D40" s="234"/>
      <c r="E40" s="234"/>
      <c r="F40" s="234"/>
      <c r="G40" s="234"/>
      <c r="H40" t="s">
        <v>6</v>
      </c>
    </row>
    <row r="41" spans="1:8" ht="12.75">
      <c r="A41" s="65"/>
      <c r="B41" s="234"/>
      <c r="C41" s="234"/>
      <c r="D41" s="234"/>
      <c r="E41" s="234"/>
      <c r="F41" s="234"/>
      <c r="G41" s="234"/>
      <c r="H41" t="s">
        <v>6</v>
      </c>
    </row>
    <row r="42" spans="1:8" ht="12.75">
      <c r="A42" s="65"/>
      <c r="B42" s="234"/>
      <c r="C42" s="234"/>
      <c r="D42" s="234"/>
      <c r="E42" s="234"/>
      <c r="F42" s="234"/>
      <c r="G42" s="234"/>
      <c r="H42" t="s">
        <v>6</v>
      </c>
    </row>
    <row r="43" spans="1:8" ht="12.75">
      <c r="A43" s="65"/>
      <c r="B43" s="234"/>
      <c r="C43" s="234"/>
      <c r="D43" s="234"/>
      <c r="E43" s="234"/>
      <c r="F43" s="234"/>
      <c r="G43" s="234"/>
      <c r="H43" t="s">
        <v>6</v>
      </c>
    </row>
    <row r="44" spans="1:8" ht="12.75">
      <c r="A44" s="65"/>
      <c r="B44" s="234"/>
      <c r="C44" s="234"/>
      <c r="D44" s="234"/>
      <c r="E44" s="234"/>
      <c r="F44" s="234"/>
      <c r="G44" s="234"/>
      <c r="H44" t="s">
        <v>6</v>
      </c>
    </row>
    <row r="45" spans="1:8" ht="0.75" customHeight="1">
      <c r="A45" s="65"/>
      <c r="B45" s="234"/>
      <c r="C45" s="234"/>
      <c r="D45" s="234"/>
      <c r="E45" s="234"/>
      <c r="F45" s="234"/>
      <c r="G45" s="234"/>
      <c r="H45" t="s">
        <v>6</v>
      </c>
    </row>
    <row r="46" spans="2:7" ht="12.75">
      <c r="B46" s="235"/>
      <c r="C46" s="235"/>
      <c r="D46" s="235"/>
      <c r="E46" s="235"/>
      <c r="F46" s="235"/>
      <c r="G46" s="235"/>
    </row>
    <row r="47" spans="2:7" ht="12.75">
      <c r="B47" s="235"/>
      <c r="C47" s="235"/>
      <c r="D47" s="235"/>
      <c r="E47" s="235"/>
      <c r="F47" s="235"/>
      <c r="G47" s="235"/>
    </row>
    <row r="48" spans="2:7" ht="12.75">
      <c r="B48" s="235"/>
      <c r="C48" s="235"/>
      <c r="D48" s="235"/>
      <c r="E48" s="235"/>
      <c r="F48" s="235"/>
      <c r="G48" s="235"/>
    </row>
    <row r="49" spans="2:7" ht="12.75">
      <c r="B49" s="235"/>
      <c r="C49" s="235"/>
      <c r="D49" s="235"/>
      <c r="E49" s="235"/>
      <c r="F49" s="235"/>
      <c r="G49" s="235"/>
    </row>
    <row r="50" spans="2:7" ht="12.75">
      <c r="B50" s="235"/>
      <c r="C50" s="235"/>
      <c r="D50" s="235"/>
      <c r="E50" s="235"/>
      <c r="F50" s="235"/>
      <c r="G50" s="235"/>
    </row>
    <row r="51" spans="2:7" ht="12.75">
      <c r="B51" s="235"/>
      <c r="C51" s="235"/>
      <c r="D51" s="235"/>
      <c r="E51" s="235"/>
      <c r="F51" s="235"/>
      <c r="G51" s="235"/>
    </row>
    <row r="52" spans="2:7" ht="12.75">
      <c r="B52" s="235"/>
      <c r="C52" s="235"/>
      <c r="D52" s="235"/>
      <c r="E52" s="235"/>
      <c r="F52" s="235"/>
      <c r="G52" s="235"/>
    </row>
    <row r="53" spans="2:7" ht="12.75">
      <c r="B53" s="235"/>
      <c r="C53" s="235"/>
      <c r="D53" s="235"/>
      <c r="E53" s="235"/>
      <c r="F53" s="235"/>
      <c r="G53" s="235"/>
    </row>
    <row r="54" spans="2:7" ht="12.75">
      <c r="B54" s="235"/>
      <c r="C54" s="235"/>
      <c r="D54" s="235"/>
      <c r="E54" s="235"/>
      <c r="F54" s="235"/>
      <c r="G54" s="235"/>
    </row>
    <row r="55" spans="2:7" ht="12.75">
      <c r="B55" s="235"/>
      <c r="C55" s="235"/>
      <c r="D55" s="235"/>
      <c r="E55" s="235"/>
      <c r="F55" s="235"/>
      <c r="G55" s="23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L1" sqref="L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6" t="s">
        <v>49</v>
      </c>
      <c r="B1" s="237"/>
      <c r="C1" s="66" t="str">
        <f>CONCATENATE(cislostavby," ",nazevstavby)</f>
        <v xml:space="preserve"> Č.K.,Vyšný-výměna přívod.řadu do VDJ Kasárna</v>
      </c>
      <c r="D1" s="67"/>
      <c r="E1" s="68"/>
      <c r="F1" s="67"/>
      <c r="G1" s="245" t="s">
        <v>429</v>
      </c>
      <c r="H1" s="246"/>
      <c r="I1" s="69"/>
    </row>
    <row r="2" spans="1:9" ht="13.5" thickBot="1">
      <c r="A2" s="238" t="s">
        <v>50</v>
      </c>
      <c r="B2" s="239"/>
      <c r="C2" s="70" t="str">
        <f>CONCATENATE(cisloobjektu," ",nazevobjektu)</f>
        <v>SO 01 - Vodovod</v>
      </c>
      <c r="D2" s="71"/>
      <c r="E2" s="72"/>
      <c r="F2" s="71"/>
      <c r="G2" s="240"/>
      <c r="H2" s="241"/>
      <c r="I2" s="242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3" t="s">
        <v>51</v>
      </c>
      <c r="B4" s="74"/>
      <c r="C4" s="74"/>
      <c r="D4" s="74"/>
      <c r="E4" s="75"/>
      <c r="F4" s="74"/>
      <c r="G4" s="74"/>
      <c r="H4" s="74"/>
      <c r="I4" s="74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76"/>
      <c r="B6" s="177" t="s">
        <v>52</v>
      </c>
      <c r="C6" s="177"/>
      <c r="D6" s="178"/>
      <c r="E6" s="179" t="s">
        <v>53</v>
      </c>
      <c r="F6" s="180" t="s">
        <v>54</v>
      </c>
      <c r="G6" s="180" t="s">
        <v>55</v>
      </c>
      <c r="H6" s="180" t="s">
        <v>56</v>
      </c>
      <c r="I6" s="181" t="s">
        <v>31</v>
      </c>
    </row>
    <row r="7" spans="1:9" s="17" customFormat="1" ht="18" customHeight="1">
      <c r="A7" s="200" t="str">
        <f>Položky!B7</f>
        <v>1</v>
      </c>
      <c r="B7" s="201" t="str">
        <f>Položky!C7</f>
        <v>Zemní práce</v>
      </c>
      <c r="C7" s="202"/>
      <c r="D7" s="203"/>
      <c r="E7" s="204">
        <f>Položky!BA70</f>
        <v>0</v>
      </c>
      <c r="F7" s="205">
        <f>Položky!BB70</f>
        <v>0</v>
      </c>
      <c r="G7" s="205">
        <f>Položky!BC70</f>
        <v>0</v>
      </c>
      <c r="H7" s="205">
        <f>Položky!BD70</f>
        <v>0</v>
      </c>
      <c r="I7" s="206">
        <f>Položky!BE70</f>
        <v>0</v>
      </c>
    </row>
    <row r="8" spans="1:9" s="17" customFormat="1" ht="18" customHeight="1">
      <c r="A8" s="207" t="str">
        <f>Položky!B71</f>
        <v>11</v>
      </c>
      <c r="B8" s="208" t="str">
        <f>Položky!C71</f>
        <v>Přípravné a přidružené práce</v>
      </c>
      <c r="C8" s="209"/>
      <c r="D8" s="210"/>
      <c r="E8" s="211">
        <f>Položky!BA86</f>
        <v>0</v>
      </c>
      <c r="F8" s="212">
        <f>Položky!BB86</f>
        <v>0</v>
      </c>
      <c r="G8" s="212">
        <f>Položky!BC86</f>
        <v>0</v>
      </c>
      <c r="H8" s="212">
        <f>Položky!BD86</f>
        <v>0</v>
      </c>
      <c r="I8" s="213">
        <f>Položky!BE86</f>
        <v>0</v>
      </c>
    </row>
    <row r="9" spans="1:9" s="17" customFormat="1" ht="18" customHeight="1">
      <c r="A9" s="207" t="str">
        <f>Položky!B87</f>
        <v>45</v>
      </c>
      <c r="B9" s="208" t="str">
        <f>Položky!C87</f>
        <v>Podkladní a vedlejší konstrukce</v>
      </c>
      <c r="C9" s="209"/>
      <c r="D9" s="210"/>
      <c r="E9" s="211">
        <f>Položky!BA101</f>
        <v>0</v>
      </c>
      <c r="F9" s="212">
        <f>Položky!BB101</f>
        <v>0</v>
      </c>
      <c r="G9" s="212">
        <f>Položky!BC101</f>
        <v>0</v>
      </c>
      <c r="H9" s="212">
        <f>Položky!BD101</f>
        <v>0</v>
      </c>
      <c r="I9" s="213">
        <f>Položky!BE101</f>
        <v>0</v>
      </c>
    </row>
    <row r="10" spans="1:9" s="17" customFormat="1" ht="18" customHeight="1">
      <c r="A10" s="207" t="str">
        <f>Položky!B102</f>
        <v>5</v>
      </c>
      <c r="B10" s="208" t="str">
        <f>Položky!C102</f>
        <v>Komunikace</v>
      </c>
      <c r="C10" s="209"/>
      <c r="D10" s="210"/>
      <c r="E10" s="211">
        <f>Položky!BA126</f>
        <v>0</v>
      </c>
      <c r="F10" s="212">
        <f>Položky!BB126</f>
        <v>0</v>
      </c>
      <c r="G10" s="212">
        <f>Položky!BC126</f>
        <v>0</v>
      </c>
      <c r="H10" s="212">
        <f>Položky!BD126</f>
        <v>0</v>
      </c>
      <c r="I10" s="213">
        <f>Položky!BE126</f>
        <v>0</v>
      </c>
    </row>
    <row r="11" spans="1:9" s="17" customFormat="1" ht="18" customHeight="1">
      <c r="A11" s="207" t="str">
        <f>Položky!B127</f>
        <v>8</v>
      </c>
      <c r="B11" s="208" t="str">
        <f>Položky!C127</f>
        <v>Trubní vedení</v>
      </c>
      <c r="C11" s="209"/>
      <c r="D11" s="210"/>
      <c r="E11" s="211">
        <f>Položky!BA186</f>
        <v>0</v>
      </c>
      <c r="F11" s="212">
        <f>Položky!BB186</f>
        <v>0</v>
      </c>
      <c r="G11" s="212">
        <f>Položky!BC186</f>
        <v>0</v>
      </c>
      <c r="H11" s="212">
        <f>Položky!BD186</f>
        <v>0</v>
      </c>
      <c r="I11" s="213">
        <f>Položky!BE186</f>
        <v>0</v>
      </c>
    </row>
    <row r="12" spans="1:9" s="17" customFormat="1" ht="18" customHeight="1">
      <c r="A12" s="207" t="str">
        <f>Položky!B187</f>
        <v>96</v>
      </c>
      <c r="B12" s="208" t="str">
        <f>Položky!C187</f>
        <v>Bourání konstrukcí</v>
      </c>
      <c r="C12" s="209"/>
      <c r="D12" s="210"/>
      <c r="E12" s="211">
        <f>Položky!BA197</f>
        <v>0</v>
      </c>
      <c r="F12" s="212">
        <f>Položky!BB197</f>
        <v>0</v>
      </c>
      <c r="G12" s="212">
        <f>Položky!BC197</f>
        <v>0</v>
      </c>
      <c r="H12" s="212">
        <f>Položky!BD197</f>
        <v>0</v>
      </c>
      <c r="I12" s="213">
        <f>Položky!BE197</f>
        <v>0</v>
      </c>
    </row>
    <row r="13" spans="1:9" s="17" customFormat="1" ht="18" customHeight="1">
      <c r="A13" s="207" t="str">
        <f>Položky!B198</f>
        <v>99</v>
      </c>
      <c r="B13" s="208" t="str">
        <f>Položky!C198</f>
        <v>Staveništní přesun hmot</v>
      </c>
      <c r="C13" s="209"/>
      <c r="D13" s="210"/>
      <c r="E13" s="211">
        <f>Položky!BA200</f>
        <v>0</v>
      </c>
      <c r="F13" s="212">
        <f>Položky!BB200</f>
        <v>0</v>
      </c>
      <c r="G13" s="212">
        <f>Položky!BC200</f>
        <v>0</v>
      </c>
      <c r="H13" s="212">
        <f>Položky!BD200</f>
        <v>0</v>
      </c>
      <c r="I13" s="213">
        <f>Položky!BE200</f>
        <v>0</v>
      </c>
    </row>
    <row r="14" spans="1:9" s="17" customFormat="1" ht="18" customHeight="1" thickBot="1">
      <c r="A14" s="214" t="str">
        <f>Položky!B201</f>
        <v>D96</v>
      </c>
      <c r="B14" s="215" t="str">
        <f>Položky!C201</f>
        <v>Přesuny suti a vybouraných hmot</v>
      </c>
      <c r="C14" s="216"/>
      <c r="D14" s="217"/>
      <c r="E14" s="218">
        <f>Položky!BA216</f>
        <v>0</v>
      </c>
      <c r="F14" s="219">
        <f>Položky!BB216</f>
        <v>0</v>
      </c>
      <c r="G14" s="219">
        <f>Položky!BC216</f>
        <v>0</v>
      </c>
      <c r="H14" s="219">
        <f>Položky!BD216</f>
        <v>0</v>
      </c>
      <c r="I14" s="220">
        <f>Položky!BE216</f>
        <v>0</v>
      </c>
    </row>
    <row r="15" spans="1:9" s="76" customFormat="1" ht="13.5" thickBot="1">
      <c r="A15" s="182"/>
      <c r="B15" s="183" t="s">
        <v>57</v>
      </c>
      <c r="C15" s="183"/>
      <c r="D15" s="184"/>
      <c r="E15" s="185">
        <f>SUM(E7:E14)</f>
        <v>0</v>
      </c>
      <c r="F15" s="186">
        <f>SUM(F7:F14)</f>
        <v>0</v>
      </c>
      <c r="G15" s="186">
        <f>SUM(G7:G14)</f>
        <v>0</v>
      </c>
      <c r="H15" s="186">
        <f>SUM(H7:H14)</f>
        <v>0</v>
      </c>
      <c r="I15" s="187">
        <f>SUM(I7:I14)</f>
        <v>0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57" ht="19.5" customHeight="1">
      <c r="A17" s="74" t="s">
        <v>58</v>
      </c>
      <c r="B17" s="74"/>
      <c r="C17" s="74"/>
      <c r="D17" s="74"/>
      <c r="E17" s="74"/>
      <c r="F17" s="74"/>
      <c r="G17" s="77"/>
      <c r="H17" s="74"/>
      <c r="I17" s="74"/>
      <c r="BA17" s="21"/>
      <c r="BB17" s="21"/>
      <c r="BC17" s="21"/>
      <c r="BD17" s="21"/>
      <c r="BE17" s="21"/>
    </row>
    <row r="18" spans="1:9" ht="13.5" thickBot="1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164" t="s">
        <v>59</v>
      </c>
      <c r="B19" s="165"/>
      <c r="C19" s="165"/>
      <c r="D19" s="188"/>
      <c r="E19" s="189" t="s">
        <v>60</v>
      </c>
      <c r="F19" s="190" t="s">
        <v>61</v>
      </c>
      <c r="G19" s="191" t="s">
        <v>62</v>
      </c>
      <c r="H19" s="192"/>
      <c r="I19" s="193" t="s">
        <v>60</v>
      </c>
    </row>
    <row r="20" spans="1:53" ht="12.75">
      <c r="A20" s="38" t="s">
        <v>368</v>
      </c>
      <c r="B20" s="29"/>
      <c r="C20" s="29"/>
      <c r="D20" s="78"/>
      <c r="E20" s="79">
        <v>0</v>
      </c>
      <c r="F20" s="80">
        <v>0</v>
      </c>
      <c r="G20" s="81">
        <f aca="true" t="shared" si="0" ref="G20:G27">CHOOSE(BA20+1,HSV+PSV,HSV+PSV+Mont,HSV+PSV+Dodavka+Mont,HSV,PSV,Mont,Dodavka,Mont+Dodavka,0)</f>
        <v>0</v>
      </c>
      <c r="H20" s="82"/>
      <c r="I20" s="83">
        <f aca="true" t="shared" si="1" ref="I20:I27">E20+F20*G20/100</f>
        <v>0</v>
      </c>
      <c r="BA20">
        <v>0</v>
      </c>
    </row>
    <row r="21" spans="1:53" ht="12.75">
      <c r="A21" s="38" t="s">
        <v>369</v>
      </c>
      <c r="B21" s="29"/>
      <c r="C21" s="29"/>
      <c r="D21" s="78"/>
      <c r="E21" s="79">
        <v>0</v>
      </c>
      <c r="F21" s="80">
        <v>0</v>
      </c>
      <c r="G21" s="81">
        <f t="shared" si="0"/>
        <v>0</v>
      </c>
      <c r="H21" s="82"/>
      <c r="I21" s="83">
        <f t="shared" si="1"/>
        <v>0</v>
      </c>
      <c r="BA21">
        <v>0</v>
      </c>
    </row>
    <row r="22" spans="1:53" ht="12.75">
      <c r="A22" s="38" t="s">
        <v>370</v>
      </c>
      <c r="B22" s="29"/>
      <c r="C22" s="29"/>
      <c r="D22" s="78"/>
      <c r="E22" s="79">
        <v>0</v>
      </c>
      <c r="F22" s="80">
        <v>0</v>
      </c>
      <c r="G22" s="81">
        <f t="shared" si="0"/>
        <v>0</v>
      </c>
      <c r="H22" s="82"/>
      <c r="I22" s="83">
        <f t="shared" si="1"/>
        <v>0</v>
      </c>
      <c r="BA22">
        <v>0</v>
      </c>
    </row>
    <row r="23" spans="1:53" ht="12.75">
      <c r="A23" s="38" t="s">
        <v>371</v>
      </c>
      <c r="B23" s="29"/>
      <c r="C23" s="29"/>
      <c r="D23" s="78"/>
      <c r="E23" s="79">
        <v>0</v>
      </c>
      <c r="F23" s="80">
        <v>0</v>
      </c>
      <c r="G23" s="81">
        <f t="shared" si="0"/>
        <v>0</v>
      </c>
      <c r="H23" s="82"/>
      <c r="I23" s="83">
        <f t="shared" si="1"/>
        <v>0</v>
      </c>
      <c r="BA23">
        <v>0</v>
      </c>
    </row>
    <row r="24" spans="1:53" ht="12.75">
      <c r="A24" s="38" t="s">
        <v>372</v>
      </c>
      <c r="B24" s="29"/>
      <c r="C24" s="29"/>
      <c r="D24" s="78"/>
      <c r="E24" s="79">
        <v>0</v>
      </c>
      <c r="F24" s="80">
        <v>0</v>
      </c>
      <c r="G24" s="81">
        <f t="shared" si="0"/>
        <v>0</v>
      </c>
      <c r="H24" s="82"/>
      <c r="I24" s="83">
        <f t="shared" si="1"/>
        <v>0</v>
      </c>
      <c r="BA24">
        <v>1</v>
      </c>
    </row>
    <row r="25" spans="1:53" ht="12.75">
      <c r="A25" s="38" t="s">
        <v>373</v>
      </c>
      <c r="B25" s="29"/>
      <c r="C25" s="29"/>
      <c r="D25" s="78"/>
      <c r="E25" s="79">
        <v>0</v>
      </c>
      <c r="F25" s="80">
        <v>0</v>
      </c>
      <c r="G25" s="81">
        <f t="shared" si="0"/>
        <v>0</v>
      </c>
      <c r="H25" s="82"/>
      <c r="I25" s="83">
        <f t="shared" si="1"/>
        <v>0</v>
      </c>
      <c r="BA25">
        <v>1</v>
      </c>
    </row>
    <row r="26" spans="1:53" ht="12.75">
      <c r="A26" s="38" t="s">
        <v>374</v>
      </c>
      <c r="B26" s="29"/>
      <c r="C26" s="29"/>
      <c r="D26" s="78"/>
      <c r="E26" s="79">
        <v>0</v>
      </c>
      <c r="F26" s="80">
        <v>0</v>
      </c>
      <c r="G26" s="81">
        <f t="shared" si="0"/>
        <v>0</v>
      </c>
      <c r="H26" s="82"/>
      <c r="I26" s="83">
        <f t="shared" si="1"/>
        <v>0</v>
      </c>
      <c r="BA26">
        <v>2</v>
      </c>
    </row>
    <row r="27" spans="1:53" ht="12.75">
      <c r="A27" s="38" t="s">
        <v>375</v>
      </c>
      <c r="B27" s="29"/>
      <c r="C27" s="29"/>
      <c r="D27" s="78"/>
      <c r="E27" s="79">
        <v>0</v>
      </c>
      <c r="F27" s="80">
        <v>0</v>
      </c>
      <c r="G27" s="81">
        <f t="shared" si="0"/>
        <v>0</v>
      </c>
      <c r="H27" s="82"/>
      <c r="I27" s="83">
        <f t="shared" si="1"/>
        <v>0</v>
      </c>
      <c r="BA27">
        <v>2</v>
      </c>
    </row>
    <row r="28" spans="1:9" ht="13.5" thickBot="1">
      <c r="A28" s="194"/>
      <c r="B28" s="195" t="s">
        <v>63</v>
      </c>
      <c r="C28" s="196"/>
      <c r="D28" s="197"/>
      <c r="E28" s="198"/>
      <c r="F28" s="199"/>
      <c r="G28" s="199"/>
      <c r="H28" s="243">
        <f>SUM(I20:I27)</f>
        <v>0</v>
      </c>
      <c r="I28" s="244"/>
    </row>
    <row r="30" spans="2:9" ht="12.75">
      <c r="B30" s="76"/>
      <c r="F30" s="84"/>
      <c r="G30" s="85"/>
      <c r="H30" s="85"/>
      <c r="I30" s="86"/>
    </row>
    <row r="31" spans="6:9" ht="12.75">
      <c r="F31" s="84"/>
      <c r="G31" s="85"/>
      <c r="H31" s="85"/>
      <c r="I31" s="86"/>
    </row>
    <row r="32" spans="6:9" ht="12.75">
      <c r="F32" s="84"/>
      <c r="G32" s="85"/>
      <c r="H32" s="85"/>
      <c r="I32" s="86"/>
    </row>
    <row r="33" spans="6:9" ht="12.75">
      <c r="F33" s="84"/>
      <c r="G33" s="85"/>
      <c r="H33" s="85"/>
      <c r="I33" s="86"/>
    </row>
    <row r="34" spans="6:9" ht="12.75">
      <c r="F34" s="84"/>
      <c r="G34" s="85"/>
      <c r="H34" s="85"/>
      <c r="I34" s="86"/>
    </row>
    <row r="35" spans="6:9" ht="12.75">
      <c r="F35" s="84"/>
      <c r="G35" s="85"/>
      <c r="H35" s="85"/>
      <c r="I35" s="86"/>
    </row>
    <row r="36" spans="6:9" ht="12.75">
      <c r="F36" s="84"/>
      <c r="G36" s="85"/>
      <c r="H36" s="85"/>
      <c r="I36" s="86"/>
    </row>
    <row r="37" spans="6:9" ht="12.75">
      <c r="F37" s="84"/>
      <c r="G37" s="85"/>
      <c r="H37" s="85"/>
      <c r="I37" s="86"/>
    </row>
    <row r="38" spans="6:9" ht="12.75">
      <c r="F38" s="84"/>
      <c r="G38" s="85"/>
      <c r="H38" s="85"/>
      <c r="I38" s="86"/>
    </row>
    <row r="39" spans="6:9" ht="12.75">
      <c r="F39" s="84"/>
      <c r="G39" s="85"/>
      <c r="H39" s="85"/>
      <c r="I39" s="86"/>
    </row>
    <row r="40" spans="6:9" ht="12.75">
      <c r="F40" s="84"/>
      <c r="G40" s="85"/>
      <c r="H40" s="85"/>
      <c r="I40" s="86"/>
    </row>
    <row r="41" spans="6:9" ht="12.75">
      <c r="F41" s="84"/>
      <c r="G41" s="85"/>
      <c r="H41" s="85"/>
      <c r="I41" s="86"/>
    </row>
    <row r="42" spans="6:9" ht="12.75">
      <c r="F42" s="84"/>
      <c r="G42" s="85"/>
      <c r="H42" s="85"/>
      <c r="I42" s="86"/>
    </row>
    <row r="43" spans="6:9" ht="12.75">
      <c r="F43" s="84"/>
      <c r="G43" s="85"/>
      <c r="H43" s="85"/>
      <c r="I43" s="86"/>
    </row>
    <row r="44" spans="6:9" ht="12.75">
      <c r="F44" s="84"/>
      <c r="G44" s="85"/>
      <c r="H44" s="85"/>
      <c r="I44" s="86"/>
    </row>
    <row r="45" spans="6:9" ht="12.75">
      <c r="F45" s="84"/>
      <c r="G45" s="85"/>
      <c r="H45" s="85"/>
      <c r="I45" s="86"/>
    </row>
    <row r="46" spans="6:9" ht="12.75">
      <c r="F46" s="84"/>
      <c r="G46" s="85"/>
      <c r="H46" s="85"/>
      <c r="I46" s="86"/>
    </row>
    <row r="47" spans="6:9" ht="12.75">
      <c r="F47" s="84"/>
      <c r="G47" s="85"/>
      <c r="H47" s="85"/>
      <c r="I47" s="86"/>
    </row>
    <row r="48" spans="6:9" ht="12.75">
      <c r="F48" s="84"/>
      <c r="G48" s="85"/>
      <c r="H48" s="85"/>
      <c r="I48" s="86"/>
    </row>
    <row r="49" spans="6:9" ht="12.75">
      <c r="F49" s="84"/>
      <c r="G49" s="85"/>
      <c r="H49" s="85"/>
      <c r="I49" s="86"/>
    </row>
    <row r="50" spans="6:9" ht="12.75">
      <c r="F50" s="84"/>
      <c r="G50" s="85"/>
      <c r="H50" s="85"/>
      <c r="I50" s="86"/>
    </row>
    <row r="51" spans="6:9" ht="12.75">
      <c r="F51" s="84"/>
      <c r="G51" s="85"/>
      <c r="H51" s="85"/>
      <c r="I51" s="86"/>
    </row>
    <row r="52" spans="6:9" ht="12.75">
      <c r="F52" s="84"/>
      <c r="G52" s="85"/>
      <c r="H52" s="85"/>
      <c r="I52" s="86"/>
    </row>
    <row r="53" spans="6:9" ht="12.75">
      <c r="F53" s="84"/>
      <c r="G53" s="85"/>
      <c r="H53" s="85"/>
      <c r="I53" s="86"/>
    </row>
    <row r="54" spans="6:9" ht="12.75">
      <c r="F54" s="84"/>
      <c r="G54" s="85"/>
      <c r="H54" s="85"/>
      <c r="I54" s="86"/>
    </row>
    <row r="55" spans="6:9" ht="12.75">
      <c r="F55" s="84"/>
      <c r="G55" s="85"/>
      <c r="H55" s="85"/>
      <c r="I55" s="86"/>
    </row>
    <row r="56" spans="6:9" ht="12.75">
      <c r="F56" s="84"/>
      <c r="G56" s="85"/>
      <c r="H56" s="85"/>
      <c r="I56" s="86"/>
    </row>
    <row r="57" spans="6:9" ht="12.75">
      <c r="F57" s="84"/>
      <c r="G57" s="85"/>
      <c r="H57" s="85"/>
      <c r="I57" s="86"/>
    </row>
    <row r="58" spans="6:9" ht="12.75">
      <c r="F58" s="84"/>
      <c r="G58" s="85"/>
      <c r="H58" s="85"/>
      <c r="I58" s="86"/>
    </row>
    <row r="59" spans="6:9" ht="12.75">
      <c r="F59" s="84"/>
      <c r="G59" s="85"/>
      <c r="H59" s="85"/>
      <c r="I59" s="86"/>
    </row>
    <row r="60" spans="6:9" ht="12.75">
      <c r="F60" s="84"/>
      <c r="G60" s="85"/>
      <c r="H60" s="85"/>
      <c r="I60" s="86"/>
    </row>
    <row r="61" spans="6:9" ht="12.75">
      <c r="F61" s="84"/>
      <c r="G61" s="85"/>
      <c r="H61" s="85"/>
      <c r="I61" s="86"/>
    </row>
    <row r="62" spans="6:9" ht="12.75">
      <c r="F62" s="84"/>
      <c r="G62" s="85"/>
      <c r="H62" s="85"/>
      <c r="I62" s="86"/>
    </row>
    <row r="63" spans="6:9" ht="12.75">
      <c r="F63" s="84"/>
      <c r="G63" s="85"/>
      <c r="H63" s="85"/>
      <c r="I63" s="86"/>
    </row>
    <row r="64" spans="6:9" ht="12.75">
      <c r="F64" s="84"/>
      <c r="G64" s="85"/>
      <c r="H64" s="85"/>
      <c r="I64" s="86"/>
    </row>
    <row r="65" spans="6:9" ht="12.75">
      <c r="F65" s="84"/>
      <c r="G65" s="85"/>
      <c r="H65" s="85"/>
      <c r="I65" s="86"/>
    </row>
    <row r="66" spans="6:9" ht="12.75">
      <c r="F66" s="84"/>
      <c r="G66" s="85"/>
      <c r="H66" s="85"/>
      <c r="I66" s="86"/>
    </row>
    <row r="67" spans="6:9" ht="12.75">
      <c r="F67" s="84"/>
      <c r="G67" s="85"/>
      <c r="H67" s="85"/>
      <c r="I67" s="86"/>
    </row>
    <row r="68" spans="6:9" ht="12.75">
      <c r="F68" s="84"/>
      <c r="G68" s="85"/>
      <c r="H68" s="85"/>
      <c r="I68" s="86"/>
    </row>
    <row r="69" spans="6:9" ht="12.75">
      <c r="F69" s="84"/>
      <c r="G69" s="85"/>
      <c r="H69" s="85"/>
      <c r="I69" s="86"/>
    </row>
    <row r="70" spans="6:9" ht="12.75">
      <c r="F70" s="84"/>
      <c r="G70" s="85"/>
      <c r="H70" s="85"/>
      <c r="I70" s="86"/>
    </row>
    <row r="71" spans="6:9" ht="12.75">
      <c r="F71" s="84"/>
      <c r="G71" s="85"/>
      <c r="H71" s="85"/>
      <c r="I71" s="86"/>
    </row>
    <row r="72" spans="6:9" ht="12.75">
      <c r="F72" s="84"/>
      <c r="G72" s="85"/>
      <c r="H72" s="85"/>
      <c r="I72" s="86"/>
    </row>
    <row r="73" spans="6:9" ht="12.75">
      <c r="F73" s="84"/>
      <c r="G73" s="85"/>
      <c r="H73" s="85"/>
      <c r="I73" s="86"/>
    </row>
    <row r="74" spans="6:9" ht="12.75">
      <c r="F74" s="84"/>
      <c r="G74" s="85"/>
      <c r="H74" s="85"/>
      <c r="I74" s="86"/>
    </row>
    <row r="75" spans="6:9" ht="12.75">
      <c r="F75" s="84"/>
      <c r="G75" s="85"/>
      <c r="H75" s="85"/>
      <c r="I75" s="86"/>
    </row>
    <row r="76" spans="6:9" ht="12.75">
      <c r="F76" s="84"/>
      <c r="G76" s="85"/>
      <c r="H76" s="85"/>
      <c r="I76" s="86"/>
    </row>
    <row r="77" spans="6:9" ht="12.75">
      <c r="F77" s="84"/>
      <c r="G77" s="85"/>
      <c r="H77" s="85"/>
      <c r="I77" s="86"/>
    </row>
    <row r="78" spans="6:9" ht="12.75">
      <c r="F78" s="84"/>
      <c r="G78" s="85"/>
      <c r="H78" s="85"/>
      <c r="I78" s="86"/>
    </row>
    <row r="79" spans="6:9" ht="12.75">
      <c r="F79" s="84"/>
      <c r="G79" s="85"/>
      <c r="H79" s="85"/>
      <c r="I79" s="86"/>
    </row>
  </sheetData>
  <mergeCells count="5">
    <mergeCell ref="A1:B1"/>
    <mergeCell ref="A2:B2"/>
    <mergeCell ref="G2:I2"/>
    <mergeCell ref="H28:I28"/>
    <mergeCell ref="G1:H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9"/>
  <sheetViews>
    <sheetView showGridLines="0" showZeros="0" workbookViewId="0" topLeftCell="A19">
      <selection activeCell="I1" sqref="I1"/>
    </sheetView>
  </sheetViews>
  <sheetFormatPr defaultColWidth="9.00390625" defaultRowHeight="12.75"/>
  <cols>
    <col min="1" max="1" width="4.375" style="87" customWidth="1"/>
    <col min="2" max="2" width="11.625" style="87" customWidth="1"/>
    <col min="3" max="3" width="47.00390625" style="87" customWidth="1"/>
    <col min="4" max="4" width="4.375" style="87" customWidth="1"/>
    <col min="5" max="5" width="7.75390625" style="129" customWidth="1"/>
    <col min="6" max="6" width="8.625" style="87" customWidth="1"/>
    <col min="7" max="7" width="12.625" style="87" customWidth="1"/>
    <col min="8" max="11" width="9.125" style="87" customWidth="1"/>
    <col min="12" max="12" width="75.375" style="87" customWidth="1"/>
    <col min="13" max="13" width="45.25390625" style="87" customWidth="1"/>
    <col min="14" max="16384" width="9.125" style="87" customWidth="1"/>
  </cols>
  <sheetData>
    <row r="1" spans="1:7" ht="15.75">
      <c r="A1" s="249" t="s">
        <v>428</v>
      </c>
      <c r="B1" s="249"/>
      <c r="C1" s="249"/>
      <c r="D1" s="249"/>
      <c r="E1" s="249"/>
      <c r="F1" s="249"/>
      <c r="G1" s="249"/>
    </row>
    <row r="2" spans="1:7" ht="14.25" customHeight="1" thickBot="1">
      <c r="A2" s="88"/>
      <c r="B2" s="89"/>
      <c r="C2" s="90"/>
      <c r="D2" s="90"/>
      <c r="E2" s="91"/>
      <c r="F2" s="90"/>
      <c r="G2" s="90"/>
    </row>
    <row r="3" spans="1:7" ht="13.5" thickTop="1">
      <c r="A3" s="236" t="s">
        <v>49</v>
      </c>
      <c r="B3" s="237"/>
      <c r="C3" s="66" t="str">
        <f>CONCATENATE(cislostavby," ",nazevstavby)</f>
        <v xml:space="preserve"> Č.K.,Vyšný-výměna přívod.řadu do VDJ Kasárna</v>
      </c>
      <c r="D3" s="92"/>
      <c r="E3" s="245" t="s">
        <v>429</v>
      </c>
      <c r="F3" s="246"/>
      <c r="G3" s="93"/>
    </row>
    <row r="4" spans="1:7" ht="13.5" thickBot="1">
      <c r="A4" s="250" t="s">
        <v>50</v>
      </c>
      <c r="B4" s="239"/>
      <c r="C4" s="70" t="str">
        <f>CONCATENATE(cisloobjektu," ",nazevobjektu)</f>
        <v>SO 01 - Vodovod</v>
      </c>
      <c r="D4" s="94"/>
      <c r="E4" s="251">
        <f>Rekapitulace!G2</f>
        <v>0</v>
      </c>
      <c r="F4" s="252"/>
      <c r="G4" s="253"/>
    </row>
    <row r="5" spans="1:7" ht="13.5" thickTop="1">
      <c r="A5" s="95"/>
      <c r="B5" s="88"/>
      <c r="C5" s="88"/>
      <c r="D5" s="88"/>
      <c r="E5" s="96"/>
      <c r="F5" s="88"/>
      <c r="G5" s="97"/>
    </row>
    <row r="6" spans="1:7" ht="12.75">
      <c r="A6" s="221" t="s">
        <v>64</v>
      </c>
      <c r="B6" s="222" t="s">
        <v>65</v>
      </c>
      <c r="C6" s="222" t="s">
        <v>66</v>
      </c>
      <c r="D6" s="222" t="s">
        <v>67</v>
      </c>
      <c r="E6" s="223" t="s">
        <v>68</v>
      </c>
      <c r="F6" s="222" t="s">
        <v>69</v>
      </c>
      <c r="G6" s="224" t="s">
        <v>70</v>
      </c>
    </row>
    <row r="7" spans="1:15" ht="18" customHeight="1">
      <c r="A7" s="98" t="s">
        <v>71</v>
      </c>
      <c r="B7" s="99" t="s">
        <v>72</v>
      </c>
      <c r="C7" s="100" t="s">
        <v>73</v>
      </c>
      <c r="D7" s="101"/>
      <c r="E7" s="102"/>
      <c r="F7" s="102"/>
      <c r="G7" s="103"/>
      <c r="H7" s="104"/>
      <c r="I7" s="104"/>
      <c r="O7" s="105">
        <v>1</v>
      </c>
    </row>
    <row r="8" spans="1:104" ht="22.5">
      <c r="A8" s="106">
        <v>1</v>
      </c>
      <c r="B8" s="107" t="s">
        <v>75</v>
      </c>
      <c r="C8" s="108" t="s">
        <v>404</v>
      </c>
      <c r="D8" s="109" t="s">
        <v>76</v>
      </c>
      <c r="E8" s="110">
        <v>25</v>
      </c>
      <c r="F8" s="110"/>
      <c r="G8" s="111">
        <f>E8*F8</f>
        <v>0</v>
      </c>
      <c r="O8" s="105">
        <v>2</v>
      </c>
      <c r="AA8" s="87">
        <v>1</v>
      </c>
      <c r="AB8" s="87">
        <v>1</v>
      </c>
      <c r="AC8" s="87">
        <v>1</v>
      </c>
      <c r="AZ8" s="87">
        <v>1</v>
      </c>
      <c r="BA8" s="87">
        <f>IF(AZ8=1,G8,0)</f>
        <v>0</v>
      </c>
      <c r="BB8" s="87">
        <f>IF(AZ8=2,G8,0)</f>
        <v>0</v>
      </c>
      <c r="BC8" s="87">
        <f>IF(AZ8=3,G8,0)</f>
        <v>0</v>
      </c>
      <c r="BD8" s="87">
        <f>IF(AZ8=4,G8,0)</f>
        <v>0</v>
      </c>
      <c r="BE8" s="87">
        <f>IF(AZ8=5,G8,0)</f>
        <v>0</v>
      </c>
      <c r="CA8" s="112">
        <v>1</v>
      </c>
      <c r="CB8" s="112">
        <v>1</v>
      </c>
      <c r="CZ8" s="87">
        <v>0</v>
      </c>
    </row>
    <row r="9" spans="1:15" ht="12.75">
      <c r="A9" s="113"/>
      <c r="B9" s="115"/>
      <c r="C9" s="247" t="s">
        <v>77</v>
      </c>
      <c r="D9" s="248"/>
      <c r="E9" s="116">
        <v>25</v>
      </c>
      <c r="F9" s="117"/>
      <c r="G9" s="118"/>
      <c r="M9" s="114" t="s">
        <v>77</v>
      </c>
      <c r="O9" s="105"/>
    </row>
    <row r="10" spans="1:104" ht="12.75">
      <c r="A10" s="106">
        <v>2</v>
      </c>
      <c r="B10" s="107" t="s">
        <v>78</v>
      </c>
      <c r="C10" s="108" t="s">
        <v>405</v>
      </c>
      <c r="D10" s="109" t="s">
        <v>76</v>
      </c>
      <c r="E10" s="110">
        <v>25</v>
      </c>
      <c r="F10" s="110"/>
      <c r="G10" s="111">
        <f>E10*F10</f>
        <v>0</v>
      </c>
      <c r="O10" s="105">
        <v>2</v>
      </c>
      <c r="AA10" s="87">
        <v>1</v>
      </c>
      <c r="AB10" s="87">
        <v>0</v>
      </c>
      <c r="AC10" s="87">
        <v>0</v>
      </c>
      <c r="AZ10" s="87">
        <v>1</v>
      </c>
      <c r="BA10" s="87">
        <f>IF(AZ10=1,G10,0)</f>
        <v>0</v>
      </c>
      <c r="BB10" s="87">
        <f>IF(AZ10=2,G10,0)</f>
        <v>0</v>
      </c>
      <c r="BC10" s="87">
        <f>IF(AZ10=3,G10,0)</f>
        <v>0</v>
      </c>
      <c r="BD10" s="87">
        <f>IF(AZ10=4,G10,0)</f>
        <v>0</v>
      </c>
      <c r="BE10" s="87">
        <f>IF(AZ10=5,G10,0)</f>
        <v>0</v>
      </c>
      <c r="CA10" s="112">
        <v>1</v>
      </c>
      <c r="CB10" s="112">
        <v>0</v>
      </c>
      <c r="CZ10" s="87">
        <v>0</v>
      </c>
    </row>
    <row r="11" spans="1:15" ht="12.75">
      <c r="A11" s="113"/>
      <c r="B11" s="115"/>
      <c r="C11" s="247" t="s">
        <v>79</v>
      </c>
      <c r="D11" s="248"/>
      <c r="E11" s="116">
        <v>25</v>
      </c>
      <c r="F11" s="117"/>
      <c r="G11" s="118"/>
      <c r="M11" s="114" t="s">
        <v>79</v>
      </c>
      <c r="O11" s="105"/>
    </row>
    <row r="12" spans="1:104" ht="12.75">
      <c r="A12" s="106">
        <v>3</v>
      </c>
      <c r="B12" s="107" t="s">
        <v>80</v>
      </c>
      <c r="C12" s="108" t="s">
        <v>81</v>
      </c>
      <c r="D12" s="109" t="s">
        <v>82</v>
      </c>
      <c r="E12" s="110">
        <v>8.8</v>
      </c>
      <c r="F12" s="110"/>
      <c r="G12" s="111">
        <f>E12*F12</f>
        <v>0</v>
      </c>
      <c r="O12" s="105">
        <v>2</v>
      </c>
      <c r="AA12" s="87">
        <v>1</v>
      </c>
      <c r="AB12" s="87">
        <v>1</v>
      </c>
      <c r="AC12" s="87">
        <v>1</v>
      </c>
      <c r="AZ12" s="87">
        <v>1</v>
      </c>
      <c r="BA12" s="87">
        <f>IF(AZ12=1,G12,0)</f>
        <v>0</v>
      </c>
      <c r="BB12" s="87">
        <f>IF(AZ12=2,G12,0)</f>
        <v>0</v>
      </c>
      <c r="BC12" s="87">
        <f>IF(AZ12=3,G12,0)</f>
        <v>0</v>
      </c>
      <c r="BD12" s="87">
        <f>IF(AZ12=4,G12,0)</f>
        <v>0</v>
      </c>
      <c r="BE12" s="87">
        <f>IF(AZ12=5,G12,0)</f>
        <v>0</v>
      </c>
      <c r="CA12" s="112">
        <v>1</v>
      </c>
      <c r="CB12" s="112">
        <v>1</v>
      </c>
      <c r="CZ12" s="87">
        <v>0.01271</v>
      </c>
    </row>
    <row r="13" spans="1:15" ht="12.75">
      <c r="A13" s="113"/>
      <c r="B13" s="115"/>
      <c r="C13" s="247" t="s">
        <v>83</v>
      </c>
      <c r="D13" s="248"/>
      <c r="E13" s="116">
        <v>8.8</v>
      </c>
      <c r="F13" s="117"/>
      <c r="G13" s="118"/>
      <c r="M13" s="114" t="s">
        <v>83</v>
      </c>
      <c r="O13" s="105"/>
    </row>
    <row r="14" spans="1:104" ht="12.75">
      <c r="A14" s="106">
        <v>4</v>
      </c>
      <c r="B14" s="107" t="s">
        <v>84</v>
      </c>
      <c r="C14" s="108" t="s">
        <v>85</v>
      </c>
      <c r="D14" s="109" t="s">
        <v>82</v>
      </c>
      <c r="E14" s="110">
        <v>1</v>
      </c>
      <c r="F14" s="110"/>
      <c r="G14" s="111">
        <f>E14*F14</f>
        <v>0</v>
      </c>
      <c r="O14" s="105">
        <v>2</v>
      </c>
      <c r="AA14" s="87">
        <v>1</v>
      </c>
      <c r="AB14" s="87">
        <v>1</v>
      </c>
      <c r="AC14" s="87">
        <v>1</v>
      </c>
      <c r="AZ14" s="87">
        <v>1</v>
      </c>
      <c r="BA14" s="87">
        <f>IF(AZ14=1,G14,0)</f>
        <v>0</v>
      </c>
      <c r="BB14" s="87">
        <f>IF(AZ14=2,G14,0)</f>
        <v>0</v>
      </c>
      <c r="BC14" s="87">
        <f>IF(AZ14=3,G14,0)</f>
        <v>0</v>
      </c>
      <c r="BD14" s="87">
        <f>IF(AZ14=4,G14,0)</f>
        <v>0</v>
      </c>
      <c r="BE14" s="87">
        <f>IF(AZ14=5,G14,0)</f>
        <v>0</v>
      </c>
      <c r="CA14" s="112">
        <v>1</v>
      </c>
      <c r="CB14" s="112">
        <v>1</v>
      </c>
      <c r="CZ14" s="87">
        <v>0.00869</v>
      </c>
    </row>
    <row r="15" spans="1:15" ht="12.75">
      <c r="A15" s="113"/>
      <c r="B15" s="115"/>
      <c r="C15" s="247" t="s">
        <v>86</v>
      </c>
      <c r="D15" s="248"/>
      <c r="E15" s="116">
        <v>1</v>
      </c>
      <c r="F15" s="117"/>
      <c r="G15" s="118"/>
      <c r="M15" s="114" t="s">
        <v>86</v>
      </c>
      <c r="O15" s="105"/>
    </row>
    <row r="16" spans="1:104" ht="12.75">
      <c r="A16" s="106">
        <v>5</v>
      </c>
      <c r="B16" s="107" t="s">
        <v>87</v>
      </c>
      <c r="C16" s="108" t="s">
        <v>88</v>
      </c>
      <c r="D16" s="109" t="s">
        <v>82</v>
      </c>
      <c r="E16" s="110">
        <v>11.2</v>
      </c>
      <c r="F16" s="110"/>
      <c r="G16" s="111">
        <f>E16*F16</f>
        <v>0</v>
      </c>
      <c r="O16" s="105">
        <v>2</v>
      </c>
      <c r="AA16" s="87">
        <v>1</v>
      </c>
      <c r="AB16" s="87">
        <v>1</v>
      </c>
      <c r="AC16" s="87">
        <v>1</v>
      </c>
      <c r="AZ16" s="87">
        <v>1</v>
      </c>
      <c r="BA16" s="87">
        <f>IF(AZ16=1,G16,0)</f>
        <v>0</v>
      </c>
      <c r="BB16" s="87">
        <f>IF(AZ16=2,G16,0)</f>
        <v>0</v>
      </c>
      <c r="BC16" s="87">
        <f>IF(AZ16=3,G16,0)</f>
        <v>0</v>
      </c>
      <c r="BD16" s="87">
        <f>IF(AZ16=4,G16,0)</f>
        <v>0</v>
      </c>
      <c r="BE16" s="87">
        <f>IF(AZ16=5,G16,0)</f>
        <v>0</v>
      </c>
      <c r="CA16" s="112">
        <v>1</v>
      </c>
      <c r="CB16" s="112">
        <v>1</v>
      </c>
      <c r="CZ16" s="87">
        <v>0.02478</v>
      </c>
    </row>
    <row r="17" spans="1:15" ht="12.75">
      <c r="A17" s="113"/>
      <c r="B17" s="115"/>
      <c r="C17" s="247" t="s">
        <v>89</v>
      </c>
      <c r="D17" s="248"/>
      <c r="E17" s="116">
        <v>11.2</v>
      </c>
      <c r="F17" s="117"/>
      <c r="G17" s="118"/>
      <c r="M17" s="114" t="s">
        <v>89</v>
      </c>
      <c r="O17" s="105"/>
    </row>
    <row r="18" spans="1:104" ht="12.75">
      <c r="A18" s="106">
        <v>6</v>
      </c>
      <c r="B18" s="107" t="s">
        <v>90</v>
      </c>
      <c r="C18" s="108" t="s">
        <v>376</v>
      </c>
      <c r="D18" s="109" t="s">
        <v>91</v>
      </c>
      <c r="E18" s="110">
        <v>9</v>
      </c>
      <c r="F18" s="110"/>
      <c r="G18" s="111">
        <f>E18*F18</f>
        <v>0</v>
      </c>
      <c r="O18" s="105">
        <v>2</v>
      </c>
      <c r="AA18" s="87">
        <v>1</v>
      </c>
      <c r="AB18" s="87">
        <v>1</v>
      </c>
      <c r="AC18" s="87">
        <v>1</v>
      </c>
      <c r="AZ18" s="87">
        <v>1</v>
      </c>
      <c r="BA18" s="87">
        <f>IF(AZ18=1,G18,0)</f>
        <v>0</v>
      </c>
      <c r="BB18" s="87">
        <f>IF(AZ18=2,G18,0)</f>
        <v>0</v>
      </c>
      <c r="BC18" s="87">
        <f>IF(AZ18=3,G18,0)</f>
        <v>0</v>
      </c>
      <c r="BD18" s="87">
        <f>IF(AZ18=4,G18,0)</f>
        <v>0</v>
      </c>
      <c r="BE18" s="87">
        <f>IF(AZ18=5,G18,0)</f>
        <v>0</v>
      </c>
      <c r="CA18" s="112">
        <v>1</v>
      </c>
      <c r="CB18" s="112">
        <v>1</v>
      </c>
      <c r="CZ18" s="87">
        <v>0</v>
      </c>
    </row>
    <row r="19" spans="1:15" ht="12.75">
      <c r="A19" s="113"/>
      <c r="B19" s="115"/>
      <c r="C19" s="247" t="s">
        <v>92</v>
      </c>
      <c r="D19" s="248"/>
      <c r="E19" s="116">
        <v>9</v>
      </c>
      <c r="F19" s="117"/>
      <c r="G19" s="118"/>
      <c r="M19" s="114" t="s">
        <v>92</v>
      </c>
      <c r="O19" s="105"/>
    </row>
    <row r="20" spans="1:104" ht="12.75">
      <c r="A20" s="106">
        <v>7</v>
      </c>
      <c r="B20" s="107" t="s">
        <v>93</v>
      </c>
      <c r="C20" s="108" t="s">
        <v>94</v>
      </c>
      <c r="D20" s="109" t="s">
        <v>91</v>
      </c>
      <c r="E20" s="110">
        <v>35.36</v>
      </c>
      <c r="F20" s="110"/>
      <c r="G20" s="111">
        <f>E20*F20</f>
        <v>0</v>
      </c>
      <c r="O20" s="105">
        <v>2</v>
      </c>
      <c r="AA20" s="87">
        <v>1</v>
      </c>
      <c r="AB20" s="87">
        <v>1</v>
      </c>
      <c r="AC20" s="87">
        <v>1</v>
      </c>
      <c r="AZ20" s="87">
        <v>1</v>
      </c>
      <c r="BA20" s="87">
        <f>IF(AZ20=1,G20,0)</f>
        <v>0</v>
      </c>
      <c r="BB20" s="87">
        <f>IF(AZ20=2,G20,0)</f>
        <v>0</v>
      </c>
      <c r="BC20" s="87">
        <f>IF(AZ20=3,G20,0)</f>
        <v>0</v>
      </c>
      <c r="BD20" s="87">
        <f>IF(AZ20=4,G20,0)</f>
        <v>0</v>
      </c>
      <c r="BE20" s="87">
        <f>IF(AZ20=5,G20,0)</f>
        <v>0</v>
      </c>
      <c r="CA20" s="112">
        <v>1</v>
      </c>
      <c r="CB20" s="112">
        <v>1</v>
      </c>
      <c r="CZ20" s="87">
        <v>0</v>
      </c>
    </row>
    <row r="21" spans="1:15" ht="12.75">
      <c r="A21" s="113"/>
      <c r="B21" s="115"/>
      <c r="C21" s="247" t="s">
        <v>377</v>
      </c>
      <c r="D21" s="248"/>
      <c r="E21" s="116">
        <v>1.36</v>
      </c>
      <c r="F21" s="117"/>
      <c r="G21" s="118"/>
      <c r="M21" s="114" t="s">
        <v>95</v>
      </c>
      <c r="O21" s="105"/>
    </row>
    <row r="22" spans="1:15" ht="12.75">
      <c r="A22" s="113"/>
      <c r="B22" s="115"/>
      <c r="C22" s="247" t="s">
        <v>96</v>
      </c>
      <c r="D22" s="248"/>
      <c r="E22" s="116">
        <v>19.04</v>
      </c>
      <c r="F22" s="117"/>
      <c r="G22" s="118"/>
      <c r="M22" s="114" t="s">
        <v>96</v>
      </c>
      <c r="O22" s="105"/>
    </row>
    <row r="23" spans="1:15" ht="12.75">
      <c r="A23" s="113"/>
      <c r="B23" s="115"/>
      <c r="C23" s="247" t="s">
        <v>97</v>
      </c>
      <c r="D23" s="248"/>
      <c r="E23" s="116">
        <v>14.96</v>
      </c>
      <c r="F23" s="117"/>
      <c r="G23" s="118"/>
      <c r="M23" s="114" t="s">
        <v>97</v>
      </c>
      <c r="O23" s="105"/>
    </row>
    <row r="24" spans="1:104" ht="12.75">
      <c r="A24" s="106">
        <v>8</v>
      </c>
      <c r="B24" s="107" t="s">
        <v>98</v>
      </c>
      <c r="C24" s="108" t="s">
        <v>99</v>
      </c>
      <c r="D24" s="109" t="s">
        <v>91</v>
      </c>
      <c r="E24" s="110">
        <v>543.65</v>
      </c>
      <c r="F24" s="110"/>
      <c r="G24" s="111">
        <f>E24*F24</f>
        <v>0</v>
      </c>
      <c r="O24" s="105">
        <v>2</v>
      </c>
      <c r="AA24" s="87">
        <v>1</v>
      </c>
      <c r="AB24" s="87">
        <v>1</v>
      </c>
      <c r="AC24" s="87">
        <v>1</v>
      </c>
      <c r="AZ24" s="87">
        <v>1</v>
      </c>
      <c r="BA24" s="87">
        <f>IF(AZ24=1,G24,0)</f>
        <v>0</v>
      </c>
      <c r="BB24" s="87">
        <f>IF(AZ24=2,G24,0)</f>
        <v>0</v>
      </c>
      <c r="BC24" s="87">
        <f>IF(AZ24=3,G24,0)</f>
        <v>0</v>
      </c>
      <c r="BD24" s="87">
        <f>IF(AZ24=4,G24,0)</f>
        <v>0</v>
      </c>
      <c r="BE24" s="87">
        <f>IF(AZ24=5,G24,0)</f>
        <v>0</v>
      </c>
      <c r="CA24" s="112">
        <v>1</v>
      </c>
      <c r="CB24" s="112">
        <v>1</v>
      </c>
      <c r="CZ24" s="87">
        <v>0</v>
      </c>
    </row>
    <row r="25" spans="1:15" ht="12.75">
      <c r="A25" s="113"/>
      <c r="B25" s="115"/>
      <c r="C25" s="254" t="s">
        <v>100</v>
      </c>
      <c r="D25" s="248"/>
      <c r="E25" s="135">
        <v>0</v>
      </c>
      <c r="F25" s="117"/>
      <c r="G25" s="118"/>
      <c r="M25" s="114" t="s">
        <v>100</v>
      </c>
      <c r="O25" s="105"/>
    </row>
    <row r="26" spans="1:15" ht="11.85" customHeight="1">
      <c r="A26" s="113"/>
      <c r="B26" s="115"/>
      <c r="C26" s="254" t="s">
        <v>101</v>
      </c>
      <c r="D26" s="248"/>
      <c r="E26" s="135">
        <v>1087.296</v>
      </c>
      <c r="F26" s="117"/>
      <c r="G26" s="118"/>
      <c r="M26" s="114" t="s">
        <v>101</v>
      </c>
      <c r="O26" s="105"/>
    </row>
    <row r="27" spans="1:15" ht="12.75">
      <c r="A27" s="113"/>
      <c r="B27" s="115"/>
      <c r="C27" s="254" t="s">
        <v>102</v>
      </c>
      <c r="D27" s="248"/>
      <c r="E27" s="135">
        <v>1087.296</v>
      </c>
      <c r="F27" s="117"/>
      <c r="G27" s="118"/>
      <c r="M27" s="114" t="s">
        <v>102</v>
      </c>
      <c r="O27" s="105"/>
    </row>
    <row r="28" spans="1:15" ht="12.75">
      <c r="A28" s="113"/>
      <c r="B28" s="115"/>
      <c r="C28" s="247" t="s">
        <v>103</v>
      </c>
      <c r="D28" s="248"/>
      <c r="E28" s="116">
        <v>543.65</v>
      </c>
      <c r="F28" s="117"/>
      <c r="G28" s="118"/>
      <c r="M28" s="114" t="s">
        <v>103</v>
      </c>
      <c r="O28" s="105"/>
    </row>
    <row r="29" spans="1:104" ht="12.75">
      <c r="A29" s="106">
        <v>9</v>
      </c>
      <c r="B29" s="107" t="s">
        <v>104</v>
      </c>
      <c r="C29" s="108" t="s">
        <v>105</v>
      </c>
      <c r="D29" s="109" t="s">
        <v>91</v>
      </c>
      <c r="E29" s="110">
        <v>543.65</v>
      </c>
      <c r="F29" s="110"/>
      <c r="G29" s="111">
        <f>E29*F29</f>
        <v>0</v>
      </c>
      <c r="O29" s="105">
        <v>2</v>
      </c>
      <c r="AA29" s="87">
        <v>1</v>
      </c>
      <c r="AB29" s="87">
        <v>1</v>
      </c>
      <c r="AC29" s="87">
        <v>1</v>
      </c>
      <c r="AZ29" s="87">
        <v>1</v>
      </c>
      <c r="BA29" s="87">
        <f>IF(AZ29=1,G29,0)</f>
        <v>0</v>
      </c>
      <c r="BB29" s="87">
        <f>IF(AZ29=2,G29,0)</f>
        <v>0</v>
      </c>
      <c r="BC29" s="87">
        <f>IF(AZ29=3,G29,0)</f>
        <v>0</v>
      </c>
      <c r="BD29" s="87">
        <f>IF(AZ29=4,G29,0)</f>
        <v>0</v>
      </c>
      <c r="BE29" s="87">
        <f>IF(AZ29=5,G29,0)</f>
        <v>0</v>
      </c>
      <c r="CA29" s="112">
        <v>1</v>
      </c>
      <c r="CB29" s="112">
        <v>1</v>
      </c>
      <c r="CZ29" s="87">
        <v>0</v>
      </c>
    </row>
    <row r="30" spans="1:104" ht="12.75">
      <c r="A30" s="106">
        <v>10</v>
      </c>
      <c r="B30" s="107" t="s">
        <v>106</v>
      </c>
      <c r="C30" s="108" t="s">
        <v>107</v>
      </c>
      <c r="D30" s="109" t="s">
        <v>91</v>
      </c>
      <c r="E30" s="110">
        <v>543.65</v>
      </c>
      <c r="F30" s="110"/>
      <c r="G30" s="111">
        <f>E30*F30</f>
        <v>0</v>
      </c>
      <c r="O30" s="105">
        <v>2</v>
      </c>
      <c r="AA30" s="87">
        <v>1</v>
      </c>
      <c r="AB30" s="87">
        <v>1</v>
      </c>
      <c r="AC30" s="87">
        <v>1</v>
      </c>
      <c r="AZ30" s="87">
        <v>1</v>
      </c>
      <c r="BA30" s="87">
        <f>IF(AZ30=1,G30,0)</f>
        <v>0</v>
      </c>
      <c r="BB30" s="87">
        <f>IF(AZ30=2,G30,0)</f>
        <v>0</v>
      </c>
      <c r="BC30" s="87">
        <f>IF(AZ30=3,G30,0)</f>
        <v>0</v>
      </c>
      <c r="BD30" s="87">
        <f>IF(AZ30=4,G30,0)</f>
        <v>0</v>
      </c>
      <c r="BE30" s="87">
        <f>IF(AZ30=5,G30,0)</f>
        <v>0</v>
      </c>
      <c r="CA30" s="112">
        <v>1</v>
      </c>
      <c r="CB30" s="112">
        <v>1</v>
      </c>
      <c r="CZ30" s="87">
        <v>0</v>
      </c>
    </row>
    <row r="31" spans="1:15" ht="12.75">
      <c r="A31" s="113"/>
      <c r="B31" s="115"/>
      <c r="C31" s="247" t="s">
        <v>103</v>
      </c>
      <c r="D31" s="248"/>
      <c r="E31" s="116">
        <v>543.65</v>
      </c>
      <c r="F31" s="117"/>
      <c r="G31" s="118"/>
      <c r="M31" s="114" t="s">
        <v>103</v>
      </c>
      <c r="O31" s="105"/>
    </row>
    <row r="32" spans="1:104" ht="12.75">
      <c r="A32" s="106">
        <v>11</v>
      </c>
      <c r="B32" s="107" t="s">
        <v>108</v>
      </c>
      <c r="C32" s="108" t="s">
        <v>109</v>
      </c>
      <c r="D32" s="109" t="s">
        <v>91</v>
      </c>
      <c r="E32" s="110">
        <v>543.65</v>
      </c>
      <c r="F32" s="110"/>
      <c r="G32" s="111">
        <f>E32*F32</f>
        <v>0</v>
      </c>
      <c r="O32" s="105">
        <v>2</v>
      </c>
      <c r="AA32" s="87">
        <v>1</v>
      </c>
      <c r="AB32" s="87">
        <v>1</v>
      </c>
      <c r="AC32" s="87">
        <v>1</v>
      </c>
      <c r="AZ32" s="87">
        <v>1</v>
      </c>
      <c r="BA32" s="87">
        <f>IF(AZ32=1,G32,0)</f>
        <v>0</v>
      </c>
      <c r="BB32" s="87">
        <f>IF(AZ32=2,G32,0)</f>
        <v>0</v>
      </c>
      <c r="BC32" s="87">
        <f>IF(AZ32=3,G32,0)</f>
        <v>0</v>
      </c>
      <c r="BD32" s="87">
        <f>IF(AZ32=4,G32,0)</f>
        <v>0</v>
      </c>
      <c r="BE32" s="87">
        <f>IF(AZ32=5,G32,0)</f>
        <v>0</v>
      </c>
      <c r="CA32" s="112">
        <v>1</v>
      </c>
      <c r="CB32" s="112">
        <v>1</v>
      </c>
      <c r="CZ32" s="87">
        <v>0</v>
      </c>
    </row>
    <row r="33" spans="1:104" ht="12.75">
      <c r="A33" s="106">
        <v>12</v>
      </c>
      <c r="B33" s="107" t="s">
        <v>110</v>
      </c>
      <c r="C33" s="108" t="s">
        <v>111</v>
      </c>
      <c r="D33" s="109" t="s">
        <v>112</v>
      </c>
      <c r="E33" s="110">
        <v>3134.8</v>
      </c>
      <c r="F33" s="110"/>
      <c r="G33" s="111">
        <f>E33*F33</f>
        <v>0</v>
      </c>
      <c r="O33" s="105">
        <v>2</v>
      </c>
      <c r="AA33" s="87">
        <v>1</v>
      </c>
      <c r="AB33" s="87">
        <v>1</v>
      </c>
      <c r="AC33" s="87">
        <v>1</v>
      </c>
      <c r="AZ33" s="87">
        <v>1</v>
      </c>
      <c r="BA33" s="87">
        <f>IF(AZ33=1,G33,0)</f>
        <v>0</v>
      </c>
      <c r="BB33" s="87">
        <f>IF(AZ33=2,G33,0)</f>
        <v>0</v>
      </c>
      <c r="BC33" s="87">
        <f>IF(AZ33=3,G33,0)</f>
        <v>0</v>
      </c>
      <c r="BD33" s="87">
        <f>IF(AZ33=4,G33,0)</f>
        <v>0</v>
      </c>
      <c r="BE33" s="87">
        <f>IF(AZ33=5,G33,0)</f>
        <v>0</v>
      </c>
      <c r="CA33" s="112">
        <v>1</v>
      </c>
      <c r="CB33" s="112">
        <v>1</v>
      </c>
      <c r="CZ33" s="87">
        <v>0.00099</v>
      </c>
    </row>
    <row r="34" spans="1:15" ht="12.75">
      <c r="A34" s="113"/>
      <c r="B34" s="115"/>
      <c r="C34" s="247" t="s">
        <v>113</v>
      </c>
      <c r="D34" s="248"/>
      <c r="E34" s="116">
        <v>3134.8</v>
      </c>
      <c r="F34" s="117"/>
      <c r="G34" s="118"/>
      <c r="M34" s="114" t="s">
        <v>113</v>
      </c>
      <c r="O34" s="105"/>
    </row>
    <row r="35" spans="1:104" ht="12.75">
      <c r="A35" s="106">
        <v>13</v>
      </c>
      <c r="B35" s="107" t="s">
        <v>114</v>
      </c>
      <c r="C35" s="108" t="s">
        <v>115</v>
      </c>
      <c r="D35" s="109" t="s">
        <v>112</v>
      </c>
      <c r="E35" s="110">
        <v>3134.8</v>
      </c>
      <c r="F35" s="110"/>
      <c r="G35" s="111">
        <f>E35*F35</f>
        <v>0</v>
      </c>
      <c r="O35" s="105">
        <v>2</v>
      </c>
      <c r="AA35" s="87">
        <v>1</v>
      </c>
      <c r="AB35" s="87">
        <v>1</v>
      </c>
      <c r="AC35" s="87">
        <v>1</v>
      </c>
      <c r="AZ35" s="87">
        <v>1</v>
      </c>
      <c r="BA35" s="87">
        <f>IF(AZ35=1,G35,0)</f>
        <v>0</v>
      </c>
      <c r="BB35" s="87">
        <f>IF(AZ35=2,G35,0)</f>
        <v>0</v>
      </c>
      <c r="BC35" s="87">
        <f>IF(AZ35=3,G35,0)</f>
        <v>0</v>
      </c>
      <c r="BD35" s="87">
        <f>IF(AZ35=4,G35,0)</f>
        <v>0</v>
      </c>
      <c r="BE35" s="87">
        <f>IF(AZ35=5,G35,0)</f>
        <v>0</v>
      </c>
      <c r="CA35" s="112">
        <v>1</v>
      </c>
      <c r="CB35" s="112">
        <v>1</v>
      </c>
      <c r="CZ35" s="87">
        <v>0</v>
      </c>
    </row>
    <row r="36" spans="1:104" ht="12.75">
      <c r="A36" s="106">
        <v>14</v>
      </c>
      <c r="B36" s="107" t="s">
        <v>116</v>
      </c>
      <c r="C36" s="108" t="s">
        <v>117</v>
      </c>
      <c r="D36" s="109" t="s">
        <v>91</v>
      </c>
      <c r="E36" s="110">
        <v>326.19</v>
      </c>
      <c r="F36" s="110"/>
      <c r="G36" s="111">
        <f>E36*F36</f>
        <v>0</v>
      </c>
      <c r="O36" s="105">
        <v>2</v>
      </c>
      <c r="AA36" s="87">
        <v>1</v>
      </c>
      <c r="AB36" s="87">
        <v>0</v>
      </c>
      <c r="AC36" s="87">
        <v>0</v>
      </c>
      <c r="AZ36" s="87">
        <v>1</v>
      </c>
      <c r="BA36" s="87">
        <f>IF(AZ36=1,G36,0)</f>
        <v>0</v>
      </c>
      <c r="BB36" s="87">
        <f>IF(AZ36=2,G36,0)</f>
        <v>0</v>
      </c>
      <c r="BC36" s="87">
        <f>IF(AZ36=3,G36,0)</f>
        <v>0</v>
      </c>
      <c r="BD36" s="87">
        <f>IF(AZ36=4,G36,0)</f>
        <v>0</v>
      </c>
      <c r="BE36" s="87">
        <f>IF(AZ36=5,G36,0)</f>
        <v>0</v>
      </c>
      <c r="CA36" s="112">
        <v>1</v>
      </c>
      <c r="CB36" s="112">
        <v>0</v>
      </c>
      <c r="CZ36" s="87">
        <v>0</v>
      </c>
    </row>
    <row r="37" spans="1:15" ht="12.75">
      <c r="A37" s="113"/>
      <c r="B37" s="115"/>
      <c r="C37" s="247" t="s">
        <v>118</v>
      </c>
      <c r="D37" s="248"/>
      <c r="E37" s="116">
        <v>326.19</v>
      </c>
      <c r="F37" s="117"/>
      <c r="G37" s="118"/>
      <c r="M37" s="114" t="s">
        <v>118</v>
      </c>
      <c r="O37" s="105"/>
    </row>
    <row r="38" spans="1:104" ht="12.75">
      <c r="A38" s="106">
        <v>15</v>
      </c>
      <c r="B38" s="107" t="s">
        <v>119</v>
      </c>
      <c r="C38" s="108" t="s">
        <v>120</v>
      </c>
      <c r="D38" s="109" t="s">
        <v>91</v>
      </c>
      <c r="E38" s="110">
        <v>731.82</v>
      </c>
      <c r="F38" s="110"/>
      <c r="G38" s="111">
        <f>E38*F38</f>
        <v>0</v>
      </c>
      <c r="O38" s="105">
        <v>2</v>
      </c>
      <c r="AA38" s="87">
        <v>1</v>
      </c>
      <c r="AB38" s="87">
        <v>1</v>
      </c>
      <c r="AC38" s="87">
        <v>1</v>
      </c>
      <c r="AZ38" s="87">
        <v>1</v>
      </c>
      <c r="BA38" s="87">
        <f>IF(AZ38=1,G38,0)</f>
        <v>0</v>
      </c>
      <c r="BB38" s="87">
        <f>IF(AZ38=2,G38,0)</f>
        <v>0</v>
      </c>
      <c r="BC38" s="87">
        <f>IF(AZ38=3,G38,0)</f>
        <v>0</v>
      </c>
      <c r="BD38" s="87">
        <f>IF(AZ38=4,G38,0)</f>
        <v>0</v>
      </c>
      <c r="BE38" s="87">
        <f>IF(AZ38=5,G38,0)</f>
        <v>0</v>
      </c>
      <c r="CA38" s="112">
        <v>1</v>
      </c>
      <c r="CB38" s="112">
        <v>1</v>
      </c>
      <c r="CZ38" s="87">
        <v>0</v>
      </c>
    </row>
    <row r="39" spans="1:15" ht="12.75">
      <c r="A39" s="113"/>
      <c r="B39" s="115"/>
      <c r="C39" s="247" t="s">
        <v>121</v>
      </c>
      <c r="D39" s="248"/>
      <c r="E39" s="116">
        <v>731.82</v>
      </c>
      <c r="F39" s="117"/>
      <c r="G39" s="118"/>
      <c r="M39" s="114" t="s">
        <v>121</v>
      </c>
      <c r="O39" s="105"/>
    </row>
    <row r="40" spans="1:104" ht="12.75">
      <c r="A40" s="106">
        <v>16</v>
      </c>
      <c r="B40" s="107" t="s">
        <v>122</v>
      </c>
      <c r="C40" s="108" t="s">
        <v>123</v>
      </c>
      <c r="D40" s="109" t="s">
        <v>91</v>
      </c>
      <c r="E40" s="110">
        <v>10977.3</v>
      </c>
      <c r="F40" s="110"/>
      <c r="G40" s="111">
        <f>E40*F40</f>
        <v>0</v>
      </c>
      <c r="O40" s="105">
        <v>2</v>
      </c>
      <c r="AA40" s="87">
        <v>1</v>
      </c>
      <c r="AB40" s="87">
        <v>1</v>
      </c>
      <c r="AC40" s="87">
        <v>1</v>
      </c>
      <c r="AZ40" s="87">
        <v>1</v>
      </c>
      <c r="BA40" s="87">
        <f>IF(AZ40=1,G40,0)</f>
        <v>0</v>
      </c>
      <c r="BB40" s="87">
        <f>IF(AZ40=2,G40,0)</f>
        <v>0</v>
      </c>
      <c r="BC40" s="87">
        <f>IF(AZ40=3,G40,0)</f>
        <v>0</v>
      </c>
      <c r="BD40" s="87">
        <f>IF(AZ40=4,G40,0)</f>
        <v>0</v>
      </c>
      <c r="BE40" s="87">
        <f>IF(AZ40=5,G40,0)</f>
        <v>0</v>
      </c>
      <c r="CA40" s="112">
        <v>1</v>
      </c>
      <c r="CB40" s="112">
        <v>1</v>
      </c>
      <c r="CZ40" s="87">
        <v>0</v>
      </c>
    </row>
    <row r="41" spans="1:15" ht="12.75">
      <c r="A41" s="113"/>
      <c r="B41" s="115"/>
      <c r="C41" s="247" t="s">
        <v>124</v>
      </c>
      <c r="D41" s="248"/>
      <c r="E41" s="116">
        <v>10977.3</v>
      </c>
      <c r="F41" s="117"/>
      <c r="G41" s="118"/>
      <c r="M41" s="114" t="s">
        <v>124</v>
      </c>
      <c r="O41" s="105"/>
    </row>
    <row r="42" spans="1:104" ht="12.75">
      <c r="A42" s="106">
        <v>17</v>
      </c>
      <c r="B42" s="107" t="s">
        <v>125</v>
      </c>
      <c r="C42" s="108" t="s">
        <v>126</v>
      </c>
      <c r="D42" s="109" t="s">
        <v>91</v>
      </c>
      <c r="E42" s="110">
        <v>731.82</v>
      </c>
      <c r="F42" s="110"/>
      <c r="G42" s="111">
        <f>E42*F42</f>
        <v>0</v>
      </c>
      <c r="O42" s="105">
        <v>2</v>
      </c>
      <c r="AA42" s="87">
        <v>1</v>
      </c>
      <c r="AB42" s="87">
        <v>1</v>
      </c>
      <c r="AC42" s="87">
        <v>1</v>
      </c>
      <c r="AZ42" s="87">
        <v>1</v>
      </c>
      <c r="BA42" s="87">
        <f>IF(AZ42=1,G42,0)</f>
        <v>0</v>
      </c>
      <c r="BB42" s="87">
        <f>IF(AZ42=2,G42,0)</f>
        <v>0</v>
      </c>
      <c r="BC42" s="87">
        <f>IF(AZ42=3,G42,0)</f>
        <v>0</v>
      </c>
      <c r="BD42" s="87">
        <f>IF(AZ42=4,G42,0)</f>
        <v>0</v>
      </c>
      <c r="BE42" s="87">
        <f>IF(AZ42=5,G42,0)</f>
        <v>0</v>
      </c>
      <c r="CA42" s="112">
        <v>1</v>
      </c>
      <c r="CB42" s="112">
        <v>1</v>
      </c>
      <c r="CZ42" s="87">
        <v>0</v>
      </c>
    </row>
    <row r="43" spans="1:15" ht="12.75">
      <c r="A43" s="113"/>
      <c r="B43" s="115"/>
      <c r="C43" s="247" t="s">
        <v>127</v>
      </c>
      <c r="D43" s="248"/>
      <c r="E43" s="116">
        <v>731.82</v>
      </c>
      <c r="F43" s="117"/>
      <c r="G43" s="118"/>
      <c r="M43" s="114" t="s">
        <v>127</v>
      </c>
      <c r="O43" s="105"/>
    </row>
    <row r="44" spans="1:104" ht="12.75">
      <c r="A44" s="106">
        <v>18</v>
      </c>
      <c r="B44" s="107" t="s">
        <v>128</v>
      </c>
      <c r="C44" s="108" t="s">
        <v>129</v>
      </c>
      <c r="D44" s="109" t="s">
        <v>91</v>
      </c>
      <c r="E44" s="110">
        <v>731.82</v>
      </c>
      <c r="F44" s="110"/>
      <c r="G44" s="111">
        <f>E44*F44</f>
        <v>0</v>
      </c>
      <c r="O44" s="105">
        <v>2</v>
      </c>
      <c r="AA44" s="87">
        <v>1</v>
      </c>
      <c r="AB44" s="87">
        <v>1</v>
      </c>
      <c r="AC44" s="87">
        <v>1</v>
      </c>
      <c r="AZ44" s="87">
        <v>1</v>
      </c>
      <c r="BA44" s="87">
        <f>IF(AZ44=1,G44,0)</f>
        <v>0</v>
      </c>
      <c r="BB44" s="87">
        <f>IF(AZ44=2,G44,0)</f>
        <v>0</v>
      </c>
      <c r="BC44" s="87">
        <f>IF(AZ44=3,G44,0)</f>
        <v>0</v>
      </c>
      <c r="BD44" s="87">
        <f>IF(AZ44=4,G44,0)</f>
        <v>0</v>
      </c>
      <c r="BE44" s="87">
        <f>IF(AZ44=5,G44,0)</f>
        <v>0</v>
      </c>
      <c r="CA44" s="112">
        <v>1</v>
      </c>
      <c r="CB44" s="112">
        <v>1</v>
      </c>
      <c r="CZ44" s="87">
        <v>0</v>
      </c>
    </row>
    <row r="45" spans="1:15" ht="12.75">
      <c r="A45" s="113"/>
      <c r="B45" s="115"/>
      <c r="C45" s="247" t="s">
        <v>130</v>
      </c>
      <c r="D45" s="248"/>
      <c r="E45" s="116">
        <v>731.82</v>
      </c>
      <c r="F45" s="117"/>
      <c r="G45" s="118"/>
      <c r="M45" s="114" t="s">
        <v>130</v>
      </c>
      <c r="O45" s="105"/>
    </row>
    <row r="46" spans="1:104" ht="12.75">
      <c r="A46" s="106">
        <v>19</v>
      </c>
      <c r="B46" s="107" t="s">
        <v>131</v>
      </c>
      <c r="C46" s="108" t="s">
        <v>132</v>
      </c>
      <c r="D46" s="109" t="s">
        <v>133</v>
      </c>
      <c r="E46" s="110">
        <v>1222.1394</v>
      </c>
      <c r="F46" s="110"/>
      <c r="G46" s="111">
        <f>E46*F46</f>
        <v>0</v>
      </c>
      <c r="O46" s="105">
        <v>2</v>
      </c>
      <c r="AA46" s="87">
        <v>1</v>
      </c>
      <c r="AB46" s="87">
        <v>1</v>
      </c>
      <c r="AC46" s="87">
        <v>1</v>
      </c>
      <c r="AZ46" s="87">
        <v>1</v>
      </c>
      <c r="BA46" s="87">
        <f>IF(AZ46=1,G46,0)</f>
        <v>0</v>
      </c>
      <c r="BB46" s="87">
        <f>IF(AZ46=2,G46,0)</f>
        <v>0</v>
      </c>
      <c r="BC46" s="87">
        <f>IF(AZ46=3,G46,0)</f>
        <v>0</v>
      </c>
      <c r="BD46" s="87">
        <f>IF(AZ46=4,G46,0)</f>
        <v>0</v>
      </c>
      <c r="BE46" s="87">
        <f>IF(AZ46=5,G46,0)</f>
        <v>0</v>
      </c>
      <c r="CA46" s="112">
        <v>1</v>
      </c>
      <c r="CB46" s="112">
        <v>1</v>
      </c>
      <c r="CZ46" s="87">
        <v>0</v>
      </c>
    </row>
    <row r="47" spans="1:15" ht="12.75">
      <c r="A47" s="113"/>
      <c r="B47" s="115"/>
      <c r="C47" s="247" t="s">
        <v>134</v>
      </c>
      <c r="D47" s="248"/>
      <c r="E47" s="116">
        <v>1222.1394</v>
      </c>
      <c r="F47" s="117"/>
      <c r="G47" s="118"/>
      <c r="M47" s="114" t="s">
        <v>134</v>
      </c>
      <c r="O47" s="105"/>
    </row>
    <row r="48" spans="1:104" ht="12.75">
      <c r="A48" s="106">
        <v>20</v>
      </c>
      <c r="B48" s="107" t="s">
        <v>135</v>
      </c>
      <c r="C48" s="108" t="s">
        <v>136</v>
      </c>
      <c r="D48" s="109" t="s">
        <v>91</v>
      </c>
      <c r="E48" s="110">
        <v>717.172</v>
      </c>
      <c r="F48" s="110"/>
      <c r="G48" s="111">
        <f>E48*F48</f>
        <v>0</v>
      </c>
      <c r="O48" s="105">
        <v>2</v>
      </c>
      <c r="AA48" s="87">
        <v>1</v>
      </c>
      <c r="AB48" s="87">
        <v>1</v>
      </c>
      <c r="AC48" s="87">
        <v>1</v>
      </c>
      <c r="AZ48" s="87">
        <v>1</v>
      </c>
      <c r="BA48" s="87">
        <f>IF(AZ48=1,G48,0)</f>
        <v>0</v>
      </c>
      <c r="BB48" s="87">
        <f>IF(AZ48=2,G48,0)</f>
        <v>0</v>
      </c>
      <c r="BC48" s="87">
        <f>IF(AZ48=3,G48,0)</f>
        <v>0</v>
      </c>
      <c r="BD48" s="87">
        <f>IF(AZ48=4,G48,0)</f>
        <v>0</v>
      </c>
      <c r="BE48" s="87">
        <f>IF(AZ48=5,G48,0)</f>
        <v>0</v>
      </c>
      <c r="CA48" s="112">
        <v>1</v>
      </c>
      <c r="CB48" s="112">
        <v>1</v>
      </c>
      <c r="CZ48" s="87">
        <v>0</v>
      </c>
    </row>
    <row r="49" spans="1:15" ht="12.75">
      <c r="A49" s="113"/>
      <c r="B49" s="115"/>
      <c r="C49" s="247" t="s">
        <v>137</v>
      </c>
      <c r="D49" s="248"/>
      <c r="E49" s="116">
        <v>0</v>
      </c>
      <c r="F49" s="117"/>
      <c r="G49" s="118"/>
      <c r="M49" s="114" t="s">
        <v>137</v>
      </c>
      <c r="O49" s="105"/>
    </row>
    <row r="50" spans="1:15" ht="12.75">
      <c r="A50" s="113"/>
      <c r="B50" s="115"/>
      <c r="C50" s="247" t="s">
        <v>138</v>
      </c>
      <c r="D50" s="248"/>
      <c r="E50" s="116">
        <v>355.48</v>
      </c>
      <c r="F50" s="117"/>
      <c r="G50" s="118"/>
      <c r="M50" s="114" t="s">
        <v>138</v>
      </c>
      <c r="O50" s="105"/>
    </row>
    <row r="51" spans="1:15" ht="12.75">
      <c r="A51" s="113"/>
      <c r="B51" s="115"/>
      <c r="C51" s="255" t="s">
        <v>139</v>
      </c>
      <c r="D51" s="248"/>
      <c r="E51" s="136">
        <v>355.48</v>
      </c>
      <c r="F51" s="117"/>
      <c r="G51" s="118"/>
      <c r="M51" s="114" t="s">
        <v>139</v>
      </c>
      <c r="O51" s="105"/>
    </row>
    <row r="52" spans="1:15" ht="12.75">
      <c r="A52" s="113"/>
      <c r="B52" s="115"/>
      <c r="C52" s="247" t="s">
        <v>140</v>
      </c>
      <c r="D52" s="248"/>
      <c r="E52" s="116">
        <v>361.692</v>
      </c>
      <c r="F52" s="117"/>
      <c r="G52" s="118"/>
      <c r="M52" s="114" t="s">
        <v>140</v>
      </c>
      <c r="O52" s="105"/>
    </row>
    <row r="53" spans="1:15" ht="12.75">
      <c r="A53" s="113"/>
      <c r="B53" s="115"/>
      <c r="C53" s="255" t="s">
        <v>139</v>
      </c>
      <c r="D53" s="248"/>
      <c r="E53" s="136">
        <v>361.692</v>
      </c>
      <c r="F53" s="117"/>
      <c r="G53" s="118"/>
      <c r="M53" s="114" t="s">
        <v>139</v>
      </c>
      <c r="O53" s="105"/>
    </row>
    <row r="54" spans="1:104" ht="22.5">
      <c r="A54" s="106">
        <v>21</v>
      </c>
      <c r="B54" s="107" t="s">
        <v>141</v>
      </c>
      <c r="C54" s="108" t="s">
        <v>142</v>
      </c>
      <c r="D54" s="109" t="s">
        <v>91</v>
      </c>
      <c r="E54" s="110">
        <v>210.126</v>
      </c>
      <c r="F54" s="110"/>
      <c r="G54" s="111">
        <f>E54*F54</f>
        <v>0</v>
      </c>
      <c r="O54" s="105">
        <v>2</v>
      </c>
      <c r="AA54" s="87">
        <v>1</v>
      </c>
      <c r="AB54" s="87">
        <v>1</v>
      </c>
      <c r="AC54" s="87">
        <v>1</v>
      </c>
      <c r="AZ54" s="87">
        <v>1</v>
      </c>
      <c r="BA54" s="87">
        <f>IF(AZ54=1,G54,0)</f>
        <v>0</v>
      </c>
      <c r="BB54" s="87">
        <f>IF(AZ54=2,G54,0)</f>
        <v>0</v>
      </c>
      <c r="BC54" s="87">
        <f>IF(AZ54=3,G54,0)</f>
        <v>0</v>
      </c>
      <c r="BD54" s="87">
        <f>IF(AZ54=4,G54,0)</f>
        <v>0</v>
      </c>
      <c r="BE54" s="87">
        <f>IF(AZ54=5,G54,0)</f>
        <v>0</v>
      </c>
      <c r="CA54" s="112">
        <v>1</v>
      </c>
      <c r="CB54" s="112">
        <v>1</v>
      </c>
      <c r="CZ54" s="87">
        <v>1.7</v>
      </c>
    </row>
    <row r="55" spans="1:15" ht="11.85" customHeight="1">
      <c r="A55" s="113"/>
      <c r="B55" s="115"/>
      <c r="C55" s="247" t="s">
        <v>143</v>
      </c>
      <c r="D55" s="248"/>
      <c r="E55" s="116">
        <v>0</v>
      </c>
      <c r="F55" s="117"/>
      <c r="G55" s="118"/>
      <c r="M55" s="114" t="s">
        <v>143</v>
      </c>
      <c r="O55" s="105"/>
    </row>
    <row r="56" spans="1:15" ht="11.85" customHeight="1">
      <c r="A56" s="113"/>
      <c r="B56" s="115"/>
      <c r="C56" s="247" t="s">
        <v>144</v>
      </c>
      <c r="D56" s="248"/>
      <c r="E56" s="116">
        <v>0</v>
      </c>
      <c r="F56" s="117"/>
      <c r="G56" s="118"/>
      <c r="M56" s="114" t="s">
        <v>144</v>
      </c>
      <c r="O56" s="105"/>
    </row>
    <row r="57" spans="1:15" ht="11.85" customHeight="1">
      <c r="A57" s="113"/>
      <c r="B57" s="115"/>
      <c r="C57" s="247" t="s">
        <v>145</v>
      </c>
      <c r="D57" s="248"/>
      <c r="E57" s="116">
        <v>210.126</v>
      </c>
      <c r="F57" s="117"/>
      <c r="G57" s="118"/>
      <c r="M57" s="114" t="s">
        <v>145</v>
      </c>
      <c r="O57" s="105"/>
    </row>
    <row r="58" spans="1:104" ht="12.75">
      <c r="A58" s="106">
        <v>22</v>
      </c>
      <c r="B58" s="107" t="s">
        <v>146</v>
      </c>
      <c r="C58" s="108" t="s">
        <v>147</v>
      </c>
      <c r="D58" s="109" t="s">
        <v>91</v>
      </c>
      <c r="E58" s="110">
        <v>1.28</v>
      </c>
      <c r="F58" s="110"/>
      <c r="G58" s="111">
        <f>E58*F58</f>
        <v>0</v>
      </c>
      <c r="O58" s="105">
        <v>2</v>
      </c>
      <c r="AA58" s="87">
        <v>1</v>
      </c>
      <c r="AB58" s="87">
        <v>1</v>
      </c>
      <c r="AC58" s="87">
        <v>1</v>
      </c>
      <c r="AZ58" s="87">
        <v>1</v>
      </c>
      <c r="BA58" s="87">
        <f>IF(AZ58=1,G58,0)</f>
        <v>0</v>
      </c>
      <c r="BB58" s="87">
        <f>IF(AZ58=2,G58,0)</f>
        <v>0</v>
      </c>
      <c r="BC58" s="87">
        <f>IF(AZ58=3,G58,0)</f>
        <v>0</v>
      </c>
      <c r="BD58" s="87">
        <f>IF(AZ58=4,G58,0)</f>
        <v>0</v>
      </c>
      <c r="BE58" s="87">
        <f>IF(AZ58=5,G58,0)</f>
        <v>0</v>
      </c>
      <c r="CA58" s="112">
        <v>1</v>
      </c>
      <c r="CB58" s="112">
        <v>1</v>
      </c>
      <c r="CZ58" s="87">
        <v>0</v>
      </c>
    </row>
    <row r="59" spans="1:15" ht="11.85" customHeight="1">
      <c r="A59" s="113"/>
      <c r="B59" s="115"/>
      <c r="C59" s="247" t="s">
        <v>406</v>
      </c>
      <c r="D59" s="248"/>
      <c r="E59" s="116">
        <v>1.28</v>
      </c>
      <c r="F59" s="117"/>
      <c r="G59" s="118"/>
      <c r="M59" s="114" t="s">
        <v>148</v>
      </c>
      <c r="O59" s="105"/>
    </row>
    <row r="60" spans="1:104" ht="12.75">
      <c r="A60" s="106">
        <v>23</v>
      </c>
      <c r="B60" s="107" t="s">
        <v>149</v>
      </c>
      <c r="C60" s="108" t="s">
        <v>150</v>
      </c>
      <c r="D60" s="109" t="s">
        <v>112</v>
      </c>
      <c r="E60" s="110">
        <v>737.6</v>
      </c>
      <c r="F60" s="110"/>
      <c r="G60" s="111">
        <f>E60*F60</f>
        <v>0</v>
      </c>
      <c r="O60" s="105">
        <v>2</v>
      </c>
      <c r="AA60" s="87">
        <v>1</v>
      </c>
      <c r="AB60" s="87">
        <v>1</v>
      </c>
      <c r="AC60" s="87">
        <v>1</v>
      </c>
      <c r="AZ60" s="87">
        <v>1</v>
      </c>
      <c r="BA60" s="87">
        <f>IF(AZ60=1,G60,0)</f>
        <v>0</v>
      </c>
      <c r="BB60" s="87">
        <f>IF(AZ60=2,G60,0)</f>
        <v>0</v>
      </c>
      <c r="BC60" s="87">
        <f>IF(AZ60=3,G60,0)</f>
        <v>0</v>
      </c>
      <c r="BD60" s="87">
        <f>IF(AZ60=4,G60,0)</f>
        <v>0</v>
      </c>
      <c r="BE60" s="87">
        <f>IF(AZ60=5,G60,0)</f>
        <v>0</v>
      </c>
      <c r="CA60" s="112">
        <v>1</v>
      </c>
      <c r="CB60" s="112">
        <v>1</v>
      </c>
      <c r="CZ60" s="87">
        <v>0</v>
      </c>
    </row>
    <row r="61" spans="1:15" ht="12.75">
      <c r="A61" s="113"/>
      <c r="B61" s="115"/>
      <c r="C61" s="247" t="s">
        <v>151</v>
      </c>
      <c r="D61" s="248"/>
      <c r="E61" s="116">
        <v>737.6</v>
      </c>
      <c r="F61" s="117"/>
      <c r="G61" s="118"/>
      <c r="M61" s="114" t="s">
        <v>151</v>
      </c>
      <c r="O61" s="105"/>
    </row>
    <row r="62" spans="1:104" ht="12.75">
      <c r="A62" s="106">
        <v>24</v>
      </c>
      <c r="B62" s="107" t="s">
        <v>152</v>
      </c>
      <c r="C62" s="108" t="s">
        <v>153</v>
      </c>
      <c r="D62" s="109" t="s">
        <v>112</v>
      </c>
      <c r="E62" s="110">
        <v>737.6</v>
      </c>
      <c r="F62" s="110"/>
      <c r="G62" s="111">
        <f>E62*F62</f>
        <v>0</v>
      </c>
      <c r="O62" s="105">
        <v>2</v>
      </c>
      <c r="AA62" s="87">
        <v>1</v>
      </c>
      <c r="AB62" s="87">
        <v>1</v>
      </c>
      <c r="AC62" s="87">
        <v>1</v>
      </c>
      <c r="AZ62" s="87">
        <v>1</v>
      </c>
      <c r="BA62" s="87">
        <f>IF(AZ62=1,G62,0)</f>
        <v>0</v>
      </c>
      <c r="BB62" s="87">
        <f>IF(AZ62=2,G62,0)</f>
        <v>0</v>
      </c>
      <c r="BC62" s="87">
        <f>IF(AZ62=3,G62,0)</f>
        <v>0</v>
      </c>
      <c r="BD62" s="87">
        <f>IF(AZ62=4,G62,0)</f>
        <v>0</v>
      </c>
      <c r="BE62" s="87">
        <f>IF(AZ62=5,G62,0)</f>
        <v>0</v>
      </c>
      <c r="CA62" s="112">
        <v>1</v>
      </c>
      <c r="CB62" s="112">
        <v>1</v>
      </c>
      <c r="CZ62" s="87">
        <v>0</v>
      </c>
    </row>
    <row r="63" spans="1:15" ht="12.75">
      <c r="A63" s="113"/>
      <c r="B63" s="115"/>
      <c r="C63" s="247" t="s">
        <v>154</v>
      </c>
      <c r="D63" s="248"/>
      <c r="E63" s="116">
        <v>737.6</v>
      </c>
      <c r="F63" s="117"/>
      <c r="G63" s="118"/>
      <c r="M63" s="114" t="s">
        <v>154</v>
      </c>
      <c r="O63" s="105"/>
    </row>
    <row r="64" spans="1:104" ht="22.5">
      <c r="A64" s="106">
        <v>25</v>
      </c>
      <c r="B64" s="107" t="s">
        <v>155</v>
      </c>
      <c r="C64" s="108" t="s">
        <v>156</v>
      </c>
      <c r="D64" s="109" t="s">
        <v>112</v>
      </c>
      <c r="E64" s="110">
        <v>147</v>
      </c>
      <c r="F64" s="110"/>
      <c r="G64" s="111">
        <f>E64*F64</f>
        <v>0</v>
      </c>
      <c r="O64" s="105">
        <v>2</v>
      </c>
      <c r="AA64" s="87">
        <v>2</v>
      </c>
      <c r="AB64" s="87">
        <v>1</v>
      </c>
      <c r="AC64" s="87">
        <v>1</v>
      </c>
      <c r="AZ64" s="87">
        <v>1</v>
      </c>
      <c r="BA64" s="87">
        <f>IF(AZ64=1,G64,0)</f>
        <v>0</v>
      </c>
      <c r="BB64" s="87">
        <f>IF(AZ64=2,G64,0)</f>
        <v>0</v>
      </c>
      <c r="BC64" s="87">
        <f>IF(AZ64=3,G64,0)</f>
        <v>0</v>
      </c>
      <c r="BD64" s="87">
        <f>IF(AZ64=4,G64,0)</f>
        <v>0</v>
      </c>
      <c r="BE64" s="87">
        <f>IF(AZ64=5,G64,0)</f>
        <v>0</v>
      </c>
      <c r="CA64" s="112">
        <v>2</v>
      </c>
      <c r="CB64" s="112">
        <v>1</v>
      </c>
      <c r="CZ64" s="87">
        <v>3E-05</v>
      </c>
    </row>
    <row r="65" spans="1:104" ht="11.85" customHeight="1">
      <c r="A65" s="106">
        <v>26</v>
      </c>
      <c r="B65" s="107" t="s">
        <v>157</v>
      </c>
      <c r="C65" s="108" t="s">
        <v>407</v>
      </c>
      <c r="D65" s="109" t="s">
        <v>112</v>
      </c>
      <c r="E65" s="110">
        <v>90</v>
      </c>
      <c r="F65" s="110"/>
      <c r="G65" s="111">
        <f>E65*F65</f>
        <v>0</v>
      </c>
      <c r="O65" s="105">
        <v>2</v>
      </c>
      <c r="AA65" s="87">
        <v>2</v>
      </c>
      <c r="AB65" s="87">
        <v>0</v>
      </c>
      <c r="AC65" s="87">
        <v>0</v>
      </c>
      <c r="AZ65" s="87">
        <v>1</v>
      </c>
      <c r="BA65" s="87">
        <f>IF(AZ65=1,G65,0)</f>
        <v>0</v>
      </c>
      <c r="BB65" s="87">
        <f>IF(AZ65=2,G65,0)</f>
        <v>0</v>
      </c>
      <c r="BC65" s="87">
        <f>IF(AZ65=3,G65,0)</f>
        <v>0</v>
      </c>
      <c r="BD65" s="87">
        <f>IF(AZ65=4,G65,0)</f>
        <v>0</v>
      </c>
      <c r="BE65" s="87">
        <f>IF(AZ65=5,G65,0)</f>
        <v>0</v>
      </c>
      <c r="CA65" s="112">
        <v>2</v>
      </c>
      <c r="CB65" s="112">
        <v>0</v>
      </c>
      <c r="CZ65" s="87">
        <v>0</v>
      </c>
    </row>
    <row r="66" spans="1:104" ht="12.75">
      <c r="A66" s="106">
        <v>27</v>
      </c>
      <c r="B66" s="107" t="s">
        <v>158</v>
      </c>
      <c r="C66" s="108" t="s">
        <v>378</v>
      </c>
      <c r="D66" s="109" t="s">
        <v>133</v>
      </c>
      <c r="E66" s="110">
        <v>2.3936</v>
      </c>
      <c r="F66" s="110"/>
      <c r="G66" s="111">
        <f>E66*F66</f>
        <v>0</v>
      </c>
      <c r="O66" s="105">
        <v>2</v>
      </c>
      <c r="AA66" s="87">
        <v>3</v>
      </c>
      <c r="AB66" s="87">
        <v>1</v>
      </c>
      <c r="AC66" s="87">
        <v>583418064</v>
      </c>
      <c r="AZ66" s="87">
        <v>1</v>
      </c>
      <c r="BA66" s="87">
        <f>IF(AZ66=1,G66,0)</f>
        <v>0</v>
      </c>
      <c r="BB66" s="87">
        <f>IF(AZ66=2,G66,0)</f>
        <v>0</v>
      </c>
      <c r="BC66" s="87">
        <f>IF(AZ66=3,G66,0)</f>
        <v>0</v>
      </c>
      <c r="BD66" s="87">
        <f>IF(AZ66=4,G66,0)</f>
        <v>0</v>
      </c>
      <c r="BE66" s="87">
        <f>IF(AZ66=5,G66,0)</f>
        <v>0</v>
      </c>
      <c r="CA66" s="112">
        <v>3</v>
      </c>
      <c r="CB66" s="112">
        <v>1</v>
      </c>
      <c r="CZ66" s="87">
        <v>1</v>
      </c>
    </row>
    <row r="67" spans="1:15" ht="12.75">
      <c r="A67" s="113"/>
      <c r="B67" s="115"/>
      <c r="C67" s="247" t="s">
        <v>159</v>
      </c>
      <c r="D67" s="248"/>
      <c r="E67" s="116">
        <v>2.3936</v>
      </c>
      <c r="F67" s="117"/>
      <c r="G67" s="118"/>
      <c r="M67" s="114" t="s">
        <v>159</v>
      </c>
      <c r="O67" s="105"/>
    </row>
    <row r="68" spans="1:104" ht="12.75">
      <c r="A68" s="106">
        <v>28</v>
      </c>
      <c r="B68" s="107" t="s">
        <v>160</v>
      </c>
      <c r="C68" s="108" t="s">
        <v>161</v>
      </c>
      <c r="D68" s="109" t="s">
        <v>133</v>
      </c>
      <c r="E68" s="110">
        <v>759.549</v>
      </c>
      <c r="F68" s="110"/>
      <c r="G68" s="111">
        <f>E68*F68</f>
        <v>0</v>
      </c>
      <c r="O68" s="105">
        <v>2</v>
      </c>
      <c r="AA68" s="87">
        <v>3</v>
      </c>
      <c r="AB68" s="87">
        <v>1</v>
      </c>
      <c r="AC68" s="87">
        <v>59691001</v>
      </c>
      <c r="AZ68" s="87">
        <v>1</v>
      </c>
      <c r="BA68" s="87">
        <f>IF(AZ68=1,G68,0)</f>
        <v>0</v>
      </c>
      <c r="BB68" s="87">
        <f>IF(AZ68=2,G68,0)</f>
        <v>0</v>
      </c>
      <c r="BC68" s="87">
        <f>IF(AZ68=3,G68,0)</f>
        <v>0</v>
      </c>
      <c r="BD68" s="87">
        <f>IF(AZ68=4,G68,0)</f>
        <v>0</v>
      </c>
      <c r="BE68" s="87">
        <f>IF(AZ68=5,G68,0)</f>
        <v>0</v>
      </c>
      <c r="CA68" s="112">
        <v>3</v>
      </c>
      <c r="CB68" s="112">
        <v>1</v>
      </c>
      <c r="CZ68" s="87">
        <v>1</v>
      </c>
    </row>
    <row r="69" spans="1:15" ht="12.75">
      <c r="A69" s="113"/>
      <c r="B69" s="115"/>
      <c r="C69" s="247" t="s">
        <v>162</v>
      </c>
      <c r="D69" s="248"/>
      <c r="E69" s="116">
        <v>759.549</v>
      </c>
      <c r="F69" s="117"/>
      <c r="G69" s="118"/>
      <c r="M69" s="114" t="s">
        <v>162</v>
      </c>
      <c r="O69" s="105"/>
    </row>
    <row r="70" spans="1:57" ht="12.75">
      <c r="A70" s="119"/>
      <c r="B70" s="120" t="s">
        <v>74</v>
      </c>
      <c r="C70" s="121" t="str">
        <f>CONCATENATE(B7," ",C7)</f>
        <v>1 Zemní práce</v>
      </c>
      <c r="D70" s="122"/>
      <c r="E70" s="123"/>
      <c r="F70" s="124"/>
      <c r="G70" s="125">
        <f>SUM(G7:G69)</f>
        <v>0</v>
      </c>
      <c r="O70" s="105">
        <v>4</v>
      </c>
      <c r="BA70" s="126">
        <f>SUM(BA7:BA69)</f>
        <v>0</v>
      </c>
      <c r="BB70" s="126">
        <f>SUM(BB7:BB69)</f>
        <v>0</v>
      </c>
      <c r="BC70" s="126">
        <f>SUM(BC7:BC69)</f>
        <v>0</v>
      </c>
      <c r="BD70" s="126">
        <f>SUM(BD7:BD69)</f>
        <v>0</v>
      </c>
      <c r="BE70" s="126">
        <f>SUM(BE7:BE69)</f>
        <v>0</v>
      </c>
    </row>
    <row r="71" spans="1:15" ht="18" customHeight="1">
      <c r="A71" s="98" t="s">
        <v>71</v>
      </c>
      <c r="B71" s="99" t="s">
        <v>163</v>
      </c>
      <c r="C71" s="100" t="s">
        <v>164</v>
      </c>
      <c r="D71" s="101"/>
      <c r="E71" s="102"/>
      <c r="F71" s="102"/>
      <c r="G71" s="103"/>
      <c r="H71" s="104"/>
      <c r="I71" s="104"/>
      <c r="O71" s="105">
        <v>1</v>
      </c>
    </row>
    <row r="72" spans="1:104" ht="12.75">
      <c r="A72" s="106">
        <v>29</v>
      </c>
      <c r="B72" s="107" t="s">
        <v>165</v>
      </c>
      <c r="C72" s="108" t="s">
        <v>166</v>
      </c>
      <c r="D72" s="109" t="s">
        <v>167</v>
      </c>
      <c r="E72" s="110">
        <v>27</v>
      </c>
      <c r="F72" s="110"/>
      <c r="G72" s="111">
        <f aca="true" t="shared" si="0" ref="G72:G85">E72*F72</f>
        <v>0</v>
      </c>
      <c r="O72" s="105">
        <v>2</v>
      </c>
      <c r="AA72" s="87">
        <v>1</v>
      </c>
      <c r="AB72" s="87">
        <v>1</v>
      </c>
      <c r="AC72" s="87">
        <v>1</v>
      </c>
      <c r="AZ72" s="87">
        <v>1</v>
      </c>
      <c r="BA72" s="87">
        <f aca="true" t="shared" si="1" ref="BA72:BA85">IF(AZ72=1,G72,0)</f>
        <v>0</v>
      </c>
      <c r="BB72" s="87">
        <f aca="true" t="shared" si="2" ref="BB72:BB85">IF(AZ72=2,G72,0)</f>
        <v>0</v>
      </c>
      <c r="BC72" s="87">
        <f aca="true" t="shared" si="3" ref="BC72:BC85">IF(AZ72=3,G72,0)</f>
        <v>0</v>
      </c>
      <c r="BD72" s="87">
        <f aca="true" t="shared" si="4" ref="BD72:BD85">IF(AZ72=4,G72,0)</f>
        <v>0</v>
      </c>
      <c r="BE72" s="87">
        <f aca="true" t="shared" si="5" ref="BE72:BE85">IF(AZ72=5,G72,0)</f>
        <v>0</v>
      </c>
      <c r="CA72" s="112">
        <v>1</v>
      </c>
      <c r="CB72" s="112">
        <v>1</v>
      </c>
      <c r="CZ72" s="87">
        <v>0</v>
      </c>
    </row>
    <row r="73" spans="1:104" ht="12.75">
      <c r="A73" s="106">
        <v>30</v>
      </c>
      <c r="B73" s="107" t="s">
        <v>168</v>
      </c>
      <c r="C73" s="108" t="s">
        <v>169</v>
      </c>
      <c r="D73" s="109" t="s">
        <v>170</v>
      </c>
      <c r="E73" s="110">
        <v>1</v>
      </c>
      <c r="F73" s="110"/>
      <c r="G73" s="111">
        <f t="shared" si="0"/>
        <v>0</v>
      </c>
      <c r="O73" s="105">
        <v>2</v>
      </c>
      <c r="AA73" s="87">
        <v>1</v>
      </c>
      <c r="AB73" s="87">
        <v>1</v>
      </c>
      <c r="AC73" s="87">
        <v>1</v>
      </c>
      <c r="AZ73" s="87">
        <v>1</v>
      </c>
      <c r="BA73" s="87">
        <f t="shared" si="1"/>
        <v>0</v>
      </c>
      <c r="BB73" s="87">
        <f t="shared" si="2"/>
        <v>0</v>
      </c>
      <c r="BC73" s="87">
        <f t="shared" si="3"/>
        <v>0</v>
      </c>
      <c r="BD73" s="87">
        <f t="shared" si="4"/>
        <v>0</v>
      </c>
      <c r="BE73" s="87">
        <f t="shared" si="5"/>
        <v>0</v>
      </c>
      <c r="CA73" s="112">
        <v>1</v>
      </c>
      <c r="CB73" s="112">
        <v>1</v>
      </c>
      <c r="CZ73" s="87">
        <v>0</v>
      </c>
    </row>
    <row r="74" spans="1:104" ht="22.5">
      <c r="A74" s="106">
        <v>31</v>
      </c>
      <c r="B74" s="107" t="s">
        <v>171</v>
      </c>
      <c r="C74" s="108" t="s">
        <v>172</v>
      </c>
      <c r="D74" s="109" t="s">
        <v>170</v>
      </c>
      <c r="E74" s="110">
        <v>1</v>
      </c>
      <c r="F74" s="110"/>
      <c r="G74" s="111">
        <f t="shared" si="0"/>
        <v>0</v>
      </c>
      <c r="O74" s="105">
        <v>2</v>
      </c>
      <c r="AA74" s="87">
        <v>1</v>
      </c>
      <c r="AB74" s="87">
        <v>1</v>
      </c>
      <c r="AC74" s="87">
        <v>1</v>
      </c>
      <c r="AZ74" s="87">
        <v>1</v>
      </c>
      <c r="BA74" s="87">
        <f t="shared" si="1"/>
        <v>0</v>
      </c>
      <c r="BB74" s="87">
        <f t="shared" si="2"/>
        <v>0</v>
      </c>
      <c r="BC74" s="87">
        <f t="shared" si="3"/>
        <v>0</v>
      </c>
      <c r="BD74" s="87">
        <f t="shared" si="4"/>
        <v>0</v>
      </c>
      <c r="BE74" s="87">
        <f t="shared" si="5"/>
        <v>0</v>
      </c>
      <c r="CA74" s="112">
        <v>1</v>
      </c>
      <c r="CB74" s="112">
        <v>1</v>
      </c>
      <c r="CZ74" s="87">
        <v>0</v>
      </c>
    </row>
    <row r="75" spans="1:104" ht="12.75">
      <c r="A75" s="106">
        <v>32</v>
      </c>
      <c r="B75" s="107" t="s">
        <v>173</v>
      </c>
      <c r="C75" s="108" t="s">
        <v>174</v>
      </c>
      <c r="D75" s="109" t="s">
        <v>175</v>
      </c>
      <c r="E75" s="110">
        <v>9.22</v>
      </c>
      <c r="F75" s="110"/>
      <c r="G75" s="111">
        <f t="shared" si="0"/>
        <v>0</v>
      </c>
      <c r="O75" s="105">
        <v>2</v>
      </c>
      <c r="AA75" s="87">
        <v>1</v>
      </c>
      <c r="AB75" s="87">
        <v>1</v>
      </c>
      <c r="AC75" s="87">
        <v>1</v>
      </c>
      <c r="AZ75" s="87">
        <v>1</v>
      </c>
      <c r="BA75" s="87">
        <f t="shared" si="1"/>
        <v>0</v>
      </c>
      <c r="BB75" s="87">
        <f t="shared" si="2"/>
        <v>0</v>
      </c>
      <c r="BC75" s="87">
        <f t="shared" si="3"/>
        <v>0</v>
      </c>
      <c r="BD75" s="87">
        <f t="shared" si="4"/>
        <v>0</v>
      </c>
      <c r="BE75" s="87">
        <f t="shared" si="5"/>
        <v>0</v>
      </c>
      <c r="CA75" s="112">
        <v>1</v>
      </c>
      <c r="CB75" s="112">
        <v>1</v>
      </c>
      <c r="CZ75" s="87">
        <v>0</v>
      </c>
    </row>
    <row r="76" spans="1:104" ht="12.75">
      <c r="A76" s="106">
        <v>33</v>
      </c>
      <c r="B76" s="107" t="s">
        <v>176</v>
      </c>
      <c r="C76" s="108" t="s">
        <v>177</v>
      </c>
      <c r="D76" s="109" t="s">
        <v>170</v>
      </c>
      <c r="E76" s="110">
        <v>1</v>
      </c>
      <c r="F76" s="110"/>
      <c r="G76" s="111">
        <f t="shared" si="0"/>
        <v>0</v>
      </c>
      <c r="O76" s="105">
        <v>2</v>
      </c>
      <c r="AA76" s="87">
        <v>1</v>
      </c>
      <c r="AB76" s="87">
        <v>1</v>
      </c>
      <c r="AC76" s="87">
        <v>1</v>
      </c>
      <c r="AZ76" s="87">
        <v>1</v>
      </c>
      <c r="BA76" s="87">
        <f t="shared" si="1"/>
        <v>0</v>
      </c>
      <c r="BB76" s="87">
        <f t="shared" si="2"/>
        <v>0</v>
      </c>
      <c r="BC76" s="87">
        <f t="shared" si="3"/>
        <v>0</v>
      </c>
      <c r="BD76" s="87">
        <f t="shared" si="4"/>
        <v>0</v>
      </c>
      <c r="BE76" s="87">
        <f t="shared" si="5"/>
        <v>0</v>
      </c>
      <c r="CA76" s="112">
        <v>1</v>
      </c>
      <c r="CB76" s="112">
        <v>1</v>
      </c>
      <c r="CZ76" s="87">
        <v>0</v>
      </c>
    </row>
    <row r="77" spans="1:104" ht="12.75">
      <c r="A77" s="106">
        <v>34</v>
      </c>
      <c r="B77" s="107" t="s">
        <v>178</v>
      </c>
      <c r="C77" s="108" t="s">
        <v>179</v>
      </c>
      <c r="D77" s="109" t="s">
        <v>170</v>
      </c>
      <c r="E77" s="110">
        <v>1</v>
      </c>
      <c r="F77" s="110"/>
      <c r="G77" s="111">
        <f t="shared" si="0"/>
        <v>0</v>
      </c>
      <c r="O77" s="105">
        <v>2</v>
      </c>
      <c r="AA77" s="87">
        <v>1</v>
      </c>
      <c r="AB77" s="87">
        <v>1</v>
      </c>
      <c r="AC77" s="87">
        <v>1</v>
      </c>
      <c r="AZ77" s="87">
        <v>1</v>
      </c>
      <c r="BA77" s="87">
        <f t="shared" si="1"/>
        <v>0</v>
      </c>
      <c r="BB77" s="87">
        <f t="shared" si="2"/>
        <v>0</v>
      </c>
      <c r="BC77" s="87">
        <f t="shared" si="3"/>
        <v>0</v>
      </c>
      <c r="BD77" s="87">
        <f t="shared" si="4"/>
        <v>0</v>
      </c>
      <c r="BE77" s="87">
        <f t="shared" si="5"/>
        <v>0</v>
      </c>
      <c r="CA77" s="112">
        <v>1</v>
      </c>
      <c r="CB77" s="112">
        <v>1</v>
      </c>
      <c r="CZ77" s="87">
        <v>0</v>
      </c>
    </row>
    <row r="78" spans="1:104" ht="12.75">
      <c r="A78" s="106">
        <v>35</v>
      </c>
      <c r="B78" s="107" t="s">
        <v>180</v>
      </c>
      <c r="C78" s="108" t="s">
        <v>181</v>
      </c>
      <c r="D78" s="109" t="s">
        <v>170</v>
      </c>
      <c r="E78" s="110">
        <v>1</v>
      </c>
      <c r="F78" s="110"/>
      <c r="G78" s="111">
        <f t="shared" si="0"/>
        <v>0</v>
      </c>
      <c r="O78" s="105">
        <v>2</v>
      </c>
      <c r="AA78" s="87">
        <v>1</v>
      </c>
      <c r="AB78" s="87">
        <v>1</v>
      </c>
      <c r="AC78" s="87">
        <v>1</v>
      </c>
      <c r="AZ78" s="87">
        <v>1</v>
      </c>
      <c r="BA78" s="87">
        <f t="shared" si="1"/>
        <v>0</v>
      </c>
      <c r="BB78" s="87">
        <f t="shared" si="2"/>
        <v>0</v>
      </c>
      <c r="BC78" s="87">
        <f t="shared" si="3"/>
        <v>0</v>
      </c>
      <c r="BD78" s="87">
        <f t="shared" si="4"/>
        <v>0</v>
      </c>
      <c r="BE78" s="87">
        <f t="shared" si="5"/>
        <v>0</v>
      </c>
      <c r="CA78" s="112">
        <v>1</v>
      </c>
      <c r="CB78" s="112">
        <v>1</v>
      </c>
      <c r="CZ78" s="87">
        <v>0</v>
      </c>
    </row>
    <row r="79" spans="1:104" ht="12.75">
      <c r="A79" s="106">
        <v>36</v>
      </c>
      <c r="B79" s="107" t="s">
        <v>182</v>
      </c>
      <c r="C79" s="108" t="s">
        <v>183</v>
      </c>
      <c r="D79" s="109" t="s">
        <v>170</v>
      </c>
      <c r="E79" s="110">
        <v>1</v>
      </c>
      <c r="F79" s="110"/>
      <c r="G79" s="111">
        <f t="shared" si="0"/>
        <v>0</v>
      </c>
      <c r="O79" s="105">
        <v>2</v>
      </c>
      <c r="AA79" s="87">
        <v>1</v>
      </c>
      <c r="AB79" s="87">
        <v>1</v>
      </c>
      <c r="AC79" s="87">
        <v>1</v>
      </c>
      <c r="AZ79" s="87">
        <v>1</v>
      </c>
      <c r="BA79" s="87">
        <f t="shared" si="1"/>
        <v>0</v>
      </c>
      <c r="BB79" s="87">
        <f t="shared" si="2"/>
        <v>0</v>
      </c>
      <c r="BC79" s="87">
        <f t="shared" si="3"/>
        <v>0</v>
      </c>
      <c r="BD79" s="87">
        <f t="shared" si="4"/>
        <v>0</v>
      </c>
      <c r="BE79" s="87">
        <f t="shared" si="5"/>
        <v>0</v>
      </c>
      <c r="CA79" s="112">
        <v>1</v>
      </c>
      <c r="CB79" s="112">
        <v>1</v>
      </c>
      <c r="CZ79" s="87">
        <v>0</v>
      </c>
    </row>
    <row r="80" spans="1:104" ht="22.5">
      <c r="A80" s="106">
        <v>37</v>
      </c>
      <c r="B80" s="107" t="s">
        <v>184</v>
      </c>
      <c r="C80" s="108" t="s">
        <v>185</v>
      </c>
      <c r="D80" s="109" t="s">
        <v>170</v>
      </c>
      <c r="E80" s="110">
        <v>1</v>
      </c>
      <c r="F80" s="110"/>
      <c r="G80" s="111">
        <f t="shared" si="0"/>
        <v>0</v>
      </c>
      <c r="O80" s="105">
        <v>2</v>
      </c>
      <c r="AA80" s="87">
        <v>1</v>
      </c>
      <c r="AB80" s="87">
        <v>1</v>
      </c>
      <c r="AC80" s="87">
        <v>1</v>
      </c>
      <c r="AZ80" s="87">
        <v>1</v>
      </c>
      <c r="BA80" s="87">
        <f t="shared" si="1"/>
        <v>0</v>
      </c>
      <c r="BB80" s="87">
        <f t="shared" si="2"/>
        <v>0</v>
      </c>
      <c r="BC80" s="87">
        <f t="shared" si="3"/>
        <v>0</v>
      </c>
      <c r="BD80" s="87">
        <f t="shared" si="4"/>
        <v>0</v>
      </c>
      <c r="BE80" s="87">
        <f t="shared" si="5"/>
        <v>0</v>
      </c>
      <c r="CA80" s="112">
        <v>1</v>
      </c>
      <c r="CB80" s="112">
        <v>1</v>
      </c>
      <c r="CZ80" s="87">
        <v>0</v>
      </c>
    </row>
    <row r="81" spans="1:104" ht="12.75">
      <c r="A81" s="106">
        <v>38</v>
      </c>
      <c r="B81" s="107" t="s">
        <v>186</v>
      </c>
      <c r="C81" s="108" t="s">
        <v>187</v>
      </c>
      <c r="D81" s="109" t="s">
        <v>170</v>
      </c>
      <c r="E81" s="110">
        <v>1</v>
      </c>
      <c r="F81" s="137"/>
      <c r="G81" s="138">
        <f t="shared" si="0"/>
        <v>0</v>
      </c>
      <c r="O81" s="105">
        <v>2</v>
      </c>
      <c r="AA81" s="87">
        <v>1</v>
      </c>
      <c r="AB81" s="87">
        <v>1</v>
      </c>
      <c r="AC81" s="87">
        <v>1</v>
      </c>
      <c r="AZ81" s="87">
        <v>1</v>
      </c>
      <c r="BA81" s="87">
        <f t="shared" si="1"/>
        <v>0</v>
      </c>
      <c r="BB81" s="87">
        <f t="shared" si="2"/>
        <v>0</v>
      </c>
      <c r="BC81" s="87">
        <f t="shared" si="3"/>
        <v>0</v>
      </c>
      <c r="BD81" s="87">
        <f t="shared" si="4"/>
        <v>0</v>
      </c>
      <c r="BE81" s="87">
        <f t="shared" si="5"/>
        <v>0</v>
      </c>
      <c r="CA81" s="112">
        <v>1</v>
      </c>
      <c r="CB81" s="112">
        <v>1</v>
      </c>
      <c r="CZ81" s="87">
        <v>0</v>
      </c>
    </row>
    <row r="82" spans="1:104" ht="12.75">
      <c r="A82" s="106">
        <v>39</v>
      </c>
      <c r="B82" s="107" t="s">
        <v>188</v>
      </c>
      <c r="C82" s="108" t="s">
        <v>189</v>
      </c>
      <c r="D82" s="109" t="s">
        <v>170</v>
      </c>
      <c r="E82" s="110">
        <v>1</v>
      </c>
      <c r="F82" s="110"/>
      <c r="G82" s="111">
        <f t="shared" si="0"/>
        <v>0</v>
      </c>
      <c r="O82" s="105">
        <v>2</v>
      </c>
      <c r="AA82" s="87">
        <v>1</v>
      </c>
      <c r="AB82" s="87">
        <v>1</v>
      </c>
      <c r="AC82" s="87">
        <v>1</v>
      </c>
      <c r="AZ82" s="87">
        <v>1</v>
      </c>
      <c r="BA82" s="87">
        <f t="shared" si="1"/>
        <v>0</v>
      </c>
      <c r="BB82" s="87">
        <f t="shared" si="2"/>
        <v>0</v>
      </c>
      <c r="BC82" s="87">
        <f t="shared" si="3"/>
        <v>0</v>
      </c>
      <c r="BD82" s="87">
        <f t="shared" si="4"/>
        <v>0</v>
      </c>
      <c r="BE82" s="87">
        <f t="shared" si="5"/>
        <v>0</v>
      </c>
      <c r="CA82" s="112">
        <v>1</v>
      </c>
      <c r="CB82" s="112">
        <v>1</v>
      </c>
      <c r="CZ82" s="87">
        <v>0</v>
      </c>
    </row>
    <row r="83" spans="1:104" ht="22.5">
      <c r="A83" s="106">
        <v>40</v>
      </c>
      <c r="B83" s="107" t="s">
        <v>190</v>
      </c>
      <c r="C83" s="108" t="s">
        <v>408</v>
      </c>
      <c r="D83" s="109" t="s">
        <v>170</v>
      </c>
      <c r="E83" s="110">
        <v>1</v>
      </c>
      <c r="F83" s="110"/>
      <c r="G83" s="111">
        <f t="shared" si="0"/>
        <v>0</v>
      </c>
      <c r="O83" s="105">
        <v>2</v>
      </c>
      <c r="AA83" s="87">
        <v>1</v>
      </c>
      <c r="AB83" s="87">
        <v>1</v>
      </c>
      <c r="AC83" s="87">
        <v>1</v>
      </c>
      <c r="AZ83" s="87">
        <v>1</v>
      </c>
      <c r="BA83" s="87">
        <f t="shared" si="1"/>
        <v>0</v>
      </c>
      <c r="BB83" s="87">
        <f t="shared" si="2"/>
        <v>0</v>
      </c>
      <c r="BC83" s="87">
        <f t="shared" si="3"/>
        <v>0</v>
      </c>
      <c r="BD83" s="87">
        <f t="shared" si="4"/>
        <v>0</v>
      </c>
      <c r="BE83" s="87">
        <f t="shared" si="5"/>
        <v>0</v>
      </c>
      <c r="CA83" s="112">
        <v>1</v>
      </c>
      <c r="CB83" s="112">
        <v>1</v>
      </c>
      <c r="CZ83" s="87">
        <v>0</v>
      </c>
    </row>
    <row r="84" spans="1:104" ht="12.75">
      <c r="A84" s="106">
        <v>41</v>
      </c>
      <c r="B84" s="107" t="s">
        <v>191</v>
      </c>
      <c r="C84" s="108" t="s">
        <v>379</v>
      </c>
      <c r="D84" s="109" t="s">
        <v>170</v>
      </c>
      <c r="E84" s="110">
        <v>1</v>
      </c>
      <c r="F84" s="110"/>
      <c r="G84" s="111">
        <f t="shared" si="0"/>
        <v>0</v>
      </c>
      <c r="O84" s="105">
        <v>2</v>
      </c>
      <c r="AA84" s="87">
        <v>1</v>
      </c>
      <c r="AB84" s="87">
        <v>1</v>
      </c>
      <c r="AC84" s="87">
        <v>1</v>
      </c>
      <c r="AZ84" s="87">
        <v>1</v>
      </c>
      <c r="BA84" s="87">
        <f t="shared" si="1"/>
        <v>0</v>
      </c>
      <c r="BB84" s="87">
        <f t="shared" si="2"/>
        <v>0</v>
      </c>
      <c r="BC84" s="87">
        <f t="shared" si="3"/>
        <v>0</v>
      </c>
      <c r="BD84" s="87">
        <f t="shared" si="4"/>
        <v>0</v>
      </c>
      <c r="BE84" s="87">
        <f t="shared" si="5"/>
        <v>0</v>
      </c>
      <c r="CA84" s="112">
        <v>1</v>
      </c>
      <c r="CB84" s="112">
        <v>1</v>
      </c>
      <c r="CZ84" s="87">
        <v>0</v>
      </c>
    </row>
    <row r="85" spans="1:104" ht="12.75">
      <c r="A85" s="106">
        <v>42</v>
      </c>
      <c r="B85" s="107" t="s">
        <v>192</v>
      </c>
      <c r="C85" s="108" t="s">
        <v>193</v>
      </c>
      <c r="D85" s="109" t="s">
        <v>170</v>
      </c>
      <c r="E85" s="110">
        <v>1</v>
      </c>
      <c r="F85" s="110"/>
      <c r="G85" s="111">
        <f t="shared" si="0"/>
        <v>0</v>
      </c>
      <c r="O85" s="105">
        <v>2</v>
      </c>
      <c r="AA85" s="87">
        <v>1</v>
      </c>
      <c r="AB85" s="87">
        <v>1</v>
      </c>
      <c r="AC85" s="87">
        <v>1</v>
      </c>
      <c r="AZ85" s="87">
        <v>1</v>
      </c>
      <c r="BA85" s="87">
        <f t="shared" si="1"/>
        <v>0</v>
      </c>
      <c r="BB85" s="87">
        <f t="shared" si="2"/>
        <v>0</v>
      </c>
      <c r="BC85" s="87">
        <f t="shared" si="3"/>
        <v>0</v>
      </c>
      <c r="BD85" s="87">
        <f t="shared" si="4"/>
        <v>0</v>
      </c>
      <c r="BE85" s="87">
        <f t="shared" si="5"/>
        <v>0</v>
      </c>
      <c r="CA85" s="112">
        <v>1</v>
      </c>
      <c r="CB85" s="112">
        <v>1</v>
      </c>
      <c r="CZ85" s="87">
        <v>0</v>
      </c>
    </row>
    <row r="86" spans="1:57" ht="12.75">
      <c r="A86" s="119"/>
      <c r="B86" s="120" t="s">
        <v>74</v>
      </c>
      <c r="C86" s="121" t="str">
        <f>CONCATENATE(B71," ",C71)</f>
        <v>11 Přípravné a přidružené práce</v>
      </c>
      <c r="D86" s="122"/>
      <c r="E86" s="123"/>
      <c r="F86" s="124"/>
      <c r="G86" s="125">
        <f>SUM(G71:G85)</f>
        <v>0</v>
      </c>
      <c r="O86" s="105">
        <v>4</v>
      </c>
      <c r="BA86" s="126">
        <f>SUM(BA71:BA85)</f>
        <v>0</v>
      </c>
      <c r="BB86" s="126">
        <f>SUM(BB71:BB85)</f>
        <v>0</v>
      </c>
      <c r="BC86" s="126">
        <f>SUM(BC71:BC85)</f>
        <v>0</v>
      </c>
      <c r="BD86" s="126">
        <f>SUM(BD71:BD85)</f>
        <v>0</v>
      </c>
      <c r="BE86" s="126">
        <f>SUM(BE71:BE85)</f>
        <v>0</v>
      </c>
    </row>
    <row r="87" spans="1:15" ht="18" customHeight="1">
      <c r="A87" s="98" t="s">
        <v>71</v>
      </c>
      <c r="B87" s="99" t="s">
        <v>194</v>
      </c>
      <c r="C87" s="100" t="s">
        <v>195</v>
      </c>
      <c r="D87" s="101"/>
      <c r="E87" s="102"/>
      <c r="F87" s="102"/>
      <c r="G87" s="103"/>
      <c r="H87" s="104"/>
      <c r="I87" s="104"/>
      <c r="O87" s="105">
        <v>1</v>
      </c>
    </row>
    <row r="88" spans="1:104" ht="12.75">
      <c r="A88" s="106">
        <v>43</v>
      </c>
      <c r="B88" s="107" t="s">
        <v>196</v>
      </c>
      <c r="C88" s="108" t="s">
        <v>380</v>
      </c>
      <c r="D88" s="109" t="s">
        <v>82</v>
      </c>
      <c r="E88" s="110">
        <v>937</v>
      </c>
      <c r="F88" s="110"/>
      <c r="G88" s="111">
        <f>E88*F88</f>
        <v>0</v>
      </c>
      <c r="O88" s="105">
        <v>2</v>
      </c>
      <c r="AA88" s="87">
        <v>1</v>
      </c>
      <c r="AB88" s="87">
        <v>9</v>
      </c>
      <c r="AC88" s="87">
        <v>9</v>
      </c>
      <c r="AZ88" s="87">
        <v>1</v>
      </c>
      <c r="BA88" s="87">
        <f>IF(AZ88=1,G88,0)</f>
        <v>0</v>
      </c>
      <c r="BB88" s="87">
        <f>IF(AZ88=2,G88,0)</f>
        <v>0</v>
      </c>
      <c r="BC88" s="87">
        <f>IF(AZ88=3,G88,0)</f>
        <v>0</v>
      </c>
      <c r="BD88" s="87">
        <f>IF(AZ88=4,G88,0)</f>
        <v>0</v>
      </c>
      <c r="BE88" s="87">
        <f>IF(AZ88=5,G88,0)</f>
        <v>0</v>
      </c>
      <c r="CA88" s="112">
        <v>1</v>
      </c>
      <c r="CB88" s="112">
        <v>9</v>
      </c>
      <c r="CZ88" s="87">
        <v>0</v>
      </c>
    </row>
    <row r="89" spans="1:104" ht="12.75">
      <c r="A89" s="106">
        <v>44</v>
      </c>
      <c r="B89" s="107" t="s">
        <v>197</v>
      </c>
      <c r="C89" s="108" t="s">
        <v>198</v>
      </c>
      <c r="D89" s="109" t="s">
        <v>76</v>
      </c>
      <c r="E89" s="110">
        <v>5</v>
      </c>
      <c r="F89" s="110"/>
      <c r="G89" s="111">
        <f>E89*F89</f>
        <v>0</v>
      </c>
      <c r="O89" s="105">
        <v>2</v>
      </c>
      <c r="AA89" s="87">
        <v>1</v>
      </c>
      <c r="AB89" s="87">
        <v>0</v>
      </c>
      <c r="AC89" s="87">
        <v>0</v>
      </c>
      <c r="AZ89" s="87">
        <v>1</v>
      </c>
      <c r="BA89" s="87">
        <f>IF(AZ89=1,G89,0)</f>
        <v>0</v>
      </c>
      <c r="BB89" s="87">
        <f>IF(AZ89=2,G89,0)</f>
        <v>0</v>
      </c>
      <c r="BC89" s="87">
        <f>IF(AZ89=3,G89,0)</f>
        <v>0</v>
      </c>
      <c r="BD89" s="87">
        <f>IF(AZ89=4,G89,0)</f>
        <v>0</v>
      </c>
      <c r="BE89" s="87">
        <f>IF(AZ89=5,G89,0)</f>
        <v>0</v>
      </c>
      <c r="CA89" s="112">
        <v>1</v>
      </c>
      <c r="CB89" s="112">
        <v>0</v>
      </c>
      <c r="CZ89" s="87">
        <v>0</v>
      </c>
    </row>
    <row r="90" spans="1:104" ht="12.75">
      <c r="A90" s="106">
        <v>45</v>
      </c>
      <c r="B90" s="107" t="s">
        <v>199</v>
      </c>
      <c r="C90" s="108" t="s">
        <v>200</v>
      </c>
      <c r="D90" s="109" t="s">
        <v>170</v>
      </c>
      <c r="E90" s="110">
        <v>1</v>
      </c>
      <c r="F90" s="110"/>
      <c r="G90" s="111">
        <f>E90*F90</f>
        <v>0</v>
      </c>
      <c r="O90" s="105">
        <v>2</v>
      </c>
      <c r="AA90" s="87">
        <v>1</v>
      </c>
      <c r="AB90" s="87">
        <v>1</v>
      </c>
      <c r="AC90" s="87">
        <v>1</v>
      </c>
      <c r="AZ90" s="87">
        <v>1</v>
      </c>
      <c r="BA90" s="87">
        <f>IF(AZ90=1,G90,0)</f>
        <v>0</v>
      </c>
      <c r="BB90" s="87">
        <f>IF(AZ90=2,G90,0)</f>
        <v>0</v>
      </c>
      <c r="BC90" s="87">
        <f>IF(AZ90=3,G90,0)</f>
        <v>0</v>
      </c>
      <c r="BD90" s="87">
        <f>IF(AZ90=4,G90,0)</f>
        <v>0</v>
      </c>
      <c r="BE90" s="87">
        <f>IF(AZ90=5,G90,0)</f>
        <v>0</v>
      </c>
      <c r="CA90" s="112">
        <v>1</v>
      </c>
      <c r="CB90" s="112">
        <v>1</v>
      </c>
      <c r="CZ90" s="87">
        <v>0</v>
      </c>
    </row>
    <row r="91" spans="1:104" ht="22.5">
      <c r="A91" s="106">
        <v>46</v>
      </c>
      <c r="B91" s="107" t="s">
        <v>201</v>
      </c>
      <c r="C91" s="108" t="s">
        <v>409</v>
      </c>
      <c r="D91" s="109" t="s">
        <v>91</v>
      </c>
      <c r="E91" s="110">
        <v>73.76</v>
      </c>
      <c r="F91" s="110"/>
      <c r="G91" s="111">
        <f>E91*F91</f>
        <v>0</v>
      </c>
      <c r="O91" s="105">
        <v>2</v>
      </c>
      <c r="AA91" s="87">
        <v>1</v>
      </c>
      <c r="AB91" s="87">
        <v>1</v>
      </c>
      <c r="AC91" s="87">
        <v>1</v>
      </c>
      <c r="AZ91" s="87">
        <v>1</v>
      </c>
      <c r="BA91" s="87">
        <f>IF(AZ91=1,G91,0)</f>
        <v>0</v>
      </c>
      <c r="BB91" s="87">
        <f>IF(AZ91=2,G91,0)</f>
        <v>0</v>
      </c>
      <c r="BC91" s="87">
        <f>IF(AZ91=3,G91,0)</f>
        <v>0</v>
      </c>
      <c r="BD91" s="87">
        <f>IF(AZ91=4,G91,0)</f>
        <v>0</v>
      </c>
      <c r="BE91" s="87">
        <f>IF(AZ91=5,G91,0)</f>
        <v>0</v>
      </c>
      <c r="CA91" s="112">
        <v>1</v>
      </c>
      <c r="CB91" s="112">
        <v>1</v>
      </c>
      <c r="CZ91" s="87">
        <v>1.89077</v>
      </c>
    </row>
    <row r="92" spans="1:15" ht="12.75">
      <c r="A92" s="113"/>
      <c r="B92" s="115"/>
      <c r="C92" s="247" t="s">
        <v>202</v>
      </c>
      <c r="D92" s="248"/>
      <c r="E92" s="116">
        <v>73.76</v>
      </c>
      <c r="F92" s="117"/>
      <c r="G92" s="118"/>
      <c r="M92" s="114" t="s">
        <v>202</v>
      </c>
      <c r="O92" s="105"/>
    </row>
    <row r="93" spans="1:104" ht="12.75">
      <c r="A93" s="106">
        <v>47</v>
      </c>
      <c r="B93" s="107" t="s">
        <v>203</v>
      </c>
      <c r="C93" s="108" t="s">
        <v>204</v>
      </c>
      <c r="D93" s="109" t="s">
        <v>76</v>
      </c>
      <c r="E93" s="110">
        <v>5</v>
      </c>
      <c r="F93" s="110"/>
      <c r="G93" s="111">
        <f>E93*F93</f>
        <v>0</v>
      </c>
      <c r="O93" s="105">
        <v>2</v>
      </c>
      <c r="AA93" s="87">
        <v>1</v>
      </c>
      <c r="AB93" s="87">
        <v>1</v>
      </c>
      <c r="AC93" s="87">
        <v>1</v>
      </c>
      <c r="AZ93" s="87">
        <v>1</v>
      </c>
      <c r="BA93" s="87">
        <f>IF(AZ93=1,G93,0)</f>
        <v>0</v>
      </c>
      <c r="BB93" s="87">
        <f>IF(AZ93=2,G93,0)</f>
        <v>0</v>
      </c>
      <c r="BC93" s="87">
        <f>IF(AZ93=3,G93,0)</f>
        <v>0</v>
      </c>
      <c r="BD93" s="87">
        <f>IF(AZ93=4,G93,0)</f>
        <v>0</v>
      </c>
      <c r="BE93" s="87">
        <f>IF(AZ93=5,G93,0)</f>
        <v>0</v>
      </c>
      <c r="CA93" s="112">
        <v>1</v>
      </c>
      <c r="CB93" s="112">
        <v>1</v>
      </c>
      <c r="CZ93" s="87">
        <v>0.00165</v>
      </c>
    </row>
    <row r="94" spans="1:15" ht="12.75">
      <c r="A94" s="113"/>
      <c r="B94" s="115"/>
      <c r="C94" s="247" t="s">
        <v>205</v>
      </c>
      <c r="D94" s="248"/>
      <c r="E94" s="116">
        <v>3</v>
      </c>
      <c r="F94" s="117"/>
      <c r="G94" s="118"/>
      <c r="M94" s="114" t="s">
        <v>205</v>
      </c>
      <c r="O94" s="105"/>
    </row>
    <row r="95" spans="1:15" ht="12.75">
      <c r="A95" s="113"/>
      <c r="B95" s="115"/>
      <c r="C95" s="247" t="s">
        <v>206</v>
      </c>
      <c r="D95" s="248"/>
      <c r="E95" s="116">
        <v>2</v>
      </c>
      <c r="F95" s="117"/>
      <c r="G95" s="118"/>
      <c r="M95" s="114" t="s">
        <v>206</v>
      </c>
      <c r="O95" s="105"/>
    </row>
    <row r="96" spans="1:104" ht="12.75">
      <c r="A96" s="106">
        <v>48</v>
      </c>
      <c r="B96" s="107" t="s">
        <v>207</v>
      </c>
      <c r="C96" s="108" t="s">
        <v>410</v>
      </c>
      <c r="D96" s="109" t="s">
        <v>91</v>
      </c>
      <c r="E96" s="110">
        <v>2.875</v>
      </c>
      <c r="F96" s="110"/>
      <c r="G96" s="111">
        <f>E96*F96</f>
        <v>0</v>
      </c>
      <c r="O96" s="105">
        <v>2</v>
      </c>
      <c r="AA96" s="87">
        <v>1</v>
      </c>
      <c r="AB96" s="87">
        <v>1</v>
      </c>
      <c r="AC96" s="87">
        <v>1</v>
      </c>
      <c r="AZ96" s="87">
        <v>1</v>
      </c>
      <c r="BA96" s="87">
        <f>IF(AZ96=1,G96,0)</f>
        <v>0</v>
      </c>
      <c r="BB96" s="87">
        <f>IF(AZ96=2,G96,0)</f>
        <v>0</v>
      </c>
      <c r="BC96" s="87">
        <f>IF(AZ96=3,G96,0)</f>
        <v>0</v>
      </c>
      <c r="BD96" s="87">
        <f>IF(AZ96=4,G96,0)</f>
        <v>0</v>
      </c>
      <c r="BE96" s="87">
        <f>IF(AZ96=5,G96,0)</f>
        <v>0</v>
      </c>
      <c r="CA96" s="112">
        <v>1</v>
      </c>
      <c r="CB96" s="112">
        <v>1</v>
      </c>
      <c r="CZ96" s="87">
        <v>2.5</v>
      </c>
    </row>
    <row r="97" spans="1:15" ht="12.75">
      <c r="A97" s="113"/>
      <c r="B97" s="115"/>
      <c r="C97" s="247" t="s">
        <v>208</v>
      </c>
      <c r="D97" s="248"/>
      <c r="E97" s="116">
        <v>2.875</v>
      </c>
      <c r="F97" s="117"/>
      <c r="G97" s="118"/>
      <c r="M97" s="114" t="s">
        <v>208</v>
      </c>
      <c r="O97" s="105"/>
    </row>
    <row r="98" spans="1:104" ht="12.75">
      <c r="A98" s="106">
        <v>49</v>
      </c>
      <c r="B98" s="107" t="s">
        <v>209</v>
      </c>
      <c r="C98" s="108" t="s">
        <v>411</v>
      </c>
      <c r="D98" s="109" t="s">
        <v>82</v>
      </c>
      <c r="E98" s="110">
        <v>922</v>
      </c>
      <c r="F98" s="110"/>
      <c r="G98" s="111">
        <f>E98*F98</f>
        <v>0</v>
      </c>
      <c r="O98" s="105">
        <v>2</v>
      </c>
      <c r="AA98" s="87">
        <v>1</v>
      </c>
      <c r="AB98" s="87">
        <v>9</v>
      </c>
      <c r="AC98" s="87">
        <v>9</v>
      </c>
      <c r="AZ98" s="87">
        <v>1</v>
      </c>
      <c r="BA98" s="87">
        <f>IF(AZ98=1,G98,0)</f>
        <v>0</v>
      </c>
      <c r="BB98" s="87">
        <f>IF(AZ98=2,G98,0)</f>
        <v>0</v>
      </c>
      <c r="BC98" s="87">
        <f>IF(AZ98=3,G98,0)</f>
        <v>0</v>
      </c>
      <c r="BD98" s="87">
        <f>IF(AZ98=4,G98,0)</f>
        <v>0</v>
      </c>
      <c r="BE98" s="87">
        <f>IF(AZ98=5,G98,0)</f>
        <v>0</v>
      </c>
      <c r="CA98" s="112">
        <v>1</v>
      </c>
      <c r="CB98" s="112">
        <v>9</v>
      </c>
      <c r="CZ98" s="87">
        <v>0.00031</v>
      </c>
    </row>
    <row r="99" spans="1:104" ht="12.75">
      <c r="A99" s="106">
        <v>50</v>
      </c>
      <c r="B99" s="107" t="s">
        <v>210</v>
      </c>
      <c r="C99" s="108" t="s">
        <v>211</v>
      </c>
      <c r="D99" s="109" t="s">
        <v>76</v>
      </c>
      <c r="E99" s="110">
        <v>3</v>
      </c>
      <c r="F99" s="110"/>
      <c r="G99" s="111">
        <f>E99*F99</f>
        <v>0</v>
      </c>
      <c r="O99" s="105">
        <v>2</v>
      </c>
      <c r="AA99" s="87">
        <v>3</v>
      </c>
      <c r="AB99" s="87">
        <v>1</v>
      </c>
      <c r="AC99" s="87">
        <v>28600025</v>
      </c>
      <c r="AZ99" s="87">
        <v>1</v>
      </c>
      <c r="BA99" s="87">
        <f>IF(AZ99=1,G99,0)</f>
        <v>0</v>
      </c>
      <c r="BB99" s="87">
        <f>IF(AZ99=2,G99,0)</f>
        <v>0</v>
      </c>
      <c r="BC99" s="87">
        <f>IF(AZ99=3,G99,0)</f>
        <v>0</v>
      </c>
      <c r="BD99" s="87">
        <f>IF(AZ99=4,G99,0)</f>
        <v>0</v>
      </c>
      <c r="BE99" s="87">
        <f>IF(AZ99=5,G99,0)</f>
        <v>0</v>
      </c>
      <c r="CA99" s="112">
        <v>3</v>
      </c>
      <c r="CB99" s="112">
        <v>1</v>
      </c>
      <c r="CZ99" s="87">
        <v>0</v>
      </c>
    </row>
    <row r="100" spans="1:104" ht="12.75">
      <c r="A100" s="106">
        <v>51</v>
      </c>
      <c r="B100" s="107" t="s">
        <v>212</v>
      </c>
      <c r="C100" s="108" t="s">
        <v>213</v>
      </c>
      <c r="D100" s="109" t="s">
        <v>76</v>
      </c>
      <c r="E100" s="110">
        <v>2</v>
      </c>
      <c r="F100" s="110"/>
      <c r="G100" s="111">
        <f>E100*F100</f>
        <v>0</v>
      </c>
      <c r="O100" s="105">
        <v>2</v>
      </c>
      <c r="AA100" s="87">
        <v>3</v>
      </c>
      <c r="AB100" s="87">
        <v>1</v>
      </c>
      <c r="AC100" s="87">
        <v>28600026</v>
      </c>
      <c r="AZ100" s="87">
        <v>1</v>
      </c>
      <c r="BA100" s="87">
        <f>IF(AZ100=1,G100,0)</f>
        <v>0</v>
      </c>
      <c r="BB100" s="87">
        <f>IF(AZ100=2,G100,0)</f>
        <v>0</v>
      </c>
      <c r="BC100" s="87">
        <f>IF(AZ100=3,G100,0)</f>
        <v>0</v>
      </c>
      <c r="BD100" s="87">
        <f>IF(AZ100=4,G100,0)</f>
        <v>0</v>
      </c>
      <c r="BE100" s="87">
        <f>IF(AZ100=5,G100,0)</f>
        <v>0</v>
      </c>
      <c r="CA100" s="112">
        <v>3</v>
      </c>
      <c r="CB100" s="112">
        <v>1</v>
      </c>
      <c r="CZ100" s="87">
        <v>0</v>
      </c>
    </row>
    <row r="101" spans="1:57" ht="12.75">
      <c r="A101" s="119"/>
      <c r="B101" s="120" t="s">
        <v>74</v>
      </c>
      <c r="C101" s="121" t="str">
        <f>CONCATENATE(B87," ",C87)</f>
        <v>45 Podkladní a vedlejší konstrukce</v>
      </c>
      <c r="D101" s="122"/>
      <c r="E101" s="123"/>
      <c r="F101" s="124"/>
      <c r="G101" s="125">
        <f>SUM(G87:G100)</f>
        <v>0</v>
      </c>
      <c r="O101" s="105">
        <v>4</v>
      </c>
      <c r="BA101" s="126">
        <f>SUM(BA87:BA100)</f>
        <v>0</v>
      </c>
      <c r="BB101" s="126">
        <f>SUM(BB87:BB100)</f>
        <v>0</v>
      </c>
      <c r="BC101" s="126">
        <f>SUM(BC87:BC100)</f>
        <v>0</v>
      </c>
      <c r="BD101" s="126">
        <f>SUM(BD87:BD100)</f>
        <v>0</v>
      </c>
      <c r="BE101" s="126">
        <f>SUM(BE87:BE100)</f>
        <v>0</v>
      </c>
    </row>
    <row r="102" spans="1:15" ht="18" customHeight="1">
      <c r="A102" s="98" t="s">
        <v>71</v>
      </c>
      <c r="B102" s="99" t="s">
        <v>214</v>
      </c>
      <c r="C102" s="100" t="s">
        <v>215</v>
      </c>
      <c r="D102" s="101"/>
      <c r="E102" s="102"/>
      <c r="F102" s="102"/>
      <c r="G102" s="103"/>
      <c r="H102" s="104"/>
      <c r="I102" s="104"/>
      <c r="O102" s="105">
        <v>1</v>
      </c>
    </row>
    <row r="103" spans="1:104" ht="12.75">
      <c r="A103" s="106">
        <v>52</v>
      </c>
      <c r="B103" s="107" t="s">
        <v>216</v>
      </c>
      <c r="C103" s="108" t="s">
        <v>217</v>
      </c>
      <c r="D103" s="109" t="s">
        <v>112</v>
      </c>
      <c r="E103" s="110">
        <v>18</v>
      </c>
      <c r="F103" s="110"/>
      <c r="G103" s="111">
        <f>E103*F103</f>
        <v>0</v>
      </c>
      <c r="O103" s="105">
        <v>2</v>
      </c>
      <c r="AA103" s="87">
        <v>1</v>
      </c>
      <c r="AB103" s="87">
        <v>1</v>
      </c>
      <c r="AC103" s="87">
        <v>1</v>
      </c>
      <c r="AZ103" s="87">
        <v>1</v>
      </c>
      <c r="BA103" s="87">
        <f>IF(AZ103=1,G103,0)</f>
        <v>0</v>
      </c>
      <c r="BB103" s="87">
        <f>IF(AZ103=2,G103,0)</f>
        <v>0</v>
      </c>
      <c r="BC103" s="87">
        <f>IF(AZ103=3,G103,0)</f>
        <v>0</v>
      </c>
      <c r="BD103" s="87">
        <f>IF(AZ103=4,G103,0)</f>
        <v>0</v>
      </c>
      <c r="BE103" s="87">
        <f>IF(AZ103=5,G103,0)</f>
        <v>0</v>
      </c>
      <c r="CA103" s="112">
        <v>1</v>
      </c>
      <c r="CB103" s="112">
        <v>1</v>
      </c>
      <c r="CZ103" s="87">
        <v>0.1012</v>
      </c>
    </row>
    <row r="104" spans="1:15" ht="12.75">
      <c r="A104" s="113"/>
      <c r="B104" s="115"/>
      <c r="C104" s="247" t="s">
        <v>218</v>
      </c>
      <c r="D104" s="248"/>
      <c r="E104" s="116">
        <v>18</v>
      </c>
      <c r="F104" s="117"/>
      <c r="G104" s="118"/>
      <c r="M104" s="114" t="s">
        <v>218</v>
      </c>
      <c r="O104" s="105"/>
    </row>
    <row r="105" spans="1:104" ht="12.75">
      <c r="A105" s="106">
        <v>53</v>
      </c>
      <c r="B105" s="107" t="s">
        <v>219</v>
      </c>
      <c r="C105" s="108" t="s">
        <v>220</v>
      </c>
      <c r="D105" s="109" t="s">
        <v>112</v>
      </c>
      <c r="E105" s="110">
        <v>560</v>
      </c>
      <c r="F105" s="110"/>
      <c r="G105" s="111">
        <f>E105*F105</f>
        <v>0</v>
      </c>
      <c r="O105" s="105">
        <v>2</v>
      </c>
      <c r="AA105" s="87">
        <v>1</v>
      </c>
      <c r="AB105" s="87">
        <v>1</v>
      </c>
      <c r="AC105" s="87">
        <v>1</v>
      </c>
      <c r="AZ105" s="87">
        <v>1</v>
      </c>
      <c r="BA105" s="87">
        <f>IF(AZ105=1,G105,0)</f>
        <v>0</v>
      </c>
      <c r="BB105" s="87">
        <f>IF(AZ105=2,G105,0)</f>
        <v>0</v>
      </c>
      <c r="BC105" s="87">
        <f>IF(AZ105=3,G105,0)</f>
        <v>0</v>
      </c>
      <c r="BD105" s="87">
        <f>IF(AZ105=4,G105,0)</f>
        <v>0</v>
      </c>
      <c r="BE105" s="87">
        <f>IF(AZ105=5,G105,0)</f>
        <v>0</v>
      </c>
      <c r="CA105" s="112">
        <v>1</v>
      </c>
      <c r="CB105" s="112">
        <v>1</v>
      </c>
      <c r="CZ105" s="87">
        <v>0.441</v>
      </c>
    </row>
    <row r="106" spans="1:15" ht="12.75">
      <c r="A106" s="113"/>
      <c r="B106" s="115"/>
      <c r="C106" s="247" t="s">
        <v>221</v>
      </c>
      <c r="D106" s="248"/>
      <c r="E106" s="116">
        <v>560</v>
      </c>
      <c r="F106" s="117"/>
      <c r="G106" s="118"/>
      <c r="M106" s="114" t="s">
        <v>221</v>
      </c>
      <c r="O106" s="105"/>
    </row>
    <row r="107" spans="1:104" ht="12.75">
      <c r="A107" s="106">
        <v>54</v>
      </c>
      <c r="B107" s="107" t="s">
        <v>222</v>
      </c>
      <c r="C107" s="108" t="s">
        <v>223</v>
      </c>
      <c r="D107" s="109" t="s">
        <v>112</v>
      </c>
      <c r="E107" s="110">
        <v>560</v>
      </c>
      <c r="F107" s="110"/>
      <c r="G107" s="111">
        <f>E107*F107</f>
        <v>0</v>
      </c>
      <c r="O107" s="105">
        <v>2</v>
      </c>
      <c r="AA107" s="87">
        <v>1</v>
      </c>
      <c r="AB107" s="87">
        <v>1</v>
      </c>
      <c r="AC107" s="87">
        <v>1</v>
      </c>
      <c r="AZ107" s="87">
        <v>1</v>
      </c>
      <c r="BA107" s="87">
        <f>IF(AZ107=1,G107,0)</f>
        <v>0</v>
      </c>
      <c r="BB107" s="87">
        <f>IF(AZ107=2,G107,0)</f>
        <v>0</v>
      </c>
      <c r="BC107" s="87">
        <f>IF(AZ107=3,G107,0)</f>
        <v>0</v>
      </c>
      <c r="BD107" s="87">
        <f>IF(AZ107=4,G107,0)</f>
        <v>0</v>
      </c>
      <c r="BE107" s="87">
        <f>IF(AZ107=5,G107,0)</f>
        <v>0</v>
      </c>
      <c r="CA107" s="112">
        <v>1</v>
      </c>
      <c r="CB107" s="112">
        <v>1</v>
      </c>
      <c r="CZ107" s="87">
        <v>0.18463</v>
      </c>
    </row>
    <row r="108" spans="1:15" ht="12.75">
      <c r="A108" s="113"/>
      <c r="B108" s="115"/>
      <c r="C108" s="247" t="s">
        <v>221</v>
      </c>
      <c r="D108" s="248"/>
      <c r="E108" s="116">
        <v>560</v>
      </c>
      <c r="F108" s="117"/>
      <c r="G108" s="118"/>
      <c r="M108" s="114" t="s">
        <v>221</v>
      </c>
      <c r="O108" s="105"/>
    </row>
    <row r="109" spans="1:104" ht="12.75">
      <c r="A109" s="106">
        <v>55</v>
      </c>
      <c r="B109" s="107" t="s">
        <v>224</v>
      </c>
      <c r="C109" s="108" t="s">
        <v>412</v>
      </c>
      <c r="D109" s="109" t="s">
        <v>112</v>
      </c>
      <c r="E109" s="110">
        <v>560</v>
      </c>
      <c r="F109" s="110"/>
      <c r="G109" s="111">
        <f>E109*F109</f>
        <v>0</v>
      </c>
      <c r="O109" s="105">
        <v>2</v>
      </c>
      <c r="AA109" s="87">
        <v>1</v>
      </c>
      <c r="AB109" s="87">
        <v>1</v>
      </c>
      <c r="AC109" s="87">
        <v>1</v>
      </c>
      <c r="AZ109" s="87">
        <v>1</v>
      </c>
      <c r="BA109" s="87">
        <f>IF(AZ109=1,G109,0)</f>
        <v>0</v>
      </c>
      <c r="BB109" s="87">
        <f>IF(AZ109=2,G109,0)</f>
        <v>0</v>
      </c>
      <c r="BC109" s="87">
        <f>IF(AZ109=3,G109,0)</f>
        <v>0</v>
      </c>
      <c r="BD109" s="87">
        <f>IF(AZ109=4,G109,0)</f>
        <v>0</v>
      </c>
      <c r="BE109" s="87">
        <f>IF(AZ109=5,G109,0)</f>
        <v>0</v>
      </c>
      <c r="CA109" s="112">
        <v>1</v>
      </c>
      <c r="CB109" s="112">
        <v>1</v>
      </c>
      <c r="CZ109" s="87">
        <v>0.26376</v>
      </c>
    </row>
    <row r="110" spans="1:15" ht="12.75">
      <c r="A110" s="113"/>
      <c r="B110" s="115"/>
      <c r="C110" s="247" t="s">
        <v>221</v>
      </c>
      <c r="D110" s="248"/>
      <c r="E110" s="116">
        <v>560</v>
      </c>
      <c r="F110" s="117"/>
      <c r="G110" s="118"/>
      <c r="M110" s="114" t="s">
        <v>221</v>
      </c>
      <c r="O110" s="105"/>
    </row>
    <row r="111" spans="1:104" ht="12.75">
      <c r="A111" s="106">
        <v>56</v>
      </c>
      <c r="B111" s="107" t="s">
        <v>225</v>
      </c>
      <c r="C111" s="108" t="s">
        <v>413</v>
      </c>
      <c r="D111" s="109" t="s">
        <v>112</v>
      </c>
      <c r="E111" s="110">
        <v>112.4</v>
      </c>
      <c r="F111" s="110"/>
      <c r="G111" s="111">
        <f>E111*F111</f>
        <v>0</v>
      </c>
      <c r="O111" s="105">
        <v>2</v>
      </c>
      <c r="AA111" s="87">
        <v>1</v>
      </c>
      <c r="AB111" s="87">
        <v>1</v>
      </c>
      <c r="AC111" s="87">
        <v>1</v>
      </c>
      <c r="AZ111" s="87">
        <v>1</v>
      </c>
      <c r="BA111" s="87">
        <f>IF(AZ111=1,G111,0)</f>
        <v>0</v>
      </c>
      <c r="BB111" s="87">
        <f>IF(AZ111=2,G111,0)</f>
        <v>0</v>
      </c>
      <c r="BC111" s="87">
        <f>IF(AZ111=3,G111,0)</f>
        <v>0</v>
      </c>
      <c r="BD111" s="87">
        <f>IF(AZ111=4,G111,0)</f>
        <v>0</v>
      </c>
      <c r="BE111" s="87">
        <f>IF(AZ111=5,G111,0)</f>
        <v>0</v>
      </c>
      <c r="CA111" s="112">
        <v>1</v>
      </c>
      <c r="CB111" s="112">
        <v>1</v>
      </c>
      <c r="CZ111" s="87">
        <v>0.41695</v>
      </c>
    </row>
    <row r="112" spans="1:15" ht="12.75">
      <c r="A112" s="113"/>
      <c r="B112" s="115"/>
      <c r="C112" s="247" t="s">
        <v>226</v>
      </c>
      <c r="D112" s="248"/>
      <c r="E112" s="116">
        <v>112.4</v>
      </c>
      <c r="F112" s="117"/>
      <c r="G112" s="118"/>
      <c r="M112" s="114" t="s">
        <v>226</v>
      </c>
      <c r="O112" s="105"/>
    </row>
    <row r="113" spans="1:104" ht="12.75">
      <c r="A113" s="106">
        <v>57</v>
      </c>
      <c r="B113" s="107" t="s">
        <v>227</v>
      </c>
      <c r="C113" s="108" t="s">
        <v>228</v>
      </c>
      <c r="D113" s="109" t="s">
        <v>112</v>
      </c>
      <c r="E113" s="110">
        <v>560</v>
      </c>
      <c r="F113" s="110"/>
      <c r="G113" s="111">
        <f>E113*F113</f>
        <v>0</v>
      </c>
      <c r="O113" s="105">
        <v>2</v>
      </c>
      <c r="AA113" s="87">
        <v>1</v>
      </c>
      <c r="AB113" s="87">
        <v>0</v>
      </c>
      <c r="AC113" s="87">
        <v>0</v>
      </c>
      <c r="AZ113" s="87">
        <v>1</v>
      </c>
      <c r="BA113" s="87">
        <f>IF(AZ113=1,G113,0)</f>
        <v>0</v>
      </c>
      <c r="BB113" s="87">
        <f>IF(AZ113=2,G113,0)</f>
        <v>0</v>
      </c>
      <c r="BC113" s="87">
        <f>IF(AZ113=3,G113,0)</f>
        <v>0</v>
      </c>
      <c r="BD113" s="87">
        <f>IF(AZ113=4,G113,0)</f>
        <v>0</v>
      </c>
      <c r="BE113" s="87">
        <f>IF(AZ113=5,G113,0)</f>
        <v>0</v>
      </c>
      <c r="CA113" s="112">
        <v>1</v>
      </c>
      <c r="CB113" s="112">
        <v>0</v>
      </c>
      <c r="CZ113" s="87">
        <v>0.00561</v>
      </c>
    </row>
    <row r="114" spans="1:15" ht="12.75">
      <c r="A114" s="113"/>
      <c r="B114" s="115"/>
      <c r="C114" s="247" t="s">
        <v>221</v>
      </c>
      <c r="D114" s="248"/>
      <c r="E114" s="116">
        <v>560</v>
      </c>
      <c r="F114" s="117"/>
      <c r="G114" s="118"/>
      <c r="M114" s="114" t="s">
        <v>221</v>
      </c>
      <c r="O114" s="105"/>
    </row>
    <row r="115" spans="1:104" ht="12.75">
      <c r="A115" s="106">
        <v>58</v>
      </c>
      <c r="B115" s="107" t="s">
        <v>229</v>
      </c>
      <c r="C115" s="108" t="s">
        <v>230</v>
      </c>
      <c r="D115" s="109" t="s">
        <v>112</v>
      </c>
      <c r="E115" s="110">
        <v>3073</v>
      </c>
      <c r="F115" s="110"/>
      <c r="G115" s="111">
        <f>E115*F115</f>
        <v>0</v>
      </c>
      <c r="O115" s="105">
        <v>2</v>
      </c>
      <c r="AA115" s="87">
        <v>1</v>
      </c>
      <c r="AB115" s="87">
        <v>1</v>
      </c>
      <c r="AC115" s="87">
        <v>1</v>
      </c>
      <c r="AZ115" s="87">
        <v>1</v>
      </c>
      <c r="BA115" s="87">
        <f>IF(AZ115=1,G115,0)</f>
        <v>0</v>
      </c>
      <c r="BB115" s="87">
        <f>IF(AZ115=2,G115,0)</f>
        <v>0</v>
      </c>
      <c r="BC115" s="87">
        <f>IF(AZ115=3,G115,0)</f>
        <v>0</v>
      </c>
      <c r="BD115" s="87">
        <f>IF(AZ115=4,G115,0)</f>
        <v>0</v>
      </c>
      <c r="BE115" s="87">
        <f>IF(AZ115=5,G115,0)</f>
        <v>0</v>
      </c>
      <c r="CA115" s="112">
        <v>1</v>
      </c>
      <c r="CB115" s="112">
        <v>1</v>
      </c>
      <c r="CZ115" s="87">
        <v>0.00031</v>
      </c>
    </row>
    <row r="116" spans="1:15" ht="12.75">
      <c r="A116" s="113"/>
      <c r="B116" s="115"/>
      <c r="C116" s="247" t="s">
        <v>231</v>
      </c>
      <c r="D116" s="248"/>
      <c r="E116" s="116">
        <v>1953</v>
      </c>
      <c r="F116" s="117"/>
      <c r="G116" s="118"/>
      <c r="M116" s="114" t="s">
        <v>231</v>
      </c>
      <c r="O116" s="105"/>
    </row>
    <row r="117" spans="1:15" ht="12.75">
      <c r="A117" s="113"/>
      <c r="B117" s="115"/>
      <c r="C117" s="247" t="s">
        <v>232</v>
      </c>
      <c r="D117" s="248"/>
      <c r="E117" s="116">
        <v>1120</v>
      </c>
      <c r="F117" s="117"/>
      <c r="G117" s="118"/>
      <c r="M117" s="114" t="s">
        <v>232</v>
      </c>
      <c r="O117" s="105"/>
    </row>
    <row r="118" spans="1:104" ht="12.75">
      <c r="A118" s="106">
        <v>59</v>
      </c>
      <c r="B118" s="107" t="s">
        <v>233</v>
      </c>
      <c r="C118" s="108" t="s">
        <v>234</v>
      </c>
      <c r="D118" s="109" t="s">
        <v>112</v>
      </c>
      <c r="E118" s="110">
        <v>560</v>
      </c>
      <c r="F118" s="110"/>
      <c r="G118" s="111">
        <f>E118*F118</f>
        <v>0</v>
      </c>
      <c r="O118" s="105">
        <v>2</v>
      </c>
      <c r="AA118" s="87">
        <v>1</v>
      </c>
      <c r="AB118" s="87">
        <v>1</v>
      </c>
      <c r="AC118" s="87">
        <v>1</v>
      </c>
      <c r="AZ118" s="87">
        <v>1</v>
      </c>
      <c r="BA118" s="87">
        <f>IF(AZ118=1,G118,0)</f>
        <v>0</v>
      </c>
      <c r="BB118" s="87">
        <f>IF(AZ118=2,G118,0)</f>
        <v>0</v>
      </c>
      <c r="BC118" s="87">
        <f>IF(AZ118=3,G118,0)</f>
        <v>0</v>
      </c>
      <c r="BD118" s="87">
        <f>IF(AZ118=4,G118,0)</f>
        <v>0</v>
      </c>
      <c r="BE118" s="87">
        <f>IF(AZ118=5,G118,0)</f>
        <v>0</v>
      </c>
      <c r="CA118" s="112">
        <v>1</v>
      </c>
      <c r="CB118" s="112">
        <v>1</v>
      </c>
      <c r="CZ118" s="87">
        <v>0.12818</v>
      </c>
    </row>
    <row r="119" spans="1:15" ht="12.75">
      <c r="A119" s="113"/>
      <c r="B119" s="115"/>
      <c r="C119" s="247" t="s">
        <v>221</v>
      </c>
      <c r="D119" s="248"/>
      <c r="E119" s="116">
        <v>560</v>
      </c>
      <c r="F119" s="117"/>
      <c r="G119" s="118"/>
      <c r="M119" s="114" t="s">
        <v>221</v>
      </c>
      <c r="O119" s="105"/>
    </row>
    <row r="120" spans="1:104" ht="12.75">
      <c r="A120" s="106">
        <v>60</v>
      </c>
      <c r="B120" s="107" t="s">
        <v>235</v>
      </c>
      <c r="C120" s="108" t="s">
        <v>236</v>
      </c>
      <c r="D120" s="109" t="s">
        <v>112</v>
      </c>
      <c r="E120" s="110">
        <v>1953</v>
      </c>
      <c r="F120" s="110"/>
      <c r="G120" s="111">
        <f>E120*F120</f>
        <v>0</v>
      </c>
      <c r="O120" s="105">
        <v>2</v>
      </c>
      <c r="AA120" s="87">
        <v>1</v>
      </c>
      <c r="AB120" s="87">
        <v>1</v>
      </c>
      <c r="AC120" s="87">
        <v>1</v>
      </c>
      <c r="AZ120" s="87">
        <v>1</v>
      </c>
      <c r="BA120" s="87">
        <f>IF(AZ120=1,G120,0)</f>
        <v>0</v>
      </c>
      <c r="BB120" s="87">
        <f>IF(AZ120=2,G120,0)</f>
        <v>0</v>
      </c>
      <c r="BC120" s="87">
        <f>IF(AZ120=3,G120,0)</f>
        <v>0</v>
      </c>
      <c r="BD120" s="87">
        <f>IF(AZ120=4,G120,0)</f>
        <v>0</v>
      </c>
      <c r="BE120" s="87">
        <f>IF(AZ120=5,G120,0)</f>
        <v>0</v>
      </c>
      <c r="CA120" s="112">
        <v>1</v>
      </c>
      <c r="CB120" s="112">
        <v>1</v>
      </c>
      <c r="CZ120" s="87">
        <v>0.12818</v>
      </c>
    </row>
    <row r="121" spans="1:15" ht="12.75">
      <c r="A121" s="113"/>
      <c r="B121" s="115"/>
      <c r="C121" s="247" t="s">
        <v>231</v>
      </c>
      <c r="D121" s="248"/>
      <c r="E121" s="116">
        <v>1953</v>
      </c>
      <c r="F121" s="117"/>
      <c r="G121" s="118"/>
      <c r="M121" s="114" t="s">
        <v>231</v>
      </c>
      <c r="O121" s="105"/>
    </row>
    <row r="122" spans="1:104" ht="22.5">
      <c r="A122" s="106">
        <v>61</v>
      </c>
      <c r="B122" s="107" t="s">
        <v>237</v>
      </c>
      <c r="C122" s="108" t="s">
        <v>238</v>
      </c>
      <c r="D122" s="109" t="s">
        <v>112</v>
      </c>
      <c r="E122" s="110">
        <v>18</v>
      </c>
      <c r="F122" s="110"/>
      <c r="G122" s="111">
        <f>E122*F122</f>
        <v>0</v>
      </c>
      <c r="O122" s="105">
        <v>2</v>
      </c>
      <c r="AA122" s="87">
        <v>1</v>
      </c>
      <c r="AB122" s="87">
        <v>1</v>
      </c>
      <c r="AC122" s="87">
        <v>1</v>
      </c>
      <c r="AZ122" s="87">
        <v>1</v>
      </c>
      <c r="BA122" s="87">
        <f>IF(AZ122=1,G122,0)</f>
        <v>0</v>
      </c>
      <c r="BB122" s="87">
        <f>IF(AZ122=2,G122,0)</f>
        <v>0</v>
      </c>
      <c r="BC122" s="87">
        <f>IF(AZ122=3,G122,0)</f>
        <v>0</v>
      </c>
      <c r="BD122" s="87">
        <f>IF(AZ122=4,G122,0)</f>
        <v>0</v>
      </c>
      <c r="BE122" s="87">
        <f>IF(AZ122=5,G122,0)</f>
        <v>0</v>
      </c>
      <c r="CA122" s="112">
        <v>1</v>
      </c>
      <c r="CB122" s="112">
        <v>1</v>
      </c>
      <c r="CZ122" s="87">
        <v>0.11</v>
      </c>
    </row>
    <row r="123" spans="1:15" ht="12.75">
      <c r="A123" s="113"/>
      <c r="B123" s="115"/>
      <c r="C123" s="247" t="s">
        <v>239</v>
      </c>
      <c r="D123" s="248"/>
      <c r="E123" s="116">
        <v>18</v>
      </c>
      <c r="F123" s="117"/>
      <c r="G123" s="118"/>
      <c r="M123" s="114" t="s">
        <v>239</v>
      </c>
      <c r="O123" s="105"/>
    </row>
    <row r="124" spans="1:104" ht="22.5">
      <c r="A124" s="106">
        <v>62</v>
      </c>
      <c r="B124" s="107" t="s">
        <v>240</v>
      </c>
      <c r="C124" s="108" t="s">
        <v>241</v>
      </c>
      <c r="D124" s="109" t="s">
        <v>82</v>
      </c>
      <c r="E124" s="110">
        <v>74</v>
      </c>
      <c r="F124" s="110"/>
      <c r="G124" s="111">
        <f>E124*F124</f>
        <v>0</v>
      </c>
      <c r="O124" s="105">
        <v>2</v>
      </c>
      <c r="AA124" s="87">
        <v>1</v>
      </c>
      <c r="AB124" s="87">
        <v>1</v>
      </c>
      <c r="AC124" s="87">
        <v>1</v>
      </c>
      <c r="AZ124" s="87">
        <v>1</v>
      </c>
      <c r="BA124" s="87">
        <f>IF(AZ124=1,G124,0)</f>
        <v>0</v>
      </c>
      <c r="BB124" s="87">
        <f>IF(AZ124=2,G124,0)</f>
        <v>0</v>
      </c>
      <c r="BC124" s="87">
        <f>IF(AZ124=3,G124,0)</f>
        <v>0</v>
      </c>
      <c r="BD124" s="87">
        <f>IF(AZ124=4,G124,0)</f>
        <v>0</v>
      </c>
      <c r="BE124" s="87">
        <f>IF(AZ124=5,G124,0)</f>
        <v>0</v>
      </c>
      <c r="CA124" s="112">
        <v>1</v>
      </c>
      <c r="CB124" s="112">
        <v>1</v>
      </c>
      <c r="CZ124" s="87">
        <v>0.012</v>
      </c>
    </row>
    <row r="125" spans="1:15" ht="12.75">
      <c r="A125" s="113"/>
      <c r="B125" s="115"/>
      <c r="C125" s="247" t="s">
        <v>242</v>
      </c>
      <c r="D125" s="248"/>
      <c r="E125" s="116">
        <v>74</v>
      </c>
      <c r="F125" s="117"/>
      <c r="G125" s="118"/>
      <c r="M125" s="114" t="s">
        <v>242</v>
      </c>
      <c r="O125" s="105"/>
    </row>
    <row r="126" spans="1:57" ht="12.75">
      <c r="A126" s="119"/>
      <c r="B126" s="120" t="s">
        <v>74</v>
      </c>
      <c r="C126" s="121" t="str">
        <f>CONCATENATE(B102," ",C102)</f>
        <v>5 Komunikace</v>
      </c>
      <c r="D126" s="122"/>
      <c r="E126" s="123"/>
      <c r="F126" s="124"/>
      <c r="G126" s="125">
        <f>SUM(G102:G125)</f>
        <v>0</v>
      </c>
      <c r="O126" s="105">
        <v>4</v>
      </c>
      <c r="BA126" s="126">
        <f>SUM(BA102:BA125)</f>
        <v>0</v>
      </c>
      <c r="BB126" s="126">
        <f>SUM(BB102:BB125)</f>
        <v>0</v>
      </c>
      <c r="BC126" s="126">
        <f>SUM(BC102:BC125)</f>
        <v>0</v>
      </c>
      <c r="BD126" s="126">
        <f>SUM(BD102:BD125)</f>
        <v>0</v>
      </c>
      <c r="BE126" s="126">
        <f>SUM(BE102:BE125)</f>
        <v>0</v>
      </c>
    </row>
    <row r="127" spans="1:15" ht="18" customHeight="1">
      <c r="A127" s="98" t="s">
        <v>71</v>
      </c>
      <c r="B127" s="99" t="s">
        <v>243</v>
      </c>
      <c r="C127" s="100" t="s">
        <v>244</v>
      </c>
      <c r="D127" s="101"/>
      <c r="E127" s="102"/>
      <c r="F127" s="102"/>
      <c r="G127" s="103"/>
      <c r="H127" s="104"/>
      <c r="I127" s="104"/>
      <c r="O127" s="105">
        <v>1</v>
      </c>
    </row>
    <row r="128" spans="1:104" ht="12.75">
      <c r="A128" s="106">
        <v>63</v>
      </c>
      <c r="B128" s="107" t="s">
        <v>245</v>
      </c>
      <c r="C128" s="108" t="s">
        <v>381</v>
      </c>
      <c r="D128" s="109" t="s">
        <v>76</v>
      </c>
      <c r="E128" s="110">
        <v>2</v>
      </c>
      <c r="F128" s="110"/>
      <c r="G128" s="111">
        <f>E128*F128</f>
        <v>0</v>
      </c>
      <c r="O128" s="105">
        <v>2</v>
      </c>
      <c r="AA128" s="87">
        <v>1</v>
      </c>
      <c r="AB128" s="87">
        <v>0</v>
      </c>
      <c r="AC128" s="87">
        <v>0</v>
      </c>
      <c r="AZ128" s="87">
        <v>1</v>
      </c>
      <c r="BA128" s="87">
        <f>IF(AZ128=1,G128,0)</f>
        <v>0</v>
      </c>
      <c r="BB128" s="87">
        <f>IF(AZ128=2,G128,0)</f>
        <v>0</v>
      </c>
      <c r="BC128" s="87">
        <f>IF(AZ128=3,G128,0)</f>
        <v>0</v>
      </c>
      <c r="BD128" s="87">
        <f>IF(AZ128=4,G128,0)</f>
        <v>0</v>
      </c>
      <c r="BE128" s="87">
        <f>IF(AZ128=5,G128,0)</f>
        <v>0</v>
      </c>
      <c r="CA128" s="112">
        <v>1</v>
      </c>
      <c r="CB128" s="112">
        <v>0</v>
      </c>
      <c r="CZ128" s="87">
        <v>0.00022</v>
      </c>
    </row>
    <row r="129" spans="1:15" ht="12.75">
      <c r="A129" s="113"/>
      <c r="B129" s="115"/>
      <c r="C129" s="247" t="s">
        <v>246</v>
      </c>
      <c r="D129" s="248"/>
      <c r="E129" s="116">
        <v>2</v>
      </c>
      <c r="F129" s="117"/>
      <c r="G129" s="118"/>
      <c r="M129" s="114" t="s">
        <v>246</v>
      </c>
      <c r="O129" s="105"/>
    </row>
    <row r="130" spans="1:104" ht="12.75">
      <c r="A130" s="106">
        <v>64</v>
      </c>
      <c r="B130" s="107" t="s">
        <v>247</v>
      </c>
      <c r="C130" s="108" t="s">
        <v>382</v>
      </c>
      <c r="D130" s="109" t="s">
        <v>76</v>
      </c>
      <c r="E130" s="110">
        <v>1</v>
      </c>
      <c r="F130" s="110"/>
      <c r="G130" s="111">
        <f>E130*F130</f>
        <v>0</v>
      </c>
      <c r="O130" s="105">
        <v>2</v>
      </c>
      <c r="AA130" s="87">
        <v>1</v>
      </c>
      <c r="AB130" s="87">
        <v>1</v>
      </c>
      <c r="AC130" s="87">
        <v>1</v>
      </c>
      <c r="AZ130" s="87">
        <v>1</v>
      </c>
      <c r="BA130" s="87">
        <f>IF(AZ130=1,G130,0)</f>
        <v>0</v>
      </c>
      <c r="BB130" s="87">
        <f>IF(AZ130=2,G130,0)</f>
        <v>0</v>
      </c>
      <c r="BC130" s="87">
        <f>IF(AZ130=3,G130,0)</f>
        <v>0</v>
      </c>
      <c r="BD130" s="87">
        <f>IF(AZ130=4,G130,0)</f>
        <v>0</v>
      </c>
      <c r="BE130" s="87">
        <f>IF(AZ130=5,G130,0)</f>
        <v>0</v>
      </c>
      <c r="CA130" s="112">
        <v>1</v>
      </c>
      <c r="CB130" s="112">
        <v>1</v>
      </c>
      <c r="CZ130" s="87">
        <v>0.00041</v>
      </c>
    </row>
    <row r="131" spans="1:15" ht="12.75">
      <c r="A131" s="113"/>
      <c r="B131" s="115"/>
      <c r="C131" s="247" t="s">
        <v>248</v>
      </c>
      <c r="D131" s="248"/>
      <c r="E131" s="116">
        <v>1</v>
      </c>
      <c r="F131" s="117"/>
      <c r="G131" s="118"/>
      <c r="M131" s="114" t="s">
        <v>248</v>
      </c>
      <c r="O131" s="105"/>
    </row>
    <row r="132" spans="1:104" ht="12.75">
      <c r="A132" s="106">
        <v>65</v>
      </c>
      <c r="B132" s="107" t="s">
        <v>249</v>
      </c>
      <c r="C132" s="108" t="s">
        <v>383</v>
      </c>
      <c r="D132" s="109" t="s">
        <v>76</v>
      </c>
      <c r="E132" s="110">
        <v>3</v>
      </c>
      <c r="F132" s="110"/>
      <c r="G132" s="111">
        <f>E132*F132</f>
        <v>0</v>
      </c>
      <c r="O132" s="105">
        <v>2</v>
      </c>
      <c r="AA132" s="87">
        <v>1</v>
      </c>
      <c r="AB132" s="87">
        <v>1</v>
      </c>
      <c r="AC132" s="87">
        <v>1</v>
      </c>
      <c r="AZ132" s="87">
        <v>1</v>
      </c>
      <c r="BA132" s="87">
        <f>IF(AZ132=1,G132,0)</f>
        <v>0</v>
      </c>
      <c r="BB132" s="87">
        <f>IF(AZ132=2,G132,0)</f>
        <v>0</v>
      </c>
      <c r="BC132" s="87">
        <f>IF(AZ132=3,G132,0)</f>
        <v>0</v>
      </c>
      <c r="BD132" s="87">
        <f>IF(AZ132=4,G132,0)</f>
        <v>0</v>
      </c>
      <c r="BE132" s="87">
        <f>IF(AZ132=5,G132,0)</f>
        <v>0</v>
      </c>
      <c r="CA132" s="112">
        <v>1</v>
      </c>
      <c r="CB132" s="112">
        <v>1</v>
      </c>
      <c r="CZ132" s="87">
        <v>0.00278</v>
      </c>
    </row>
    <row r="133" spans="1:15" ht="12.75">
      <c r="A133" s="113"/>
      <c r="B133" s="115"/>
      <c r="C133" s="247" t="s">
        <v>250</v>
      </c>
      <c r="D133" s="248"/>
      <c r="E133" s="116">
        <v>2</v>
      </c>
      <c r="F133" s="117"/>
      <c r="G133" s="118"/>
      <c r="M133" s="114" t="s">
        <v>250</v>
      </c>
      <c r="O133" s="105"/>
    </row>
    <row r="134" spans="1:15" ht="12.75">
      <c r="A134" s="113"/>
      <c r="B134" s="115"/>
      <c r="C134" s="247" t="s">
        <v>251</v>
      </c>
      <c r="D134" s="248"/>
      <c r="E134" s="116">
        <v>1</v>
      </c>
      <c r="F134" s="117"/>
      <c r="G134" s="118"/>
      <c r="M134" s="114" t="s">
        <v>251</v>
      </c>
      <c r="O134" s="105"/>
    </row>
    <row r="135" spans="1:104" ht="12.75">
      <c r="A135" s="106">
        <v>66</v>
      </c>
      <c r="B135" s="107" t="s">
        <v>252</v>
      </c>
      <c r="C135" s="108" t="s">
        <v>384</v>
      </c>
      <c r="D135" s="109" t="s">
        <v>76</v>
      </c>
      <c r="E135" s="110">
        <v>2</v>
      </c>
      <c r="F135" s="110"/>
      <c r="G135" s="111">
        <f>E135*F135</f>
        <v>0</v>
      </c>
      <c r="O135" s="105">
        <v>2</v>
      </c>
      <c r="AA135" s="87">
        <v>1</v>
      </c>
      <c r="AB135" s="87">
        <v>1</v>
      </c>
      <c r="AC135" s="87">
        <v>1</v>
      </c>
      <c r="AZ135" s="87">
        <v>1</v>
      </c>
      <c r="BA135" s="87">
        <f>IF(AZ135=1,G135,0)</f>
        <v>0</v>
      </c>
      <c r="BB135" s="87">
        <f>IF(AZ135=2,G135,0)</f>
        <v>0</v>
      </c>
      <c r="BC135" s="87">
        <f>IF(AZ135=3,G135,0)</f>
        <v>0</v>
      </c>
      <c r="BD135" s="87">
        <f>IF(AZ135=4,G135,0)</f>
        <v>0</v>
      </c>
      <c r="BE135" s="87">
        <f>IF(AZ135=5,G135,0)</f>
        <v>0</v>
      </c>
      <c r="CA135" s="112">
        <v>1</v>
      </c>
      <c r="CB135" s="112">
        <v>1</v>
      </c>
      <c r="CZ135" s="87">
        <v>0.00298</v>
      </c>
    </row>
    <row r="136" spans="1:15" ht="12.75">
      <c r="A136" s="113"/>
      <c r="B136" s="115"/>
      <c r="C136" s="247" t="s">
        <v>253</v>
      </c>
      <c r="D136" s="248"/>
      <c r="E136" s="116">
        <v>2</v>
      </c>
      <c r="F136" s="117"/>
      <c r="G136" s="118"/>
      <c r="M136" s="114" t="s">
        <v>253</v>
      </c>
      <c r="O136" s="105"/>
    </row>
    <row r="137" spans="1:104" ht="12.75">
      <c r="A137" s="106">
        <v>67</v>
      </c>
      <c r="B137" s="107" t="s">
        <v>254</v>
      </c>
      <c r="C137" s="108" t="s">
        <v>255</v>
      </c>
      <c r="D137" s="109" t="s">
        <v>82</v>
      </c>
      <c r="E137" s="110">
        <v>922</v>
      </c>
      <c r="F137" s="110"/>
      <c r="G137" s="111">
        <f>E137*F137</f>
        <v>0</v>
      </c>
      <c r="O137" s="105">
        <v>2</v>
      </c>
      <c r="AA137" s="87">
        <v>1</v>
      </c>
      <c r="AB137" s="87">
        <v>1</v>
      </c>
      <c r="AC137" s="87">
        <v>1</v>
      </c>
      <c r="AZ137" s="87">
        <v>1</v>
      </c>
      <c r="BA137" s="87">
        <f>IF(AZ137=1,G137,0)</f>
        <v>0</v>
      </c>
      <c r="BB137" s="87">
        <f>IF(AZ137=2,G137,0)</f>
        <v>0</v>
      </c>
      <c r="BC137" s="87">
        <f>IF(AZ137=3,G137,0)</f>
        <v>0</v>
      </c>
      <c r="BD137" s="87">
        <f>IF(AZ137=4,G137,0)</f>
        <v>0</v>
      </c>
      <c r="BE137" s="87">
        <f>IF(AZ137=5,G137,0)</f>
        <v>0</v>
      </c>
      <c r="CA137" s="112">
        <v>1</v>
      </c>
      <c r="CB137" s="112">
        <v>1</v>
      </c>
      <c r="CZ137" s="87">
        <v>0</v>
      </c>
    </row>
    <row r="138" spans="1:104" ht="12.75">
      <c r="A138" s="106">
        <v>68</v>
      </c>
      <c r="B138" s="107" t="s">
        <v>256</v>
      </c>
      <c r="C138" s="108" t="s">
        <v>257</v>
      </c>
      <c r="D138" s="109" t="s">
        <v>258</v>
      </c>
      <c r="E138" s="110">
        <v>0.3</v>
      </c>
      <c r="F138" s="110"/>
      <c r="G138" s="111">
        <f>E138*F138</f>
        <v>0</v>
      </c>
      <c r="O138" s="105">
        <v>2</v>
      </c>
      <c r="AA138" s="87">
        <v>1</v>
      </c>
      <c r="AB138" s="87">
        <v>1</v>
      </c>
      <c r="AC138" s="87">
        <v>1</v>
      </c>
      <c r="AZ138" s="87">
        <v>1</v>
      </c>
      <c r="BA138" s="87">
        <f>IF(AZ138=1,G138,0)</f>
        <v>0</v>
      </c>
      <c r="BB138" s="87">
        <f>IF(AZ138=2,G138,0)</f>
        <v>0</v>
      </c>
      <c r="BC138" s="87">
        <f>IF(AZ138=3,G138,0)</f>
        <v>0</v>
      </c>
      <c r="BD138" s="87">
        <f>IF(AZ138=4,G138,0)</f>
        <v>0</v>
      </c>
      <c r="BE138" s="87">
        <f>IF(AZ138=5,G138,0)</f>
        <v>0</v>
      </c>
      <c r="CA138" s="112">
        <v>1</v>
      </c>
      <c r="CB138" s="112">
        <v>1</v>
      </c>
      <c r="CZ138" s="87">
        <v>0</v>
      </c>
    </row>
    <row r="139" spans="1:15" ht="22.5">
      <c r="A139" s="113"/>
      <c r="B139" s="115"/>
      <c r="C139" s="247" t="s">
        <v>427</v>
      </c>
      <c r="D139" s="248"/>
      <c r="E139" s="116">
        <v>0.3</v>
      </c>
      <c r="F139" s="117"/>
      <c r="G139" s="118"/>
      <c r="M139" s="114" t="s">
        <v>259</v>
      </c>
      <c r="O139" s="105"/>
    </row>
    <row r="140" spans="1:104" ht="12.75">
      <c r="A140" s="106">
        <v>69</v>
      </c>
      <c r="B140" s="107" t="s">
        <v>260</v>
      </c>
      <c r="C140" s="108" t="s">
        <v>385</v>
      </c>
      <c r="D140" s="109" t="s">
        <v>76</v>
      </c>
      <c r="E140" s="110">
        <v>89</v>
      </c>
      <c r="F140" s="110"/>
      <c r="G140" s="111">
        <f>E140*F140</f>
        <v>0</v>
      </c>
      <c r="O140" s="105">
        <v>2</v>
      </c>
      <c r="AA140" s="87">
        <v>1</v>
      </c>
      <c r="AB140" s="87">
        <v>0</v>
      </c>
      <c r="AC140" s="87">
        <v>0</v>
      </c>
      <c r="AZ140" s="87">
        <v>1</v>
      </c>
      <c r="BA140" s="87">
        <f>IF(AZ140=1,G140,0)</f>
        <v>0</v>
      </c>
      <c r="BB140" s="87">
        <f>IF(AZ140=2,G140,0)</f>
        <v>0</v>
      </c>
      <c r="BC140" s="87">
        <f>IF(AZ140=3,G140,0)</f>
        <v>0</v>
      </c>
      <c r="BD140" s="87">
        <f>IF(AZ140=4,G140,0)</f>
        <v>0</v>
      </c>
      <c r="BE140" s="87">
        <f>IF(AZ140=5,G140,0)</f>
        <v>0</v>
      </c>
      <c r="CA140" s="112">
        <v>1</v>
      </c>
      <c r="CB140" s="112">
        <v>0</v>
      </c>
      <c r="CZ140" s="87">
        <v>0</v>
      </c>
    </row>
    <row r="141" spans="1:15" ht="12.75">
      <c r="A141" s="113"/>
      <c r="B141" s="115"/>
      <c r="C141" s="247" t="s">
        <v>261</v>
      </c>
      <c r="D141" s="248"/>
      <c r="E141" s="116">
        <v>52</v>
      </c>
      <c r="F141" s="117"/>
      <c r="G141" s="118"/>
      <c r="M141" s="114" t="s">
        <v>261</v>
      </c>
      <c r="O141" s="105"/>
    </row>
    <row r="142" spans="1:15" ht="12.75">
      <c r="A142" s="113"/>
      <c r="B142" s="115"/>
      <c r="C142" s="247" t="s">
        <v>262</v>
      </c>
      <c r="D142" s="248"/>
      <c r="E142" s="116">
        <v>10</v>
      </c>
      <c r="F142" s="117"/>
      <c r="G142" s="118"/>
      <c r="M142" s="114" t="s">
        <v>262</v>
      </c>
      <c r="O142" s="105"/>
    </row>
    <row r="143" spans="1:15" ht="12.75">
      <c r="A143" s="113"/>
      <c r="B143" s="115"/>
      <c r="C143" s="247" t="s">
        <v>263</v>
      </c>
      <c r="D143" s="248"/>
      <c r="E143" s="116">
        <v>10</v>
      </c>
      <c r="F143" s="117"/>
      <c r="G143" s="118"/>
      <c r="M143" s="114" t="s">
        <v>263</v>
      </c>
      <c r="O143" s="105"/>
    </row>
    <row r="144" spans="1:15" ht="12.75">
      <c r="A144" s="113"/>
      <c r="B144" s="115"/>
      <c r="C144" s="247" t="s">
        <v>264</v>
      </c>
      <c r="D144" s="248"/>
      <c r="E144" s="116">
        <v>2</v>
      </c>
      <c r="F144" s="117"/>
      <c r="G144" s="118"/>
      <c r="M144" s="114" t="s">
        <v>264</v>
      </c>
      <c r="O144" s="105"/>
    </row>
    <row r="145" spans="1:15" ht="12.75">
      <c r="A145" s="113"/>
      <c r="B145" s="115"/>
      <c r="C145" s="247" t="s">
        <v>265</v>
      </c>
      <c r="D145" s="248"/>
      <c r="E145" s="116">
        <v>15</v>
      </c>
      <c r="F145" s="117"/>
      <c r="G145" s="118"/>
      <c r="M145" s="114" t="s">
        <v>265</v>
      </c>
      <c r="O145" s="105"/>
    </row>
    <row r="146" spans="1:104" ht="12.75">
      <c r="A146" s="106">
        <v>70</v>
      </c>
      <c r="B146" s="107" t="s">
        <v>266</v>
      </c>
      <c r="C146" s="108" t="s">
        <v>267</v>
      </c>
      <c r="D146" s="109" t="s">
        <v>76</v>
      </c>
      <c r="E146" s="110">
        <v>104</v>
      </c>
      <c r="F146" s="110"/>
      <c r="G146" s="111">
        <f>E146*F146</f>
        <v>0</v>
      </c>
      <c r="O146" s="105">
        <v>2</v>
      </c>
      <c r="AA146" s="87">
        <v>1</v>
      </c>
      <c r="AB146" s="87">
        <v>1</v>
      </c>
      <c r="AC146" s="87">
        <v>1</v>
      </c>
      <c r="AZ146" s="87">
        <v>1</v>
      </c>
      <c r="BA146" s="87">
        <f>IF(AZ146=1,G146,0)</f>
        <v>0</v>
      </c>
      <c r="BB146" s="87">
        <f>IF(AZ146=2,G146,0)</f>
        <v>0</v>
      </c>
      <c r="BC146" s="87">
        <f>IF(AZ146=3,G146,0)</f>
        <v>0</v>
      </c>
      <c r="BD146" s="87">
        <f>IF(AZ146=4,G146,0)</f>
        <v>0</v>
      </c>
      <c r="BE146" s="87">
        <f>IF(AZ146=5,G146,0)</f>
        <v>0</v>
      </c>
      <c r="CA146" s="112">
        <v>1</v>
      </c>
      <c r="CB146" s="112">
        <v>1</v>
      </c>
      <c r="CZ146" s="87">
        <v>0</v>
      </c>
    </row>
    <row r="147" spans="1:15" ht="12.75">
      <c r="A147" s="113"/>
      <c r="B147" s="115"/>
      <c r="C147" s="247" t="s">
        <v>268</v>
      </c>
      <c r="D147" s="248"/>
      <c r="E147" s="116">
        <v>104</v>
      </c>
      <c r="F147" s="117"/>
      <c r="G147" s="118"/>
      <c r="M147" s="114" t="s">
        <v>268</v>
      </c>
      <c r="O147" s="105"/>
    </row>
    <row r="148" spans="1:104" ht="12.75">
      <c r="A148" s="106">
        <v>71</v>
      </c>
      <c r="B148" s="107" t="s">
        <v>269</v>
      </c>
      <c r="C148" s="108" t="s">
        <v>386</v>
      </c>
      <c r="D148" s="109" t="s">
        <v>76</v>
      </c>
      <c r="E148" s="110">
        <v>2</v>
      </c>
      <c r="F148" s="110"/>
      <c r="G148" s="111">
        <f aca="true" t="shared" si="6" ref="G148:G159">E148*F148</f>
        <v>0</v>
      </c>
      <c r="O148" s="105">
        <v>2</v>
      </c>
      <c r="AA148" s="87">
        <v>1</v>
      </c>
      <c r="AB148" s="87">
        <v>1</v>
      </c>
      <c r="AC148" s="87">
        <v>1</v>
      </c>
      <c r="AZ148" s="87">
        <v>1</v>
      </c>
      <c r="BA148" s="87">
        <f aca="true" t="shared" si="7" ref="BA148:BA159">IF(AZ148=1,G148,0)</f>
        <v>0</v>
      </c>
      <c r="BB148" s="87">
        <f aca="true" t="shared" si="8" ref="BB148:BB159">IF(AZ148=2,G148,0)</f>
        <v>0</v>
      </c>
      <c r="BC148" s="87">
        <f aca="true" t="shared" si="9" ref="BC148:BC159">IF(AZ148=3,G148,0)</f>
        <v>0</v>
      </c>
      <c r="BD148" s="87">
        <f aca="true" t="shared" si="10" ref="BD148:BD159">IF(AZ148=4,G148,0)</f>
        <v>0</v>
      </c>
      <c r="BE148" s="87">
        <f aca="true" t="shared" si="11" ref="BE148:BE159">IF(AZ148=5,G148,0)</f>
        <v>0</v>
      </c>
      <c r="CA148" s="112">
        <v>1</v>
      </c>
      <c r="CB148" s="112">
        <v>1</v>
      </c>
      <c r="CZ148" s="87">
        <v>0.00022</v>
      </c>
    </row>
    <row r="149" spans="1:104" ht="12.75">
      <c r="A149" s="106">
        <v>72</v>
      </c>
      <c r="B149" s="107" t="s">
        <v>270</v>
      </c>
      <c r="C149" s="108" t="s">
        <v>387</v>
      </c>
      <c r="D149" s="109" t="s">
        <v>76</v>
      </c>
      <c r="E149" s="110">
        <v>2</v>
      </c>
      <c r="F149" s="110"/>
      <c r="G149" s="111">
        <f t="shared" si="6"/>
        <v>0</v>
      </c>
      <c r="O149" s="105">
        <v>2</v>
      </c>
      <c r="AA149" s="87">
        <v>1</v>
      </c>
      <c r="AB149" s="87">
        <v>1</v>
      </c>
      <c r="AC149" s="87">
        <v>1</v>
      </c>
      <c r="AZ149" s="87">
        <v>1</v>
      </c>
      <c r="BA149" s="87">
        <f t="shared" si="7"/>
        <v>0</v>
      </c>
      <c r="BB149" s="87">
        <f t="shared" si="8"/>
        <v>0</v>
      </c>
      <c r="BC149" s="87">
        <f t="shared" si="9"/>
        <v>0</v>
      </c>
      <c r="BD149" s="87">
        <f t="shared" si="10"/>
        <v>0</v>
      </c>
      <c r="BE149" s="87">
        <f t="shared" si="11"/>
        <v>0</v>
      </c>
      <c r="CA149" s="112">
        <v>1</v>
      </c>
      <c r="CB149" s="112">
        <v>1</v>
      </c>
      <c r="CZ149" s="87">
        <v>0.00011</v>
      </c>
    </row>
    <row r="150" spans="1:104" ht="12.75">
      <c r="A150" s="106">
        <v>73</v>
      </c>
      <c r="B150" s="107" t="s">
        <v>271</v>
      </c>
      <c r="C150" s="108" t="s">
        <v>388</v>
      </c>
      <c r="D150" s="109" t="s">
        <v>76</v>
      </c>
      <c r="E150" s="110">
        <v>1</v>
      </c>
      <c r="F150" s="110"/>
      <c r="G150" s="111">
        <f t="shared" si="6"/>
        <v>0</v>
      </c>
      <c r="O150" s="105">
        <v>2</v>
      </c>
      <c r="AA150" s="87">
        <v>1</v>
      </c>
      <c r="AB150" s="87">
        <v>1</v>
      </c>
      <c r="AC150" s="87">
        <v>1</v>
      </c>
      <c r="AZ150" s="87">
        <v>1</v>
      </c>
      <c r="BA150" s="87">
        <f t="shared" si="7"/>
        <v>0</v>
      </c>
      <c r="BB150" s="87">
        <f t="shared" si="8"/>
        <v>0</v>
      </c>
      <c r="BC150" s="87">
        <f t="shared" si="9"/>
        <v>0</v>
      </c>
      <c r="BD150" s="87">
        <f t="shared" si="10"/>
        <v>0</v>
      </c>
      <c r="BE150" s="87">
        <f t="shared" si="11"/>
        <v>0</v>
      </c>
      <c r="CA150" s="112">
        <v>1</v>
      </c>
      <c r="CB150" s="112">
        <v>1</v>
      </c>
      <c r="CZ150" s="87">
        <v>0.00278</v>
      </c>
    </row>
    <row r="151" spans="1:104" ht="12.75">
      <c r="A151" s="106">
        <v>74</v>
      </c>
      <c r="B151" s="107" t="s">
        <v>272</v>
      </c>
      <c r="C151" s="108" t="s">
        <v>414</v>
      </c>
      <c r="D151" s="109" t="s">
        <v>82</v>
      </c>
      <c r="E151" s="110">
        <v>922</v>
      </c>
      <c r="F151" s="110"/>
      <c r="G151" s="111">
        <f t="shared" si="6"/>
        <v>0</v>
      </c>
      <c r="O151" s="105">
        <v>2</v>
      </c>
      <c r="AA151" s="87">
        <v>1</v>
      </c>
      <c r="AB151" s="87">
        <v>1</v>
      </c>
      <c r="AC151" s="87">
        <v>1</v>
      </c>
      <c r="AZ151" s="87">
        <v>1</v>
      </c>
      <c r="BA151" s="87">
        <f t="shared" si="7"/>
        <v>0</v>
      </c>
      <c r="BB151" s="87">
        <f t="shared" si="8"/>
        <v>0</v>
      </c>
      <c r="BC151" s="87">
        <f t="shared" si="9"/>
        <v>0</v>
      </c>
      <c r="BD151" s="87">
        <f t="shared" si="10"/>
        <v>0</v>
      </c>
      <c r="BE151" s="87">
        <f t="shared" si="11"/>
        <v>0</v>
      </c>
      <c r="CA151" s="112">
        <v>1</v>
      </c>
      <c r="CB151" s="112">
        <v>1</v>
      </c>
      <c r="CZ151" s="87">
        <v>0</v>
      </c>
    </row>
    <row r="152" spans="1:104" ht="22.5">
      <c r="A152" s="106">
        <v>75</v>
      </c>
      <c r="B152" s="107" t="s">
        <v>273</v>
      </c>
      <c r="C152" s="108" t="s">
        <v>415</v>
      </c>
      <c r="D152" s="109" t="s">
        <v>82</v>
      </c>
      <c r="E152" s="110">
        <v>922</v>
      </c>
      <c r="F152" s="110"/>
      <c r="G152" s="111">
        <f t="shared" si="6"/>
        <v>0</v>
      </c>
      <c r="O152" s="105">
        <v>2</v>
      </c>
      <c r="AA152" s="87">
        <v>1</v>
      </c>
      <c r="AB152" s="87">
        <v>0</v>
      </c>
      <c r="AC152" s="87">
        <v>0</v>
      </c>
      <c r="AZ152" s="87">
        <v>1</v>
      </c>
      <c r="BA152" s="87">
        <f t="shared" si="7"/>
        <v>0</v>
      </c>
      <c r="BB152" s="87">
        <f t="shared" si="8"/>
        <v>0</v>
      </c>
      <c r="BC152" s="87">
        <f t="shared" si="9"/>
        <v>0</v>
      </c>
      <c r="BD152" s="87">
        <f t="shared" si="10"/>
        <v>0</v>
      </c>
      <c r="BE152" s="87">
        <f t="shared" si="11"/>
        <v>0</v>
      </c>
      <c r="CA152" s="112">
        <v>1</v>
      </c>
      <c r="CB152" s="112">
        <v>0</v>
      </c>
      <c r="CZ152" s="87">
        <v>0</v>
      </c>
    </row>
    <row r="153" spans="1:104" ht="12.75">
      <c r="A153" s="106">
        <v>76</v>
      </c>
      <c r="B153" s="107" t="s">
        <v>274</v>
      </c>
      <c r="C153" s="108" t="s">
        <v>275</v>
      </c>
      <c r="D153" s="109" t="s">
        <v>170</v>
      </c>
      <c r="E153" s="110">
        <v>1</v>
      </c>
      <c r="F153" s="110"/>
      <c r="G153" s="111">
        <f t="shared" si="6"/>
        <v>0</v>
      </c>
      <c r="O153" s="105">
        <v>2</v>
      </c>
      <c r="AA153" s="87">
        <v>1</v>
      </c>
      <c r="AB153" s="87">
        <v>0</v>
      </c>
      <c r="AC153" s="87">
        <v>0</v>
      </c>
      <c r="AZ153" s="87">
        <v>1</v>
      </c>
      <c r="BA153" s="87">
        <f t="shared" si="7"/>
        <v>0</v>
      </c>
      <c r="BB153" s="87">
        <f t="shared" si="8"/>
        <v>0</v>
      </c>
      <c r="BC153" s="87">
        <f t="shared" si="9"/>
        <v>0</v>
      </c>
      <c r="BD153" s="87">
        <f t="shared" si="10"/>
        <v>0</v>
      </c>
      <c r="BE153" s="87">
        <f t="shared" si="11"/>
        <v>0</v>
      </c>
      <c r="CA153" s="112">
        <v>1</v>
      </c>
      <c r="CB153" s="112">
        <v>0</v>
      </c>
      <c r="CZ153" s="87">
        <v>0</v>
      </c>
    </row>
    <row r="154" spans="1:104" ht="12.75">
      <c r="A154" s="139">
        <v>77</v>
      </c>
      <c r="B154" s="140" t="s">
        <v>276</v>
      </c>
      <c r="C154" s="141" t="s">
        <v>389</v>
      </c>
      <c r="D154" s="142" t="s">
        <v>170</v>
      </c>
      <c r="E154" s="137">
        <v>1</v>
      </c>
      <c r="F154" s="137"/>
      <c r="G154" s="138">
        <f t="shared" si="6"/>
        <v>0</v>
      </c>
      <c r="O154" s="105">
        <v>2</v>
      </c>
      <c r="AA154" s="87">
        <v>1</v>
      </c>
      <c r="AB154" s="87">
        <v>1</v>
      </c>
      <c r="AC154" s="87">
        <v>1</v>
      </c>
      <c r="AZ154" s="87">
        <v>1</v>
      </c>
      <c r="BA154" s="87">
        <f t="shared" si="7"/>
        <v>0</v>
      </c>
      <c r="BB154" s="87">
        <f t="shared" si="8"/>
        <v>0</v>
      </c>
      <c r="BC154" s="87">
        <f t="shared" si="9"/>
        <v>0</v>
      </c>
      <c r="BD154" s="87">
        <f t="shared" si="10"/>
        <v>0</v>
      </c>
      <c r="BE154" s="87">
        <f t="shared" si="11"/>
        <v>0</v>
      </c>
      <c r="CA154" s="112">
        <v>1</v>
      </c>
      <c r="CB154" s="112">
        <v>1</v>
      </c>
      <c r="CZ154" s="87">
        <v>0.03503</v>
      </c>
    </row>
    <row r="155" spans="1:104" ht="12.75">
      <c r="A155" s="106">
        <v>78</v>
      </c>
      <c r="B155" s="107" t="s">
        <v>277</v>
      </c>
      <c r="C155" s="108" t="s">
        <v>278</v>
      </c>
      <c r="D155" s="109" t="s">
        <v>76</v>
      </c>
      <c r="E155" s="110">
        <v>3</v>
      </c>
      <c r="F155" s="110"/>
      <c r="G155" s="111">
        <f t="shared" si="6"/>
        <v>0</v>
      </c>
      <c r="O155" s="105">
        <v>2</v>
      </c>
      <c r="AA155" s="87">
        <v>1</v>
      </c>
      <c r="AB155" s="87">
        <v>1</v>
      </c>
      <c r="AC155" s="87">
        <v>1</v>
      </c>
      <c r="AZ155" s="87">
        <v>1</v>
      </c>
      <c r="BA155" s="87">
        <f t="shared" si="7"/>
        <v>0</v>
      </c>
      <c r="BB155" s="87">
        <f t="shared" si="8"/>
        <v>0</v>
      </c>
      <c r="BC155" s="87">
        <f t="shared" si="9"/>
        <v>0</v>
      </c>
      <c r="BD155" s="87">
        <f t="shared" si="10"/>
        <v>0</v>
      </c>
      <c r="BE155" s="87">
        <f t="shared" si="11"/>
        <v>0</v>
      </c>
      <c r="CA155" s="112">
        <v>1</v>
      </c>
      <c r="CB155" s="112">
        <v>1</v>
      </c>
      <c r="CZ155" s="87">
        <v>0.11178</v>
      </c>
    </row>
    <row r="156" spans="1:104" ht="12.75">
      <c r="A156" s="106">
        <v>79</v>
      </c>
      <c r="B156" s="107" t="s">
        <v>279</v>
      </c>
      <c r="C156" s="108" t="s">
        <v>280</v>
      </c>
      <c r="D156" s="109" t="s">
        <v>76</v>
      </c>
      <c r="E156" s="110">
        <v>2</v>
      </c>
      <c r="F156" s="110"/>
      <c r="G156" s="111">
        <f t="shared" si="6"/>
        <v>0</v>
      </c>
      <c r="O156" s="105">
        <v>2</v>
      </c>
      <c r="AA156" s="87">
        <v>1</v>
      </c>
      <c r="AB156" s="87">
        <v>1</v>
      </c>
      <c r="AC156" s="87">
        <v>1</v>
      </c>
      <c r="AZ156" s="87">
        <v>1</v>
      </c>
      <c r="BA156" s="87">
        <f t="shared" si="7"/>
        <v>0</v>
      </c>
      <c r="BB156" s="87">
        <f t="shared" si="8"/>
        <v>0</v>
      </c>
      <c r="BC156" s="87">
        <f t="shared" si="9"/>
        <v>0</v>
      </c>
      <c r="BD156" s="87">
        <f t="shared" si="10"/>
        <v>0</v>
      </c>
      <c r="BE156" s="87">
        <f t="shared" si="11"/>
        <v>0</v>
      </c>
      <c r="CA156" s="112">
        <v>1</v>
      </c>
      <c r="CB156" s="112">
        <v>1</v>
      </c>
      <c r="CZ156" s="87">
        <v>0.29823</v>
      </c>
    </row>
    <row r="157" spans="1:104" ht="12.75">
      <c r="A157" s="106">
        <v>80</v>
      </c>
      <c r="B157" s="107" t="s">
        <v>281</v>
      </c>
      <c r="C157" s="108" t="s">
        <v>390</v>
      </c>
      <c r="D157" s="109" t="s">
        <v>76</v>
      </c>
      <c r="E157" s="110">
        <v>5</v>
      </c>
      <c r="F157" s="110"/>
      <c r="G157" s="111">
        <f t="shared" si="6"/>
        <v>0</v>
      </c>
      <c r="O157" s="105">
        <v>2</v>
      </c>
      <c r="AA157" s="87">
        <v>1</v>
      </c>
      <c r="AB157" s="87">
        <v>1</v>
      </c>
      <c r="AC157" s="87">
        <v>1</v>
      </c>
      <c r="AZ157" s="87">
        <v>1</v>
      </c>
      <c r="BA157" s="87">
        <f t="shared" si="7"/>
        <v>0</v>
      </c>
      <c r="BB157" s="87">
        <f t="shared" si="8"/>
        <v>0</v>
      </c>
      <c r="BC157" s="87">
        <f t="shared" si="9"/>
        <v>0</v>
      </c>
      <c r="BD157" s="87">
        <f t="shared" si="10"/>
        <v>0</v>
      </c>
      <c r="BE157" s="87">
        <f t="shared" si="11"/>
        <v>0</v>
      </c>
      <c r="CA157" s="112">
        <v>1</v>
      </c>
      <c r="CB157" s="112">
        <v>1</v>
      </c>
      <c r="CZ157" s="87">
        <v>0.00024</v>
      </c>
    </row>
    <row r="158" spans="1:104" ht="12.75">
      <c r="A158" s="106">
        <v>81</v>
      </c>
      <c r="B158" s="107" t="s">
        <v>282</v>
      </c>
      <c r="C158" s="108" t="s">
        <v>283</v>
      </c>
      <c r="D158" s="109" t="s">
        <v>170</v>
      </c>
      <c r="E158" s="110">
        <v>1</v>
      </c>
      <c r="F158" s="110"/>
      <c r="G158" s="111">
        <f t="shared" si="6"/>
        <v>0</v>
      </c>
      <c r="O158" s="105">
        <v>2</v>
      </c>
      <c r="AA158" s="87">
        <v>1</v>
      </c>
      <c r="AB158" s="87">
        <v>1</v>
      </c>
      <c r="AC158" s="87">
        <v>1</v>
      </c>
      <c r="AZ158" s="87">
        <v>1</v>
      </c>
      <c r="BA158" s="87">
        <f t="shared" si="7"/>
        <v>0</v>
      </c>
      <c r="BB158" s="87">
        <f t="shared" si="8"/>
        <v>0</v>
      </c>
      <c r="BC158" s="87">
        <f t="shared" si="9"/>
        <v>0</v>
      </c>
      <c r="BD158" s="87">
        <f t="shared" si="10"/>
        <v>0</v>
      </c>
      <c r="BE158" s="87">
        <f t="shared" si="11"/>
        <v>0</v>
      </c>
      <c r="CA158" s="112">
        <v>1</v>
      </c>
      <c r="CB158" s="112">
        <v>1</v>
      </c>
      <c r="CZ158" s="87">
        <v>0</v>
      </c>
    </row>
    <row r="159" spans="1:104" ht="22.5">
      <c r="A159" s="106">
        <v>82</v>
      </c>
      <c r="B159" s="107" t="s">
        <v>284</v>
      </c>
      <c r="C159" s="108" t="s">
        <v>285</v>
      </c>
      <c r="D159" s="109" t="s">
        <v>91</v>
      </c>
      <c r="E159" s="110">
        <v>0.75</v>
      </c>
      <c r="F159" s="110"/>
      <c r="G159" s="111">
        <f t="shared" si="6"/>
        <v>0</v>
      </c>
      <c r="O159" s="105">
        <v>2</v>
      </c>
      <c r="AA159" s="87">
        <v>2</v>
      </c>
      <c r="AB159" s="87">
        <v>1</v>
      </c>
      <c r="AC159" s="87">
        <v>1</v>
      </c>
      <c r="AZ159" s="87">
        <v>1</v>
      </c>
      <c r="BA159" s="87">
        <f t="shared" si="7"/>
        <v>0</v>
      </c>
      <c r="BB159" s="87">
        <f t="shared" si="8"/>
        <v>0</v>
      </c>
      <c r="BC159" s="87">
        <f t="shared" si="9"/>
        <v>0</v>
      </c>
      <c r="BD159" s="87">
        <f t="shared" si="10"/>
        <v>0</v>
      </c>
      <c r="BE159" s="87">
        <f t="shared" si="11"/>
        <v>0</v>
      </c>
      <c r="CA159" s="112">
        <v>2</v>
      </c>
      <c r="CB159" s="112">
        <v>1</v>
      </c>
      <c r="CZ159" s="87">
        <v>2.93634</v>
      </c>
    </row>
    <row r="160" spans="1:15" ht="12.75">
      <c r="A160" s="113"/>
      <c r="B160" s="115"/>
      <c r="C160" s="247" t="s">
        <v>286</v>
      </c>
      <c r="D160" s="248"/>
      <c r="E160" s="116">
        <v>0.75</v>
      </c>
      <c r="F160" s="117"/>
      <c r="G160" s="118"/>
      <c r="M160" s="114" t="s">
        <v>286</v>
      </c>
      <c r="O160" s="105"/>
    </row>
    <row r="161" spans="1:104" ht="22.5">
      <c r="A161" s="106">
        <v>83</v>
      </c>
      <c r="B161" s="107" t="s">
        <v>287</v>
      </c>
      <c r="C161" s="108" t="s">
        <v>288</v>
      </c>
      <c r="D161" s="109" t="s">
        <v>82</v>
      </c>
      <c r="E161" s="110">
        <v>1007.746</v>
      </c>
      <c r="F161" s="110"/>
      <c r="G161" s="111">
        <f>E161*F161</f>
        <v>0</v>
      </c>
      <c r="O161" s="105">
        <v>2</v>
      </c>
      <c r="AA161" s="87">
        <v>3</v>
      </c>
      <c r="AB161" s="87">
        <v>1</v>
      </c>
      <c r="AC161" s="87">
        <v>28600001</v>
      </c>
      <c r="AZ161" s="87">
        <v>1</v>
      </c>
      <c r="BA161" s="87">
        <f>IF(AZ161=1,G161,0)</f>
        <v>0</v>
      </c>
      <c r="BB161" s="87">
        <f>IF(AZ161=2,G161,0)</f>
        <v>0</v>
      </c>
      <c r="BC161" s="87">
        <f>IF(AZ161=3,G161,0)</f>
        <v>0</v>
      </c>
      <c r="BD161" s="87">
        <f>IF(AZ161=4,G161,0)</f>
        <v>0</v>
      </c>
      <c r="BE161" s="87">
        <f>IF(AZ161=5,G161,0)</f>
        <v>0</v>
      </c>
      <c r="CA161" s="112">
        <v>3</v>
      </c>
      <c r="CB161" s="112">
        <v>1</v>
      </c>
      <c r="CZ161" s="87">
        <v>0.007</v>
      </c>
    </row>
    <row r="162" spans="1:15" ht="12.75">
      <c r="A162" s="113"/>
      <c r="B162" s="115"/>
      <c r="C162" s="247" t="s">
        <v>289</v>
      </c>
      <c r="D162" s="248"/>
      <c r="E162" s="116">
        <v>1007.746</v>
      </c>
      <c r="F162" s="117"/>
      <c r="G162" s="118"/>
      <c r="M162" s="114" t="s">
        <v>289</v>
      </c>
      <c r="O162" s="105"/>
    </row>
    <row r="163" spans="1:104" ht="22.5">
      <c r="A163" s="106">
        <v>84</v>
      </c>
      <c r="B163" s="107" t="s">
        <v>290</v>
      </c>
      <c r="C163" s="108" t="s">
        <v>291</v>
      </c>
      <c r="D163" s="109" t="s">
        <v>76</v>
      </c>
      <c r="E163" s="110">
        <v>52</v>
      </c>
      <c r="F163" s="110"/>
      <c r="G163" s="111">
        <f aca="true" t="shared" si="12" ref="G163:G185">E163*F163</f>
        <v>0</v>
      </c>
      <c r="O163" s="105">
        <v>2</v>
      </c>
      <c r="AA163" s="87">
        <v>3</v>
      </c>
      <c r="AB163" s="87">
        <v>1</v>
      </c>
      <c r="AC163" s="87">
        <v>28600002</v>
      </c>
      <c r="AZ163" s="87">
        <v>1</v>
      </c>
      <c r="BA163" s="87">
        <f aca="true" t="shared" si="13" ref="BA163:BA185">IF(AZ163=1,G163,0)</f>
        <v>0</v>
      </c>
      <c r="BB163" s="87">
        <f aca="true" t="shared" si="14" ref="BB163:BB185">IF(AZ163=2,G163,0)</f>
        <v>0</v>
      </c>
      <c r="BC163" s="87">
        <f aca="true" t="shared" si="15" ref="BC163:BC185">IF(AZ163=3,G163,0)</f>
        <v>0</v>
      </c>
      <c r="BD163" s="87">
        <f aca="true" t="shared" si="16" ref="BD163:BD185">IF(AZ163=4,G163,0)</f>
        <v>0</v>
      </c>
      <c r="BE163" s="87">
        <f aca="true" t="shared" si="17" ref="BE163:BE185">IF(AZ163=5,G163,0)</f>
        <v>0</v>
      </c>
      <c r="CA163" s="112">
        <v>3</v>
      </c>
      <c r="CB163" s="112">
        <v>1</v>
      </c>
      <c r="CZ163" s="87">
        <v>0.003</v>
      </c>
    </row>
    <row r="164" spans="1:104" ht="12.75">
      <c r="A164" s="106">
        <v>85</v>
      </c>
      <c r="B164" s="107" t="s">
        <v>292</v>
      </c>
      <c r="C164" s="108" t="s">
        <v>416</v>
      </c>
      <c r="D164" s="109" t="s">
        <v>76</v>
      </c>
      <c r="E164" s="110">
        <v>10</v>
      </c>
      <c r="F164" s="110"/>
      <c r="G164" s="111">
        <f t="shared" si="12"/>
        <v>0</v>
      </c>
      <c r="O164" s="105">
        <v>2</v>
      </c>
      <c r="AA164" s="87">
        <v>3</v>
      </c>
      <c r="AB164" s="87">
        <v>1</v>
      </c>
      <c r="AC164" s="87">
        <v>28600003</v>
      </c>
      <c r="AZ164" s="87">
        <v>1</v>
      </c>
      <c r="BA164" s="87">
        <f t="shared" si="13"/>
        <v>0</v>
      </c>
      <c r="BB164" s="87">
        <f t="shared" si="14"/>
        <v>0</v>
      </c>
      <c r="BC164" s="87">
        <f t="shared" si="15"/>
        <v>0</v>
      </c>
      <c r="BD164" s="87">
        <f t="shared" si="16"/>
        <v>0</v>
      </c>
      <c r="BE164" s="87">
        <f t="shared" si="17"/>
        <v>0</v>
      </c>
      <c r="CA164" s="112">
        <v>3</v>
      </c>
      <c r="CB164" s="112">
        <v>1</v>
      </c>
      <c r="CZ164" s="87">
        <v>0.003</v>
      </c>
    </row>
    <row r="165" spans="1:104" ht="12.75">
      <c r="A165" s="106">
        <v>86</v>
      </c>
      <c r="B165" s="107" t="s">
        <v>293</v>
      </c>
      <c r="C165" s="108" t="s">
        <v>417</v>
      </c>
      <c r="D165" s="109" t="s">
        <v>76</v>
      </c>
      <c r="E165" s="110">
        <v>10</v>
      </c>
      <c r="F165" s="110"/>
      <c r="G165" s="111">
        <f t="shared" si="12"/>
        <v>0</v>
      </c>
      <c r="O165" s="105">
        <v>2</v>
      </c>
      <c r="AA165" s="87">
        <v>3</v>
      </c>
      <c r="AB165" s="87">
        <v>1</v>
      </c>
      <c r="AC165" s="87">
        <v>28600004</v>
      </c>
      <c r="AZ165" s="87">
        <v>1</v>
      </c>
      <c r="BA165" s="87">
        <f t="shared" si="13"/>
        <v>0</v>
      </c>
      <c r="BB165" s="87">
        <f t="shared" si="14"/>
        <v>0</v>
      </c>
      <c r="BC165" s="87">
        <f t="shared" si="15"/>
        <v>0</v>
      </c>
      <c r="BD165" s="87">
        <f t="shared" si="16"/>
        <v>0</v>
      </c>
      <c r="BE165" s="87">
        <f t="shared" si="17"/>
        <v>0</v>
      </c>
      <c r="CA165" s="112">
        <v>3</v>
      </c>
      <c r="CB165" s="112">
        <v>1</v>
      </c>
      <c r="CZ165" s="87">
        <v>0.006</v>
      </c>
    </row>
    <row r="166" spans="1:104" ht="12.75">
      <c r="A166" s="106">
        <v>87</v>
      </c>
      <c r="B166" s="107" t="s">
        <v>294</v>
      </c>
      <c r="C166" s="108" t="s">
        <v>295</v>
      </c>
      <c r="D166" s="109" t="s">
        <v>76</v>
      </c>
      <c r="E166" s="110">
        <v>1</v>
      </c>
      <c r="F166" s="110"/>
      <c r="G166" s="111">
        <f t="shared" si="12"/>
        <v>0</v>
      </c>
      <c r="O166" s="105">
        <v>2</v>
      </c>
      <c r="AA166" s="87">
        <v>3</v>
      </c>
      <c r="AB166" s="87">
        <v>1</v>
      </c>
      <c r="AC166" s="87">
        <v>28600005</v>
      </c>
      <c r="AZ166" s="87">
        <v>1</v>
      </c>
      <c r="BA166" s="87">
        <f t="shared" si="13"/>
        <v>0</v>
      </c>
      <c r="BB166" s="87">
        <f t="shared" si="14"/>
        <v>0</v>
      </c>
      <c r="BC166" s="87">
        <f t="shared" si="15"/>
        <v>0</v>
      </c>
      <c r="BD166" s="87">
        <f t="shared" si="16"/>
        <v>0</v>
      </c>
      <c r="BE166" s="87">
        <f t="shared" si="17"/>
        <v>0</v>
      </c>
      <c r="CA166" s="112">
        <v>3</v>
      </c>
      <c r="CB166" s="112">
        <v>1</v>
      </c>
      <c r="CZ166" s="87">
        <v>0.003</v>
      </c>
    </row>
    <row r="167" spans="1:104" ht="12.75">
      <c r="A167" s="106">
        <v>88</v>
      </c>
      <c r="B167" s="107" t="s">
        <v>296</v>
      </c>
      <c r="C167" s="108" t="s">
        <v>297</v>
      </c>
      <c r="D167" s="109" t="s">
        <v>76</v>
      </c>
      <c r="E167" s="110">
        <v>4</v>
      </c>
      <c r="F167" s="110"/>
      <c r="G167" s="111">
        <f t="shared" si="12"/>
        <v>0</v>
      </c>
      <c r="O167" s="105">
        <v>2</v>
      </c>
      <c r="AA167" s="87">
        <v>3</v>
      </c>
      <c r="AB167" s="87">
        <v>1</v>
      </c>
      <c r="AC167" s="87">
        <v>28600006</v>
      </c>
      <c r="AZ167" s="87">
        <v>1</v>
      </c>
      <c r="BA167" s="87">
        <f t="shared" si="13"/>
        <v>0</v>
      </c>
      <c r="BB167" s="87">
        <f t="shared" si="14"/>
        <v>0</v>
      </c>
      <c r="BC167" s="87">
        <f t="shared" si="15"/>
        <v>0</v>
      </c>
      <c r="BD167" s="87">
        <f t="shared" si="16"/>
        <v>0</v>
      </c>
      <c r="BE167" s="87">
        <f t="shared" si="17"/>
        <v>0</v>
      </c>
      <c r="CA167" s="112">
        <v>3</v>
      </c>
      <c r="CB167" s="112">
        <v>1</v>
      </c>
      <c r="CZ167" s="87">
        <v>0.003</v>
      </c>
    </row>
    <row r="168" spans="1:104" ht="12.75">
      <c r="A168" s="106">
        <v>89</v>
      </c>
      <c r="B168" s="107" t="s">
        <v>298</v>
      </c>
      <c r="C168" s="108" t="s">
        <v>299</v>
      </c>
      <c r="D168" s="109" t="s">
        <v>76</v>
      </c>
      <c r="E168" s="110">
        <v>3</v>
      </c>
      <c r="F168" s="110"/>
      <c r="G168" s="111">
        <f t="shared" si="12"/>
        <v>0</v>
      </c>
      <c r="O168" s="105">
        <v>2</v>
      </c>
      <c r="AA168" s="87">
        <v>3</v>
      </c>
      <c r="AB168" s="87">
        <v>1</v>
      </c>
      <c r="AC168" s="87">
        <v>28600007</v>
      </c>
      <c r="AZ168" s="87">
        <v>1</v>
      </c>
      <c r="BA168" s="87">
        <f t="shared" si="13"/>
        <v>0</v>
      </c>
      <c r="BB168" s="87">
        <f t="shared" si="14"/>
        <v>0</v>
      </c>
      <c r="BC168" s="87">
        <f t="shared" si="15"/>
        <v>0</v>
      </c>
      <c r="BD168" s="87">
        <f t="shared" si="16"/>
        <v>0</v>
      </c>
      <c r="BE168" s="87">
        <f t="shared" si="17"/>
        <v>0</v>
      </c>
      <c r="CA168" s="112">
        <v>3</v>
      </c>
      <c r="CB168" s="112">
        <v>1</v>
      </c>
      <c r="CZ168" s="87">
        <v>0.003</v>
      </c>
    </row>
    <row r="169" spans="1:104" ht="12.75">
      <c r="A169" s="106">
        <v>90</v>
      </c>
      <c r="B169" s="107" t="s">
        <v>300</v>
      </c>
      <c r="C169" s="108" t="s">
        <v>301</v>
      </c>
      <c r="D169" s="109" t="s">
        <v>76</v>
      </c>
      <c r="E169" s="110">
        <v>8</v>
      </c>
      <c r="F169" s="110"/>
      <c r="G169" s="111">
        <f t="shared" si="12"/>
        <v>0</v>
      </c>
      <c r="O169" s="105">
        <v>2</v>
      </c>
      <c r="AA169" s="87">
        <v>3</v>
      </c>
      <c r="AB169" s="87">
        <v>1</v>
      </c>
      <c r="AC169" s="87">
        <v>28600008</v>
      </c>
      <c r="AZ169" s="87">
        <v>1</v>
      </c>
      <c r="BA169" s="87">
        <f t="shared" si="13"/>
        <v>0</v>
      </c>
      <c r="BB169" s="87">
        <f t="shared" si="14"/>
        <v>0</v>
      </c>
      <c r="BC169" s="87">
        <f t="shared" si="15"/>
        <v>0</v>
      </c>
      <c r="BD169" s="87">
        <f t="shared" si="16"/>
        <v>0</v>
      </c>
      <c r="BE169" s="87">
        <f t="shared" si="17"/>
        <v>0</v>
      </c>
      <c r="CA169" s="112">
        <v>3</v>
      </c>
      <c r="CB169" s="112">
        <v>1</v>
      </c>
      <c r="CZ169" s="87">
        <v>0.003</v>
      </c>
    </row>
    <row r="170" spans="1:104" ht="12.75">
      <c r="A170" s="106">
        <v>91</v>
      </c>
      <c r="B170" s="107" t="s">
        <v>302</v>
      </c>
      <c r="C170" s="108" t="s">
        <v>303</v>
      </c>
      <c r="D170" s="109" t="s">
        <v>76</v>
      </c>
      <c r="E170" s="110">
        <v>1</v>
      </c>
      <c r="F170" s="110"/>
      <c r="G170" s="111">
        <f t="shared" si="12"/>
        <v>0</v>
      </c>
      <c r="O170" s="105">
        <v>2</v>
      </c>
      <c r="AA170" s="87">
        <v>3</v>
      </c>
      <c r="AB170" s="87">
        <v>1</v>
      </c>
      <c r="AC170" s="87">
        <v>28600009</v>
      </c>
      <c r="AZ170" s="87">
        <v>1</v>
      </c>
      <c r="BA170" s="87">
        <f t="shared" si="13"/>
        <v>0</v>
      </c>
      <c r="BB170" s="87">
        <f t="shared" si="14"/>
        <v>0</v>
      </c>
      <c r="BC170" s="87">
        <f t="shared" si="15"/>
        <v>0</v>
      </c>
      <c r="BD170" s="87">
        <f t="shared" si="16"/>
        <v>0</v>
      </c>
      <c r="BE170" s="87">
        <f t="shared" si="17"/>
        <v>0</v>
      </c>
      <c r="CA170" s="112">
        <v>3</v>
      </c>
      <c r="CB170" s="112">
        <v>1</v>
      </c>
      <c r="CZ170" s="87">
        <v>0.003</v>
      </c>
    </row>
    <row r="171" spans="1:104" ht="12.75">
      <c r="A171" s="106">
        <v>92</v>
      </c>
      <c r="B171" s="107" t="s">
        <v>304</v>
      </c>
      <c r="C171" s="108" t="s">
        <v>305</v>
      </c>
      <c r="D171" s="109" t="s">
        <v>76</v>
      </c>
      <c r="E171" s="110">
        <v>1</v>
      </c>
      <c r="F171" s="110"/>
      <c r="G171" s="111">
        <f t="shared" si="12"/>
        <v>0</v>
      </c>
      <c r="O171" s="105">
        <v>2</v>
      </c>
      <c r="AA171" s="87">
        <v>3</v>
      </c>
      <c r="AB171" s="87">
        <v>1</v>
      </c>
      <c r="AC171" s="87">
        <v>42200001</v>
      </c>
      <c r="AZ171" s="87">
        <v>1</v>
      </c>
      <c r="BA171" s="87">
        <f t="shared" si="13"/>
        <v>0</v>
      </c>
      <c r="BB171" s="87">
        <f t="shared" si="14"/>
        <v>0</v>
      </c>
      <c r="BC171" s="87">
        <f t="shared" si="15"/>
        <v>0</v>
      </c>
      <c r="BD171" s="87">
        <f t="shared" si="16"/>
        <v>0</v>
      </c>
      <c r="BE171" s="87">
        <f t="shared" si="17"/>
        <v>0</v>
      </c>
      <c r="CA171" s="112">
        <v>3</v>
      </c>
      <c r="CB171" s="112">
        <v>1</v>
      </c>
      <c r="CZ171" s="87">
        <v>0.019</v>
      </c>
    </row>
    <row r="172" spans="1:104" ht="12.75">
      <c r="A172" s="106">
        <v>93</v>
      </c>
      <c r="B172" s="107" t="s">
        <v>306</v>
      </c>
      <c r="C172" s="108" t="s">
        <v>307</v>
      </c>
      <c r="D172" s="109" t="s">
        <v>76</v>
      </c>
      <c r="E172" s="110">
        <v>1</v>
      </c>
      <c r="F172" s="110"/>
      <c r="G172" s="111">
        <f t="shared" si="12"/>
        <v>0</v>
      </c>
      <c r="O172" s="105">
        <v>2</v>
      </c>
      <c r="AA172" s="87">
        <v>3</v>
      </c>
      <c r="AB172" s="87">
        <v>1</v>
      </c>
      <c r="AC172" s="87">
        <v>42200002</v>
      </c>
      <c r="AZ172" s="87">
        <v>1</v>
      </c>
      <c r="BA172" s="87">
        <f t="shared" si="13"/>
        <v>0</v>
      </c>
      <c r="BB172" s="87">
        <f t="shared" si="14"/>
        <v>0</v>
      </c>
      <c r="BC172" s="87">
        <f t="shared" si="15"/>
        <v>0</v>
      </c>
      <c r="BD172" s="87">
        <f t="shared" si="16"/>
        <v>0</v>
      </c>
      <c r="BE172" s="87">
        <f t="shared" si="17"/>
        <v>0</v>
      </c>
      <c r="CA172" s="112">
        <v>3</v>
      </c>
      <c r="CB172" s="112">
        <v>1</v>
      </c>
      <c r="CZ172" s="87">
        <v>0.019</v>
      </c>
    </row>
    <row r="173" spans="1:104" ht="12.75">
      <c r="A173" s="106">
        <v>94</v>
      </c>
      <c r="B173" s="107" t="s">
        <v>308</v>
      </c>
      <c r="C173" s="108" t="s">
        <v>309</v>
      </c>
      <c r="D173" s="109" t="s">
        <v>76</v>
      </c>
      <c r="E173" s="110">
        <v>1</v>
      </c>
      <c r="F173" s="110"/>
      <c r="G173" s="111">
        <f t="shared" si="12"/>
        <v>0</v>
      </c>
      <c r="O173" s="105">
        <v>2</v>
      </c>
      <c r="AA173" s="87">
        <v>3</v>
      </c>
      <c r="AB173" s="87">
        <v>1</v>
      </c>
      <c r="AC173" s="87">
        <v>42200003</v>
      </c>
      <c r="AZ173" s="87">
        <v>1</v>
      </c>
      <c r="BA173" s="87">
        <f t="shared" si="13"/>
        <v>0</v>
      </c>
      <c r="BB173" s="87">
        <f t="shared" si="14"/>
        <v>0</v>
      </c>
      <c r="BC173" s="87">
        <f t="shared" si="15"/>
        <v>0</v>
      </c>
      <c r="BD173" s="87">
        <f t="shared" si="16"/>
        <v>0</v>
      </c>
      <c r="BE173" s="87">
        <f t="shared" si="17"/>
        <v>0</v>
      </c>
      <c r="CA173" s="112">
        <v>3</v>
      </c>
      <c r="CB173" s="112">
        <v>1</v>
      </c>
      <c r="CZ173" s="87">
        <v>0.019</v>
      </c>
    </row>
    <row r="174" spans="1:104" ht="22.5">
      <c r="A174" s="106">
        <v>95</v>
      </c>
      <c r="B174" s="107" t="s">
        <v>310</v>
      </c>
      <c r="C174" s="108" t="s">
        <v>311</v>
      </c>
      <c r="D174" s="109" t="s">
        <v>76</v>
      </c>
      <c r="E174" s="110">
        <v>1</v>
      </c>
      <c r="F174" s="110"/>
      <c r="G174" s="111">
        <f t="shared" si="12"/>
        <v>0</v>
      </c>
      <c r="O174" s="105">
        <v>2</v>
      </c>
      <c r="AA174" s="87">
        <v>3</v>
      </c>
      <c r="AB174" s="87">
        <v>1</v>
      </c>
      <c r="AC174" s="87">
        <v>42200004</v>
      </c>
      <c r="AZ174" s="87">
        <v>1</v>
      </c>
      <c r="BA174" s="87">
        <f t="shared" si="13"/>
        <v>0</v>
      </c>
      <c r="BB174" s="87">
        <f t="shared" si="14"/>
        <v>0</v>
      </c>
      <c r="BC174" s="87">
        <f t="shared" si="15"/>
        <v>0</v>
      </c>
      <c r="BD174" s="87">
        <f t="shared" si="16"/>
        <v>0</v>
      </c>
      <c r="BE174" s="87">
        <f t="shared" si="17"/>
        <v>0</v>
      </c>
      <c r="CA174" s="112">
        <v>3</v>
      </c>
      <c r="CB174" s="112">
        <v>1</v>
      </c>
      <c r="CZ174" s="87">
        <v>0.019</v>
      </c>
    </row>
    <row r="175" spans="1:104" ht="22.5">
      <c r="A175" s="106">
        <v>96</v>
      </c>
      <c r="B175" s="107" t="s">
        <v>312</v>
      </c>
      <c r="C175" s="108" t="s">
        <v>313</v>
      </c>
      <c r="D175" s="109" t="s">
        <v>76</v>
      </c>
      <c r="E175" s="110">
        <v>1</v>
      </c>
      <c r="F175" s="110"/>
      <c r="G175" s="111">
        <f t="shared" si="12"/>
        <v>0</v>
      </c>
      <c r="O175" s="105">
        <v>2</v>
      </c>
      <c r="AA175" s="87">
        <v>3</v>
      </c>
      <c r="AB175" s="87">
        <v>1</v>
      </c>
      <c r="AC175" s="87">
        <v>42200005</v>
      </c>
      <c r="AZ175" s="87">
        <v>1</v>
      </c>
      <c r="BA175" s="87">
        <f t="shared" si="13"/>
        <v>0</v>
      </c>
      <c r="BB175" s="87">
        <f t="shared" si="14"/>
        <v>0</v>
      </c>
      <c r="BC175" s="87">
        <f t="shared" si="15"/>
        <v>0</v>
      </c>
      <c r="BD175" s="87">
        <f t="shared" si="16"/>
        <v>0</v>
      </c>
      <c r="BE175" s="87">
        <f t="shared" si="17"/>
        <v>0</v>
      </c>
      <c r="CA175" s="112">
        <v>3</v>
      </c>
      <c r="CB175" s="112">
        <v>1</v>
      </c>
      <c r="CZ175" s="87">
        <v>0.019</v>
      </c>
    </row>
    <row r="176" spans="1:104" ht="12.75">
      <c r="A176" s="106">
        <v>97</v>
      </c>
      <c r="B176" s="107" t="s">
        <v>314</v>
      </c>
      <c r="C176" s="108" t="s">
        <v>315</v>
      </c>
      <c r="D176" s="109" t="s">
        <v>76</v>
      </c>
      <c r="E176" s="110">
        <v>1</v>
      </c>
      <c r="F176" s="110"/>
      <c r="G176" s="111">
        <f t="shared" si="12"/>
        <v>0</v>
      </c>
      <c r="O176" s="105">
        <v>2</v>
      </c>
      <c r="AA176" s="87">
        <v>3</v>
      </c>
      <c r="AB176" s="87">
        <v>1</v>
      </c>
      <c r="AC176" s="87">
        <v>42200006</v>
      </c>
      <c r="AZ176" s="87">
        <v>1</v>
      </c>
      <c r="BA176" s="87">
        <f t="shared" si="13"/>
        <v>0</v>
      </c>
      <c r="BB176" s="87">
        <f t="shared" si="14"/>
        <v>0</v>
      </c>
      <c r="BC176" s="87">
        <f t="shared" si="15"/>
        <v>0</v>
      </c>
      <c r="BD176" s="87">
        <f t="shared" si="16"/>
        <v>0</v>
      </c>
      <c r="BE176" s="87">
        <f t="shared" si="17"/>
        <v>0</v>
      </c>
      <c r="CA176" s="112">
        <v>3</v>
      </c>
      <c r="CB176" s="112">
        <v>1</v>
      </c>
      <c r="CZ176" s="87">
        <v>0.019</v>
      </c>
    </row>
    <row r="177" spans="1:104" ht="12.75">
      <c r="A177" s="106">
        <v>98</v>
      </c>
      <c r="B177" s="107" t="s">
        <v>316</v>
      </c>
      <c r="C177" s="108" t="s">
        <v>317</v>
      </c>
      <c r="D177" s="109" t="s">
        <v>76</v>
      </c>
      <c r="E177" s="110">
        <v>2</v>
      </c>
      <c r="F177" s="110"/>
      <c r="G177" s="111">
        <f t="shared" si="12"/>
        <v>0</v>
      </c>
      <c r="O177" s="105">
        <v>2</v>
      </c>
      <c r="AA177" s="87">
        <v>3</v>
      </c>
      <c r="AB177" s="87">
        <v>1</v>
      </c>
      <c r="AC177" s="87">
        <v>42200007</v>
      </c>
      <c r="AZ177" s="87">
        <v>1</v>
      </c>
      <c r="BA177" s="87">
        <f t="shared" si="13"/>
        <v>0</v>
      </c>
      <c r="BB177" s="87">
        <f t="shared" si="14"/>
        <v>0</v>
      </c>
      <c r="BC177" s="87">
        <f t="shared" si="15"/>
        <v>0</v>
      </c>
      <c r="BD177" s="87">
        <f t="shared" si="16"/>
        <v>0</v>
      </c>
      <c r="BE177" s="87">
        <f t="shared" si="17"/>
        <v>0</v>
      </c>
      <c r="CA177" s="112">
        <v>3</v>
      </c>
      <c r="CB177" s="112">
        <v>1</v>
      </c>
      <c r="CZ177" s="87">
        <v>0.019</v>
      </c>
    </row>
    <row r="178" spans="1:104" ht="22.5">
      <c r="A178" s="106">
        <v>99</v>
      </c>
      <c r="B178" s="107" t="s">
        <v>318</v>
      </c>
      <c r="C178" s="108" t="s">
        <v>418</v>
      </c>
      <c r="D178" s="109" t="s">
        <v>76</v>
      </c>
      <c r="E178" s="110">
        <v>2</v>
      </c>
      <c r="F178" s="110"/>
      <c r="G178" s="111">
        <f t="shared" si="12"/>
        <v>0</v>
      </c>
      <c r="O178" s="105">
        <v>2</v>
      </c>
      <c r="AA178" s="87">
        <v>3</v>
      </c>
      <c r="AB178" s="87">
        <v>1</v>
      </c>
      <c r="AC178" s="87">
        <v>42210001</v>
      </c>
      <c r="AZ178" s="87">
        <v>1</v>
      </c>
      <c r="BA178" s="87">
        <f t="shared" si="13"/>
        <v>0</v>
      </c>
      <c r="BB178" s="87">
        <f t="shared" si="14"/>
        <v>0</v>
      </c>
      <c r="BC178" s="87">
        <f t="shared" si="15"/>
        <v>0</v>
      </c>
      <c r="BD178" s="87">
        <f t="shared" si="16"/>
        <v>0</v>
      </c>
      <c r="BE178" s="87">
        <f t="shared" si="17"/>
        <v>0</v>
      </c>
      <c r="CA178" s="112">
        <v>3</v>
      </c>
      <c r="CB178" s="112">
        <v>1</v>
      </c>
      <c r="CZ178" s="87">
        <v>0.032</v>
      </c>
    </row>
    <row r="179" spans="1:104" ht="22.5">
      <c r="A179" s="106">
        <v>100</v>
      </c>
      <c r="B179" s="107" t="s">
        <v>319</v>
      </c>
      <c r="C179" s="108" t="s">
        <v>419</v>
      </c>
      <c r="D179" s="109" t="s">
        <v>76</v>
      </c>
      <c r="E179" s="110">
        <v>1</v>
      </c>
      <c r="F179" s="110"/>
      <c r="G179" s="111">
        <f t="shared" si="12"/>
        <v>0</v>
      </c>
      <c r="O179" s="105">
        <v>2</v>
      </c>
      <c r="AA179" s="87">
        <v>3</v>
      </c>
      <c r="AB179" s="87">
        <v>1</v>
      </c>
      <c r="AC179" s="87">
        <v>42210002</v>
      </c>
      <c r="AZ179" s="87">
        <v>1</v>
      </c>
      <c r="BA179" s="87">
        <f t="shared" si="13"/>
        <v>0</v>
      </c>
      <c r="BB179" s="87">
        <f t="shared" si="14"/>
        <v>0</v>
      </c>
      <c r="BC179" s="87">
        <f t="shared" si="15"/>
        <v>0</v>
      </c>
      <c r="BD179" s="87">
        <f t="shared" si="16"/>
        <v>0</v>
      </c>
      <c r="BE179" s="87">
        <f t="shared" si="17"/>
        <v>0</v>
      </c>
      <c r="CA179" s="112">
        <v>3</v>
      </c>
      <c r="CB179" s="112">
        <v>1</v>
      </c>
      <c r="CZ179" s="87">
        <v>0.032</v>
      </c>
    </row>
    <row r="180" spans="1:104" ht="12.75">
      <c r="A180" s="106">
        <v>101</v>
      </c>
      <c r="B180" s="107" t="s">
        <v>320</v>
      </c>
      <c r="C180" s="108" t="s">
        <v>421</v>
      </c>
      <c r="D180" s="109" t="s">
        <v>76</v>
      </c>
      <c r="E180" s="110">
        <v>2</v>
      </c>
      <c r="F180" s="110"/>
      <c r="G180" s="111">
        <f t="shared" si="12"/>
        <v>0</v>
      </c>
      <c r="O180" s="105">
        <v>2</v>
      </c>
      <c r="AA180" s="87">
        <v>3</v>
      </c>
      <c r="AB180" s="87">
        <v>1</v>
      </c>
      <c r="AC180" s="87">
        <v>42210003</v>
      </c>
      <c r="AZ180" s="87">
        <v>1</v>
      </c>
      <c r="BA180" s="87">
        <f t="shared" si="13"/>
        <v>0</v>
      </c>
      <c r="BB180" s="87">
        <f t="shared" si="14"/>
        <v>0</v>
      </c>
      <c r="BC180" s="87">
        <f t="shared" si="15"/>
        <v>0</v>
      </c>
      <c r="BD180" s="87">
        <f t="shared" si="16"/>
        <v>0</v>
      </c>
      <c r="BE180" s="87">
        <f t="shared" si="17"/>
        <v>0</v>
      </c>
      <c r="CA180" s="112">
        <v>3</v>
      </c>
      <c r="CB180" s="112">
        <v>1</v>
      </c>
      <c r="CZ180" s="87">
        <v>0.008</v>
      </c>
    </row>
    <row r="181" spans="1:104" ht="12.75">
      <c r="A181" s="106">
        <v>102</v>
      </c>
      <c r="B181" s="107" t="s">
        <v>321</v>
      </c>
      <c r="C181" s="108" t="s">
        <v>420</v>
      </c>
      <c r="D181" s="109" t="s">
        <v>76</v>
      </c>
      <c r="E181" s="110">
        <v>1</v>
      </c>
      <c r="F181" s="110"/>
      <c r="G181" s="111">
        <f t="shared" si="12"/>
        <v>0</v>
      </c>
      <c r="O181" s="105">
        <v>2</v>
      </c>
      <c r="AA181" s="87">
        <v>3</v>
      </c>
      <c r="AB181" s="87">
        <v>1</v>
      </c>
      <c r="AC181" s="87">
        <v>42210004</v>
      </c>
      <c r="AZ181" s="87">
        <v>1</v>
      </c>
      <c r="BA181" s="87">
        <f t="shared" si="13"/>
        <v>0</v>
      </c>
      <c r="BB181" s="87">
        <f t="shared" si="14"/>
        <v>0</v>
      </c>
      <c r="BC181" s="87">
        <f t="shared" si="15"/>
        <v>0</v>
      </c>
      <c r="BD181" s="87">
        <f t="shared" si="16"/>
        <v>0</v>
      </c>
      <c r="BE181" s="87">
        <f t="shared" si="17"/>
        <v>0</v>
      </c>
      <c r="CA181" s="112">
        <v>3</v>
      </c>
      <c r="CB181" s="112">
        <v>1</v>
      </c>
      <c r="CZ181" s="87">
        <v>0.008</v>
      </c>
    </row>
    <row r="182" spans="1:104" ht="12.75">
      <c r="A182" s="106">
        <v>103</v>
      </c>
      <c r="B182" s="107" t="s">
        <v>322</v>
      </c>
      <c r="C182" s="108" t="s">
        <v>323</v>
      </c>
      <c r="D182" s="109" t="s">
        <v>76</v>
      </c>
      <c r="E182" s="110">
        <v>3</v>
      </c>
      <c r="F182" s="110"/>
      <c r="G182" s="111">
        <f t="shared" si="12"/>
        <v>0</v>
      </c>
      <c r="O182" s="105">
        <v>2</v>
      </c>
      <c r="AA182" s="87">
        <v>3</v>
      </c>
      <c r="AB182" s="87">
        <v>1</v>
      </c>
      <c r="AC182" s="87">
        <v>42210005</v>
      </c>
      <c r="AZ182" s="87">
        <v>1</v>
      </c>
      <c r="BA182" s="87">
        <f t="shared" si="13"/>
        <v>0</v>
      </c>
      <c r="BB182" s="87">
        <f t="shared" si="14"/>
        <v>0</v>
      </c>
      <c r="BC182" s="87">
        <f t="shared" si="15"/>
        <v>0</v>
      </c>
      <c r="BD182" s="87">
        <f t="shared" si="16"/>
        <v>0</v>
      </c>
      <c r="BE182" s="87">
        <f t="shared" si="17"/>
        <v>0</v>
      </c>
      <c r="CA182" s="112">
        <v>3</v>
      </c>
      <c r="CB182" s="112">
        <v>1</v>
      </c>
      <c r="CZ182" s="87">
        <v>0.011</v>
      </c>
    </row>
    <row r="183" spans="1:104" ht="22.5">
      <c r="A183" s="106">
        <v>104</v>
      </c>
      <c r="B183" s="107" t="s">
        <v>324</v>
      </c>
      <c r="C183" s="108" t="s">
        <v>325</v>
      </c>
      <c r="D183" s="109" t="s">
        <v>76</v>
      </c>
      <c r="E183" s="110">
        <v>2</v>
      </c>
      <c r="F183" s="110"/>
      <c r="G183" s="111">
        <f t="shared" si="12"/>
        <v>0</v>
      </c>
      <c r="O183" s="105">
        <v>2</v>
      </c>
      <c r="AA183" s="87">
        <v>3</v>
      </c>
      <c r="AB183" s="87">
        <v>1</v>
      </c>
      <c r="AC183" s="87">
        <v>42210006</v>
      </c>
      <c r="AZ183" s="87">
        <v>1</v>
      </c>
      <c r="BA183" s="87">
        <f t="shared" si="13"/>
        <v>0</v>
      </c>
      <c r="BB183" s="87">
        <f t="shared" si="14"/>
        <v>0</v>
      </c>
      <c r="BC183" s="87">
        <f t="shared" si="15"/>
        <v>0</v>
      </c>
      <c r="BD183" s="87">
        <f t="shared" si="16"/>
        <v>0</v>
      </c>
      <c r="BE183" s="87">
        <f t="shared" si="17"/>
        <v>0</v>
      </c>
      <c r="CA183" s="112">
        <v>3</v>
      </c>
      <c r="CB183" s="112">
        <v>1</v>
      </c>
      <c r="CZ183" s="87">
        <v>0.008</v>
      </c>
    </row>
    <row r="184" spans="1:104" ht="12.75">
      <c r="A184" s="106">
        <v>105</v>
      </c>
      <c r="B184" s="107" t="s">
        <v>326</v>
      </c>
      <c r="C184" s="108" t="s">
        <v>327</v>
      </c>
      <c r="D184" s="109" t="s">
        <v>76</v>
      </c>
      <c r="E184" s="110">
        <v>2</v>
      </c>
      <c r="F184" s="110"/>
      <c r="G184" s="111">
        <f t="shared" si="12"/>
        <v>0</v>
      </c>
      <c r="O184" s="105">
        <v>2</v>
      </c>
      <c r="AA184" s="87">
        <v>3</v>
      </c>
      <c r="AB184" s="87">
        <v>1</v>
      </c>
      <c r="AC184" s="87">
        <v>42210007</v>
      </c>
      <c r="AZ184" s="87">
        <v>1</v>
      </c>
      <c r="BA184" s="87">
        <f t="shared" si="13"/>
        <v>0</v>
      </c>
      <c r="BB184" s="87">
        <f t="shared" si="14"/>
        <v>0</v>
      </c>
      <c r="BC184" s="87">
        <f t="shared" si="15"/>
        <v>0</v>
      </c>
      <c r="BD184" s="87">
        <f t="shared" si="16"/>
        <v>0</v>
      </c>
      <c r="BE184" s="87">
        <f t="shared" si="17"/>
        <v>0</v>
      </c>
      <c r="CA184" s="112">
        <v>3</v>
      </c>
      <c r="CB184" s="112">
        <v>1</v>
      </c>
      <c r="CZ184" s="87">
        <v>0.033</v>
      </c>
    </row>
    <row r="185" spans="1:104" ht="12.75">
      <c r="A185" s="106">
        <v>106</v>
      </c>
      <c r="B185" s="107" t="s">
        <v>328</v>
      </c>
      <c r="C185" s="108" t="s">
        <v>329</v>
      </c>
      <c r="D185" s="109" t="s">
        <v>76</v>
      </c>
      <c r="E185" s="110">
        <v>3</v>
      </c>
      <c r="F185" s="110"/>
      <c r="G185" s="111">
        <f t="shared" si="12"/>
        <v>0</v>
      </c>
      <c r="O185" s="105">
        <v>2</v>
      </c>
      <c r="AA185" s="87">
        <v>3</v>
      </c>
      <c r="AB185" s="87">
        <v>1</v>
      </c>
      <c r="AC185" s="87">
        <v>55390001</v>
      </c>
      <c r="AZ185" s="87">
        <v>1</v>
      </c>
      <c r="BA185" s="87">
        <f t="shared" si="13"/>
        <v>0</v>
      </c>
      <c r="BB185" s="87">
        <f t="shared" si="14"/>
        <v>0</v>
      </c>
      <c r="BC185" s="87">
        <f t="shared" si="15"/>
        <v>0</v>
      </c>
      <c r="BD185" s="87">
        <f t="shared" si="16"/>
        <v>0</v>
      </c>
      <c r="BE185" s="87">
        <f t="shared" si="17"/>
        <v>0</v>
      </c>
      <c r="CA185" s="112">
        <v>3</v>
      </c>
      <c r="CB185" s="112">
        <v>1</v>
      </c>
      <c r="CZ185" s="87">
        <v>0.01</v>
      </c>
    </row>
    <row r="186" spans="1:57" ht="12.75">
      <c r="A186" s="119"/>
      <c r="B186" s="120" t="s">
        <v>74</v>
      </c>
      <c r="C186" s="121" t="str">
        <f>CONCATENATE(B127," ",C127)</f>
        <v>8 Trubní vedení</v>
      </c>
      <c r="D186" s="122"/>
      <c r="E186" s="123"/>
      <c r="F186" s="124"/>
      <c r="G186" s="125">
        <f>SUM(G127:G185)</f>
        <v>0</v>
      </c>
      <c r="O186" s="105">
        <v>4</v>
      </c>
      <c r="BA186" s="126">
        <f>SUM(BA127:BA185)</f>
        <v>0</v>
      </c>
      <c r="BB186" s="126">
        <f>SUM(BB127:BB185)</f>
        <v>0</v>
      </c>
      <c r="BC186" s="126">
        <f>SUM(BC127:BC185)</f>
        <v>0</v>
      </c>
      <c r="BD186" s="126">
        <f>SUM(BD127:BD185)</f>
        <v>0</v>
      </c>
      <c r="BE186" s="126">
        <f>SUM(BE127:BE185)</f>
        <v>0</v>
      </c>
    </row>
    <row r="187" spans="1:15" ht="18" customHeight="1">
      <c r="A187" s="98" t="s">
        <v>71</v>
      </c>
      <c r="B187" s="99" t="s">
        <v>330</v>
      </c>
      <c r="C187" s="100" t="s">
        <v>331</v>
      </c>
      <c r="D187" s="101"/>
      <c r="E187" s="102"/>
      <c r="F187" s="102"/>
      <c r="G187" s="103"/>
      <c r="H187" s="104"/>
      <c r="I187" s="104"/>
      <c r="O187" s="105">
        <v>1</v>
      </c>
    </row>
    <row r="188" spans="1:104" ht="12.75">
      <c r="A188" s="106">
        <v>107</v>
      </c>
      <c r="B188" s="107" t="s">
        <v>332</v>
      </c>
      <c r="C188" s="108" t="s">
        <v>333</v>
      </c>
      <c r="D188" s="109" t="s">
        <v>112</v>
      </c>
      <c r="E188" s="110">
        <v>18</v>
      </c>
      <c r="F188" s="110"/>
      <c r="G188" s="111">
        <f>E188*F188</f>
        <v>0</v>
      </c>
      <c r="O188" s="105">
        <v>2</v>
      </c>
      <c r="AA188" s="87">
        <v>1</v>
      </c>
      <c r="AB188" s="87">
        <v>1</v>
      </c>
      <c r="AC188" s="87">
        <v>1</v>
      </c>
      <c r="AZ188" s="87">
        <v>1</v>
      </c>
      <c r="BA188" s="87">
        <f>IF(AZ188=1,G188,0)</f>
        <v>0</v>
      </c>
      <c r="BB188" s="87">
        <f>IF(AZ188=2,G188,0)</f>
        <v>0</v>
      </c>
      <c r="BC188" s="87">
        <f>IF(AZ188=3,G188,0)</f>
        <v>0</v>
      </c>
      <c r="BD188" s="87">
        <f>IF(AZ188=4,G188,0)</f>
        <v>0</v>
      </c>
      <c r="BE188" s="87">
        <f>IF(AZ188=5,G188,0)</f>
        <v>0</v>
      </c>
      <c r="CA188" s="112">
        <v>1</v>
      </c>
      <c r="CB188" s="112">
        <v>1</v>
      </c>
      <c r="CZ188" s="87">
        <v>0</v>
      </c>
    </row>
    <row r="189" spans="1:15" ht="11.85" customHeight="1">
      <c r="A189" s="113"/>
      <c r="B189" s="115"/>
      <c r="C189" s="247" t="s">
        <v>334</v>
      </c>
      <c r="D189" s="248"/>
      <c r="E189" s="116">
        <v>18</v>
      </c>
      <c r="F189" s="117"/>
      <c r="G189" s="118"/>
      <c r="M189" s="114" t="s">
        <v>334</v>
      </c>
      <c r="O189" s="105"/>
    </row>
    <row r="190" spans="1:104" ht="12.75">
      <c r="A190" s="106">
        <v>108</v>
      </c>
      <c r="B190" s="107" t="s">
        <v>335</v>
      </c>
      <c r="C190" s="108" t="s">
        <v>422</v>
      </c>
      <c r="D190" s="109" t="s">
        <v>112</v>
      </c>
      <c r="E190" s="110">
        <v>560</v>
      </c>
      <c r="F190" s="110"/>
      <c r="G190" s="111">
        <f aca="true" t="shared" si="18" ref="G190:G195">E190*F190</f>
        <v>0</v>
      </c>
      <c r="O190" s="105">
        <v>2</v>
      </c>
      <c r="AA190" s="87">
        <v>1</v>
      </c>
      <c r="AB190" s="87">
        <v>1</v>
      </c>
      <c r="AC190" s="87">
        <v>1</v>
      </c>
      <c r="AZ190" s="87">
        <v>1</v>
      </c>
      <c r="BA190" s="87">
        <f aca="true" t="shared" si="19" ref="BA190:BA195">IF(AZ190=1,G190,0)</f>
        <v>0</v>
      </c>
      <c r="BB190" s="87">
        <f aca="true" t="shared" si="20" ref="BB190:BB195">IF(AZ190=2,G190,0)</f>
        <v>0</v>
      </c>
      <c r="BC190" s="87">
        <f aca="true" t="shared" si="21" ref="BC190:BC195">IF(AZ190=3,G190,0)</f>
        <v>0</v>
      </c>
      <c r="BD190" s="87">
        <f aca="true" t="shared" si="22" ref="BD190:BD195">IF(AZ190=4,G190,0)</f>
        <v>0</v>
      </c>
      <c r="BE190" s="87">
        <f aca="true" t="shared" si="23" ref="BE190:BE195">IF(AZ190=5,G190,0)</f>
        <v>0</v>
      </c>
      <c r="CA190" s="112">
        <v>1</v>
      </c>
      <c r="CB190" s="112">
        <v>1</v>
      </c>
      <c r="CZ190" s="87">
        <v>0</v>
      </c>
    </row>
    <row r="191" spans="1:104" ht="12.75">
      <c r="A191" s="106">
        <v>109</v>
      </c>
      <c r="B191" s="107" t="s">
        <v>336</v>
      </c>
      <c r="C191" s="108" t="s">
        <v>337</v>
      </c>
      <c r="D191" s="109" t="s">
        <v>112</v>
      </c>
      <c r="E191" s="110">
        <v>560</v>
      </c>
      <c r="F191" s="110"/>
      <c r="G191" s="111">
        <f t="shared" si="18"/>
        <v>0</v>
      </c>
      <c r="O191" s="105">
        <v>2</v>
      </c>
      <c r="AA191" s="87">
        <v>1</v>
      </c>
      <c r="AB191" s="87">
        <v>1</v>
      </c>
      <c r="AC191" s="87">
        <v>1</v>
      </c>
      <c r="AZ191" s="87">
        <v>1</v>
      </c>
      <c r="BA191" s="87">
        <f t="shared" si="19"/>
        <v>0</v>
      </c>
      <c r="BB191" s="87">
        <f t="shared" si="20"/>
        <v>0</v>
      </c>
      <c r="BC191" s="87">
        <f t="shared" si="21"/>
        <v>0</v>
      </c>
      <c r="BD191" s="87">
        <f t="shared" si="22"/>
        <v>0</v>
      </c>
      <c r="BE191" s="87">
        <f t="shared" si="23"/>
        <v>0</v>
      </c>
      <c r="CA191" s="112">
        <v>1</v>
      </c>
      <c r="CB191" s="112">
        <v>1</v>
      </c>
      <c r="CZ191" s="87">
        <v>0</v>
      </c>
    </row>
    <row r="192" spans="1:104" ht="12.75">
      <c r="A192" s="106">
        <v>110</v>
      </c>
      <c r="B192" s="107" t="s">
        <v>338</v>
      </c>
      <c r="C192" s="108" t="s">
        <v>423</v>
      </c>
      <c r="D192" s="109" t="s">
        <v>112</v>
      </c>
      <c r="E192" s="110">
        <v>1953</v>
      </c>
      <c r="F192" s="110"/>
      <c r="G192" s="111">
        <f t="shared" si="18"/>
        <v>0</v>
      </c>
      <c r="O192" s="105">
        <v>2</v>
      </c>
      <c r="AA192" s="87">
        <v>1</v>
      </c>
      <c r="AB192" s="87">
        <v>1</v>
      </c>
      <c r="AC192" s="87">
        <v>1</v>
      </c>
      <c r="AZ192" s="87">
        <v>1</v>
      </c>
      <c r="BA192" s="87">
        <f t="shared" si="19"/>
        <v>0</v>
      </c>
      <c r="BB192" s="87">
        <f t="shared" si="20"/>
        <v>0</v>
      </c>
      <c r="BC192" s="87">
        <f t="shared" si="21"/>
        <v>0</v>
      </c>
      <c r="BD192" s="87">
        <f t="shared" si="22"/>
        <v>0</v>
      </c>
      <c r="BE192" s="87">
        <f t="shared" si="23"/>
        <v>0</v>
      </c>
      <c r="CA192" s="112">
        <v>1</v>
      </c>
      <c r="CB192" s="112">
        <v>1</v>
      </c>
      <c r="CZ192" s="87">
        <v>0</v>
      </c>
    </row>
    <row r="193" spans="1:104" ht="22.5">
      <c r="A193" s="106">
        <v>111</v>
      </c>
      <c r="B193" s="107" t="s">
        <v>339</v>
      </c>
      <c r="C193" s="108" t="s">
        <v>424</v>
      </c>
      <c r="D193" s="109" t="s">
        <v>82</v>
      </c>
      <c r="E193" s="110">
        <v>200</v>
      </c>
      <c r="F193" s="110"/>
      <c r="G193" s="111">
        <f t="shared" si="18"/>
        <v>0</v>
      </c>
      <c r="O193" s="105">
        <v>2</v>
      </c>
      <c r="AA193" s="87">
        <v>1</v>
      </c>
      <c r="AB193" s="87">
        <v>1</v>
      </c>
      <c r="AC193" s="87">
        <v>1</v>
      </c>
      <c r="AZ193" s="87">
        <v>1</v>
      </c>
      <c r="BA193" s="87">
        <f t="shared" si="19"/>
        <v>0</v>
      </c>
      <c r="BB193" s="87">
        <f t="shared" si="20"/>
        <v>0</v>
      </c>
      <c r="BC193" s="87">
        <f t="shared" si="21"/>
        <v>0</v>
      </c>
      <c r="BD193" s="87">
        <f t="shared" si="22"/>
        <v>0</v>
      </c>
      <c r="BE193" s="87">
        <f t="shared" si="23"/>
        <v>0</v>
      </c>
      <c r="CA193" s="112">
        <v>1</v>
      </c>
      <c r="CB193" s="112">
        <v>1</v>
      </c>
      <c r="CZ193" s="87">
        <v>0.00059</v>
      </c>
    </row>
    <row r="194" spans="1:104" ht="22.5">
      <c r="A194" s="106">
        <v>112</v>
      </c>
      <c r="B194" s="107" t="s">
        <v>340</v>
      </c>
      <c r="C194" s="108" t="s">
        <v>425</v>
      </c>
      <c r="D194" s="109" t="s">
        <v>76</v>
      </c>
      <c r="E194" s="110">
        <v>1</v>
      </c>
      <c r="F194" s="110"/>
      <c r="G194" s="111">
        <f t="shared" si="18"/>
        <v>0</v>
      </c>
      <c r="O194" s="105">
        <v>2</v>
      </c>
      <c r="AA194" s="87">
        <v>1</v>
      </c>
      <c r="AB194" s="87">
        <v>1</v>
      </c>
      <c r="AC194" s="87">
        <v>1</v>
      </c>
      <c r="AZ194" s="87">
        <v>1</v>
      </c>
      <c r="BA194" s="87">
        <f t="shared" si="19"/>
        <v>0</v>
      </c>
      <c r="BB194" s="87">
        <f t="shared" si="20"/>
        <v>0</v>
      </c>
      <c r="BC194" s="87">
        <f t="shared" si="21"/>
        <v>0</v>
      </c>
      <c r="BD194" s="87">
        <f t="shared" si="22"/>
        <v>0</v>
      </c>
      <c r="BE194" s="87">
        <f t="shared" si="23"/>
        <v>0</v>
      </c>
      <c r="CA194" s="112">
        <v>1</v>
      </c>
      <c r="CB194" s="112">
        <v>1</v>
      </c>
      <c r="CZ194" s="87">
        <v>0</v>
      </c>
    </row>
    <row r="195" spans="1:104" ht="12.75">
      <c r="A195" s="106">
        <v>113</v>
      </c>
      <c r="B195" s="107" t="s">
        <v>341</v>
      </c>
      <c r="C195" s="108" t="s">
        <v>426</v>
      </c>
      <c r="D195" s="109" t="s">
        <v>82</v>
      </c>
      <c r="E195" s="110">
        <v>0.3</v>
      </c>
      <c r="F195" s="110"/>
      <c r="G195" s="111">
        <f t="shared" si="18"/>
        <v>0</v>
      </c>
      <c r="O195" s="105">
        <v>2</v>
      </c>
      <c r="AA195" s="87">
        <v>1</v>
      </c>
      <c r="AB195" s="87">
        <v>1</v>
      </c>
      <c r="AC195" s="87">
        <v>1</v>
      </c>
      <c r="AZ195" s="87">
        <v>1</v>
      </c>
      <c r="BA195" s="87">
        <f t="shared" si="19"/>
        <v>0</v>
      </c>
      <c r="BB195" s="87">
        <f t="shared" si="20"/>
        <v>0</v>
      </c>
      <c r="BC195" s="87">
        <f t="shared" si="21"/>
        <v>0</v>
      </c>
      <c r="BD195" s="87">
        <f t="shared" si="22"/>
        <v>0</v>
      </c>
      <c r="BE195" s="87">
        <f t="shared" si="23"/>
        <v>0</v>
      </c>
      <c r="CA195" s="112">
        <v>1</v>
      </c>
      <c r="CB195" s="112">
        <v>1</v>
      </c>
      <c r="CZ195" s="87">
        <v>0</v>
      </c>
    </row>
    <row r="196" spans="1:15" ht="11.85" customHeight="1">
      <c r="A196" s="113"/>
      <c r="B196" s="115"/>
      <c r="C196" s="247" t="s">
        <v>342</v>
      </c>
      <c r="D196" s="248"/>
      <c r="E196" s="116">
        <v>0.3</v>
      </c>
      <c r="F196" s="117"/>
      <c r="G196" s="118"/>
      <c r="M196" s="114" t="s">
        <v>342</v>
      </c>
      <c r="O196" s="105"/>
    </row>
    <row r="197" spans="1:57" ht="12.75">
      <c r="A197" s="119"/>
      <c r="B197" s="120" t="s">
        <v>74</v>
      </c>
      <c r="C197" s="121" t="str">
        <f>CONCATENATE(B187," ",C187)</f>
        <v>96 Bourání konstrukcí</v>
      </c>
      <c r="D197" s="122"/>
      <c r="E197" s="123"/>
      <c r="F197" s="124"/>
      <c r="G197" s="125">
        <f>SUM(G187:G196)</f>
        <v>0</v>
      </c>
      <c r="O197" s="105">
        <v>4</v>
      </c>
      <c r="BA197" s="126">
        <f>SUM(BA187:BA196)</f>
        <v>0</v>
      </c>
      <c r="BB197" s="126">
        <f>SUM(BB187:BB196)</f>
        <v>0</v>
      </c>
      <c r="BC197" s="126">
        <f>SUM(BC187:BC196)</f>
        <v>0</v>
      </c>
      <c r="BD197" s="126">
        <f>SUM(BD187:BD196)</f>
        <v>0</v>
      </c>
      <c r="BE197" s="126">
        <f>SUM(BE187:BE196)</f>
        <v>0</v>
      </c>
    </row>
    <row r="198" spans="1:15" ht="18" customHeight="1">
      <c r="A198" s="98" t="s">
        <v>71</v>
      </c>
      <c r="B198" s="99" t="s">
        <v>343</v>
      </c>
      <c r="C198" s="100" t="s">
        <v>344</v>
      </c>
      <c r="D198" s="101"/>
      <c r="E198" s="102"/>
      <c r="F198" s="102"/>
      <c r="G198" s="103"/>
      <c r="H198" s="104"/>
      <c r="I198" s="104"/>
      <c r="O198" s="105">
        <v>1</v>
      </c>
    </row>
    <row r="199" spans="1:104" ht="12.75">
      <c r="A199" s="106">
        <v>114</v>
      </c>
      <c r="B199" s="107" t="s">
        <v>345</v>
      </c>
      <c r="C199" s="108" t="s">
        <v>346</v>
      </c>
      <c r="D199" s="109" t="s">
        <v>133</v>
      </c>
      <c r="E199" s="110">
        <v>2154.2996832</v>
      </c>
      <c r="F199" s="110"/>
      <c r="G199" s="111">
        <f>E199*F199</f>
        <v>0</v>
      </c>
      <c r="O199" s="105">
        <v>2</v>
      </c>
      <c r="AA199" s="87">
        <v>7</v>
      </c>
      <c r="AB199" s="87">
        <v>1</v>
      </c>
      <c r="AC199" s="87">
        <v>2</v>
      </c>
      <c r="AZ199" s="87">
        <v>1</v>
      </c>
      <c r="BA199" s="87">
        <f>IF(AZ199=1,G199,0)</f>
        <v>0</v>
      </c>
      <c r="BB199" s="87">
        <f>IF(AZ199=2,G199,0)</f>
        <v>0</v>
      </c>
      <c r="BC199" s="87">
        <f>IF(AZ199=3,G199,0)</f>
        <v>0</v>
      </c>
      <c r="BD199" s="87">
        <f>IF(AZ199=4,G199,0)</f>
        <v>0</v>
      </c>
      <c r="BE199" s="87">
        <f>IF(AZ199=5,G199,0)</f>
        <v>0</v>
      </c>
      <c r="CA199" s="112">
        <v>7</v>
      </c>
      <c r="CB199" s="112">
        <v>1</v>
      </c>
      <c r="CZ199" s="87">
        <v>0</v>
      </c>
    </row>
    <row r="200" spans="1:57" ht="12.75">
      <c r="A200" s="119"/>
      <c r="B200" s="120" t="s">
        <v>74</v>
      </c>
      <c r="C200" s="121" t="str">
        <f>CONCATENATE(B198," ",C198)</f>
        <v>99 Staveništní přesun hmot</v>
      </c>
      <c r="D200" s="122"/>
      <c r="E200" s="123"/>
      <c r="F200" s="124"/>
      <c r="G200" s="125">
        <f>SUM(G198:G199)</f>
        <v>0</v>
      </c>
      <c r="O200" s="105">
        <v>4</v>
      </c>
      <c r="BA200" s="126">
        <f>SUM(BA198:BA199)</f>
        <v>0</v>
      </c>
      <c r="BB200" s="126">
        <f>SUM(BB198:BB199)</f>
        <v>0</v>
      </c>
      <c r="BC200" s="126">
        <f>SUM(BC198:BC199)</f>
        <v>0</v>
      </c>
      <c r="BD200" s="126">
        <f>SUM(BD198:BD199)</f>
        <v>0</v>
      </c>
      <c r="BE200" s="126">
        <f>SUM(BE198:BE199)</f>
        <v>0</v>
      </c>
    </row>
    <row r="201" spans="1:15" ht="18" customHeight="1">
      <c r="A201" s="98" t="s">
        <v>71</v>
      </c>
      <c r="B201" s="99" t="s">
        <v>347</v>
      </c>
      <c r="C201" s="100" t="s">
        <v>348</v>
      </c>
      <c r="D201" s="101"/>
      <c r="E201" s="102"/>
      <c r="F201" s="102"/>
      <c r="G201" s="103"/>
      <c r="H201" s="104"/>
      <c r="I201" s="104"/>
      <c r="O201" s="105">
        <v>1</v>
      </c>
    </row>
    <row r="202" spans="1:104" ht="12.75">
      <c r="A202" s="106">
        <v>115</v>
      </c>
      <c r="B202" s="107" t="s">
        <v>349</v>
      </c>
      <c r="C202" s="108" t="s">
        <v>350</v>
      </c>
      <c r="D202" s="109" t="s">
        <v>133</v>
      </c>
      <c r="E202" s="110">
        <v>7.2</v>
      </c>
      <c r="F202" s="110"/>
      <c r="G202" s="111">
        <f>E202*F202</f>
        <v>0</v>
      </c>
      <c r="O202" s="105">
        <v>2</v>
      </c>
      <c r="AA202" s="87">
        <v>1</v>
      </c>
      <c r="AB202" s="87">
        <v>10</v>
      </c>
      <c r="AC202" s="87">
        <v>10</v>
      </c>
      <c r="AZ202" s="87">
        <v>1</v>
      </c>
      <c r="BA202" s="87">
        <f>IF(AZ202=1,G202,0)</f>
        <v>0</v>
      </c>
      <c r="BB202" s="87">
        <f>IF(AZ202=2,G202,0)</f>
        <v>0</v>
      </c>
      <c r="BC202" s="87">
        <f>IF(AZ202=3,G202,0)</f>
        <v>0</v>
      </c>
      <c r="BD202" s="87">
        <f>IF(AZ202=4,G202,0)</f>
        <v>0</v>
      </c>
      <c r="BE202" s="87">
        <f>IF(AZ202=5,G202,0)</f>
        <v>0</v>
      </c>
      <c r="CA202" s="112">
        <v>1</v>
      </c>
      <c r="CB202" s="112">
        <v>10</v>
      </c>
      <c r="CZ202" s="87">
        <v>0</v>
      </c>
    </row>
    <row r="203" spans="1:15" ht="12.75">
      <c r="A203" s="113"/>
      <c r="B203" s="115"/>
      <c r="C203" s="247" t="s">
        <v>391</v>
      </c>
      <c r="D203" s="248"/>
      <c r="E203" s="116">
        <v>3.6</v>
      </c>
      <c r="F203" s="117"/>
      <c r="G203" s="118"/>
      <c r="M203" s="114" t="s">
        <v>351</v>
      </c>
      <c r="O203" s="105"/>
    </row>
    <row r="204" spans="1:15" ht="11.85" customHeight="1">
      <c r="A204" s="113"/>
      <c r="B204" s="115"/>
      <c r="C204" s="247" t="s">
        <v>352</v>
      </c>
      <c r="D204" s="248"/>
      <c r="E204" s="116">
        <v>3.6</v>
      </c>
      <c r="F204" s="117"/>
      <c r="G204" s="118"/>
      <c r="M204" s="114" t="s">
        <v>352</v>
      </c>
      <c r="O204" s="105"/>
    </row>
    <row r="205" spans="1:104" ht="12.75">
      <c r="A205" s="106">
        <v>116</v>
      </c>
      <c r="B205" s="107" t="s">
        <v>353</v>
      </c>
      <c r="C205" s="108" t="s">
        <v>354</v>
      </c>
      <c r="D205" s="109" t="s">
        <v>133</v>
      </c>
      <c r="E205" s="110">
        <v>725.63</v>
      </c>
      <c r="F205" s="110"/>
      <c r="G205" s="111">
        <f>E205*F205</f>
        <v>0</v>
      </c>
      <c r="O205" s="105">
        <v>2</v>
      </c>
      <c r="AA205" s="87">
        <v>1</v>
      </c>
      <c r="AB205" s="87">
        <v>10</v>
      </c>
      <c r="AC205" s="87">
        <v>10</v>
      </c>
      <c r="AZ205" s="87">
        <v>1</v>
      </c>
      <c r="BA205" s="87">
        <f>IF(AZ205=1,G205,0)</f>
        <v>0</v>
      </c>
      <c r="BB205" s="87">
        <f>IF(AZ205=2,G205,0)</f>
        <v>0</v>
      </c>
      <c r="BC205" s="87">
        <f>IF(AZ205=3,G205,0)</f>
        <v>0</v>
      </c>
      <c r="BD205" s="87">
        <f>IF(AZ205=4,G205,0)</f>
        <v>0</v>
      </c>
      <c r="BE205" s="87">
        <f>IF(AZ205=5,G205,0)</f>
        <v>0</v>
      </c>
      <c r="CA205" s="112">
        <v>1</v>
      </c>
      <c r="CB205" s="112">
        <v>10</v>
      </c>
      <c r="CZ205" s="87">
        <v>0</v>
      </c>
    </row>
    <row r="206" spans="1:15" ht="12.75">
      <c r="A206" s="113"/>
      <c r="B206" s="115"/>
      <c r="C206" s="247" t="s">
        <v>355</v>
      </c>
      <c r="D206" s="248"/>
      <c r="E206" s="116">
        <v>725.63</v>
      </c>
      <c r="F206" s="117"/>
      <c r="G206" s="118"/>
      <c r="M206" s="114" t="s">
        <v>355</v>
      </c>
      <c r="O206" s="105"/>
    </row>
    <row r="207" spans="1:104" ht="12.75">
      <c r="A207" s="106">
        <v>117</v>
      </c>
      <c r="B207" s="107" t="s">
        <v>356</v>
      </c>
      <c r="C207" s="108" t="s">
        <v>357</v>
      </c>
      <c r="D207" s="109" t="s">
        <v>133</v>
      </c>
      <c r="E207" s="110">
        <v>17415.12</v>
      </c>
      <c r="F207" s="110"/>
      <c r="G207" s="111">
        <f>E207*F207</f>
        <v>0</v>
      </c>
      <c r="O207" s="105">
        <v>2</v>
      </c>
      <c r="AA207" s="87">
        <v>1</v>
      </c>
      <c r="AB207" s="87">
        <v>10</v>
      </c>
      <c r="AC207" s="87">
        <v>10</v>
      </c>
      <c r="AZ207" s="87">
        <v>1</v>
      </c>
      <c r="BA207" s="87">
        <f>IF(AZ207=1,G207,0)</f>
        <v>0</v>
      </c>
      <c r="BB207" s="87">
        <f>IF(AZ207=2,G207,0)</f>
        <v>0</v>
      </c>
      <c r="BC207" s="87">
        <f>IF(AZ207=3,G207,0)</f>
        <v>0</v>
      </c>
      <c r="BD207" s="87">
        <f>IF(AZ207=4,G207,0)</f>
        <v>0</v>
      </c>
      <c r="BE207" s="87">
        <f>IF(AZ207=5,G207,0)</f>
        <v>0</v>
      </c>
      <c r="CA207" s="112">
        <v>1</v>
      </c>
      <c r="CB207" s="112">
        <v>10</v>
      </c>
      <c r="CZ207" s="87">
        <v>0</v>
      </c>
    </row>
    <row r="208" spans="1:15" ht="12.75">
      <c r="A208" s="113"/>
      <c r="B208" s="115"/>
      <c r="C208" s="247" t="s">
        <v>358</v>
      </c>
      <c r="D208" s="248"/>
      <c r="E208" s="116">
        <v>17415.12</v>
      </c>
      <c r="F208" s="117"/>
      <c r="G208" s="118"/>
      <c r="M208" s="114" t="s">
        <v>358</v>
      </c>
      <c r="O208" s="105"/>
    </row>
    <row r="209" spans="1:104" ht="12.75">
      <c r="A209" s="106">
        <v>118</v>
      </c>
      <c r="B209" s="107" t="s">
        <v>359</v>
      </c>
      <c r="C209" s="108" t="s">
        <v>360</v>
      </c>
      <c r="D209" s="109" t="s">
        <v>133</v>
      </c>
      <c r="E209" s="110">
        <v>732.83</v>
      </c>
      <c r="F209" s="110"/>
      <c r="G209" s="111">
        <f>E209*F209</f>
        <v>0</v>
      </c>
      <c r="O209" s="105">
        <v>2</v>
      </c>
      <c r="AA209" s="87">
        <v>1</v>
      </c>
      <c r="AB209" s="87">
        <v>10</v>
      </c>
      <c r="AC209" s="87">
        <v>10</v>
      </c>
      <c r="AZ209" s="87">
        <v>1</v>
      </c>
      <c r="BA209" s="87">
        <f>IF(AZ209=1,G209,0)</f>
        <v>0</v>
      </c>
      <c r="BB209" s="87">
        <f>IF(AZ209=2,G209,0)</f>
        <v>0</v>
      </c>
      <c r="BC209" s="87">
        <f>IF(AZ209=3,G209,0)</f>
        <v>0</v>
      </c>
      <c r="BD209" s="87">
        <f>IF(AZ209=4,G209,0)</f>
        <v>0</v>
      </c>
      <c r="BE209" s="87">
        <f>IF(AZ209=5,G209,0)</f>
        <v>0</v>
      </c>
      <c r="CA209" s="112">
        <v>1</v>
      </c>
      <c r="CB209" s="112">
        <v>10</v>
      </c>
      <c r="CZ209" s="87">
        <v>0</v>
      </c>
    </row>
    <row r="210" spans="1:15" ht="12.75">
      <c r="A210" s="113"/>
      <c r="B210" s="115"/>
      <c r="C210" s="247" t="s">
        <v>392</v>
      </c>
      <c r="D210" s="248"/>
      <c r="E210" s="116">
        <v>729.23</v>
      </c>
      <c r="F210" s="117"/>
      <c r="G210" s="118"/>
      <c r="M210" s="114" t="s">
        <v>361</v>
      </c>
      <c r="O210" s="105"/>
    </row>
    <row r="211" spans="1:15" ht="12.75">
      <c r="A211" s="113"/>
      <c r="B211" s="115"/>
      <c r="C211" s="247" t="s">
        <v>393</v>
      </c>
      <c r="D211" s="248"/>
      <c r="E211" s="116">
        <v>3.6</v>
      </c>
      <c r="F211" s="117"/>
      <c r="G211" s="118"/>
      <c r="M211" s="114" t="s">
        <v>362</v>
      </c>
      <c r="O211" s="105"/>
    </row>
    <row r="212" spans="1:104" ht="12.75">
      <c r="A212" s="106">
        <v>119</v>
      </c>
      <c r="B212" s="107" t="s">
        <v>363</v>
      </c>
      <c r="C212" s="108" t="s">
        <v>364</v>
      </c>
      <c r="D212" s="109" t="s">
        <v>133</v>
      </c>
      <c r="E212" s="110">
        <v>704.03</v>
      </c>
      <c r="F212" s="110"/>
      <c r="G212" s="111">
        <f>E212*F212</f>
        <v>0</v>
      </c>
      <c r="O212" s="105">
        <v>2</v>
      </c>
      <c r="AA212" s="87">
        <v>1</v>
      </c>
      <c r="AB212" s="87">
        <v>10</v>
      </c>
      <c r="AC212" s="87">
        <v>10</v>
      </c>
      <c r="AZ212" s="87">
        <v>1</v>
      </c>
      <c r="BA212" s="87">
        <f>IF(AZ212=1,G212,0)</f>
        <v>0</v>
      </c>
      <c r="BB212" s="87">
        <f>IF(AZ212=2,G212,0)</f>
        <v>0</v>
      </c>
      <c r="BC212" s="87">
        <f>IF(AZ212=3,G212,0)</f>
        <v>0</v>
      </c>
      <c r="BD212" s="87">
        <f>IF(AZ212=4,G212,0)</f>
        <v>0</v>
      </c>
      <c r="BE212" s="87">
        <f>IF(AZ212=5,G212,0)</f>
        <v>0</v>
      </c>
      <c r="CA212" s="112">
        <v>1</v>
      </c>
      <c r="CB212" s="112">
        <v>10</v>
      </c>
      <c r="CZ212" s="87">
        <v>0</v>
      </c>
    </row>
    <row r="213" spans="1:15" ht="12.75">
      <c r="A213" s="113"/>
      <c r="B213" s="115"/>
      <c r="C213" s="247" t="s">
        <v>394</v>
      </c>
      <c r="D213" s="248"/>
      <c r="E213" s="116">
        <v>704.03</v>
      </c>
      <c r="F213" s="117"/>
      <c r="G213" s="118"/>
      <c r="M213" s="114" t="s">
        <v>365</v>
      </c>
      <c r="O213" s="105"/>
    </row>
    <row r="214" spans="1:104" ht="12.75">
      <c r="A214" s="106">
        <v>120</v>
      </c>
      <c r="B214" s="107" t="s">
        <v>366</v>
      </c>
      <c r="C214" s="108" t="s">
        <v>396</v>
      </c>
      <c r="D214" s="109" t="s">
        <v>133</v>
      </c>
      <c r="E214" s="110">
        <v>18</v>
      </c>
      <c r="F214" s="110"/>
      <c r="G214" s="111">
        <f>E214*F214</f>
        <v>0</v>
      </c>
      <c r="O214" s="105">
        <v>2</v>
      </c>
      <c r="AA214" s="87">
        <v>1</v>
      </c>
      <c r="AB214" s="87">
        <v>3</v>
      </c>
      <c r="AC214" s="87">
        <v>3</v>
      </c>
      <c r="AZ214" s="87">
        <v>1</v>
      </c>
      <c r="BA214" s="87">
        <f>IF(AZ214=1,G214,0)</f>
        <v>0</v>
      </c>
      <c r="BB214" s="87">
        <f>IF(AZ214=2,G214,0)</f>
        <v>0</v>
      </c>
      <c r="BC214" s="87">
        <f>IF(AZ214=3,G214,0)</f>
        <v>0</v>
      </c>
      <c r="BD214" s="87">
        <f>IF(AZ214=4,G214,0)</f>
        <v>0</v>
      </c>
      <c r="BE214" s="87">
        <f>IF(AZ214=5,G214,0)</f>
        <v>0</v>
      </c>
      <c r="CA214" s="112">
        <v>1</v>
      </c>
      <c r="CB214" s="112">
        <v>3</v>
      </c>
      <c r="CZ214" s="87">
        <v>0</v>
      </c>
    </row>
    <row r="215" spans="1:15" ht="12.75">
      <c r="A215" s="113"/>
      <c r="B215" s="115"/>
      <c r="C215" s="247" t="s">
        <v>395</v>
      </c>
      <c r="D215" s="248"/>
      <c r="E215" s="116">
        <v>18</v>
      </c>
      <c r="F215" s="117"/>
      <c r="G215" s="118"/>
      <c r="M215" s="114" t="s">
        <v>367</v>
      </c>
      <c r="O215" s="105"/>
    </row>
    <row r="216" spans="1:57" ht="12.75">
      <c r="A216" s="119"/>
      <c r="B216" s="120" t="s">
        <v>74</v>
      </c>
      <c r="C216" s="121" t="str">
        <f>CONCATENATE(B201," ",C201)</f>
        <v>D96 Přesuny suti a vybouraných hmot</v>
      </c>
      <c r="D216" s="122"/>
      <c r="E216" s="123"/>
      <c r="F216" s="124"/>
      <c r="G216" s="125">
        <f>SUM(G201:G215)</f>
        <v>0</v>
      </c>
      <c r="O216" s="105">
        <v>4</v>
      </c>
      <c r="BA216" s="126">
        <f>SUM(BA201:BA215)</f>
        <v>0</v>
      </c>
      <c r="BB216" s="126">
        <f>SUM(BB201:BB215)</f>
        <v>0</v>
      </c>
      <c r="BC216" s="126">
        <f>SUM(BC201:BC215)</f>
        <v>0</v>
      </c>
      <c r="BD216" s="126">
        <f>SUM(BD201:BD215)</f>
        <v>0</v>
      </c>
      <c r="BE216" s="126">
        <f>SUM(BE201:BE215)</f>
        <v>0</v>
      </c>
    </row>
    <row r="217" ht="12.75">
      <c r="E217" s="87"/>
    </row>
    <row r="218" ht="12.75">
      <c r="E218" s="87"/>
    </row>
    <row r="219" ht="12.75">
      <c r="E219" s="87"/>
    </row>
    <row r="220" ht="12.75">
      <c r="E220" s="87"/>
    </row>
    <row r="221" ht="12.75">
      <c r="E221" s="87"/>
    </row>
    <row r="222" ht="12.75">
      <c r="E222" s="87"/>
    </row>
    <row r="223" ht="12.75">
      <c r="E223" s="87"/>
    </row>
    <row r="224" ht="12.75">
      <c r="E224" s="87"/>
    </row>
    <row r="225" ht="12.75">
      <c r="E225" s="87"/>
    </row>
    <row r="226" ht="12.75">
      <c r="E226" s="87"/>
    </row>
    <row r="227" ht="12.75">
      <c r="E227" s="87"/>
    </row>
    <row r="228" ht="12.75">
      <c r="E228" s="87"/>
    </row>
    <row r="229" ht="12.75">
      <c r="E229" s="87"/>
    </row>
    <row r="230" ht="12.75">
      <c r="E230" s="87"/>
    </row>
    <row r="231" ht="12.75">
      <c r="E231" s="87"/>
    </row>
    <row r="232" ht="12.75">
      <c r="E232" s="87"/>
    </row>
    <row r="233" ht="12.75">
      <c r="E233" s="87"/>
    </row>
    <row r="234" ht="12.75">
      <c r="E234" s="87"/>
    </row>
    <row r="235" ht="12.75">
      <c r="E235" s="87"/>
    </row>
    <row r="236" ht="12.75">
      <c r="E236" s="87"/>
    </row>
    <row r="237" ht="12.75">
      <c r="E237" s="87"/>
    </row>
    <row r="238" ht="12.75">
      <c r="E238" s="87"/>
    </row>
    <row r="239" ht="12.75">
      <c r="E239" s="87"/>
    </row>
    <row r="240" spans="1:7" ht="12.75">
      <c r="A240" s="127"/>
      <c r="B240" s="127"/>
      <c r="C240" s="127"/>
      <c r="D240" s="127"/>
      <c r="E240" s="127"/>
      <c r="F240" s="127"/>
      <c r="G240" s="127"/>
    </row>
    <row r="241" spans="1:7" ht="12.75">
      <c r="A241" s="127"/>
      <c r="B241" s="127"/>
      <c r="C241" s="127"/>
      <c r="D241" s="127"/>
      <c r="E241" s="127"/>
      <c r="F241" s="127"/>
      <c r="G241" s="127"/>
    </row>
    <row r="242" spans="1:7" ht="12.75">
      <c r="A242" s="127"/>
      <c r="B242" s="127"/>
      <c r="C242" s="127"/>
      <c r="D242" s="127"/>
      <c r="E242" s="127"/>
      <c r="F242" s="127"/>
      <c r="G242" s="127"/>
    </row>
    <row r="243" spans="1:7" ht="12.75">
      <c r="A243" s="127"/>
      <c r="B243" s="127"/>
      <c r="C243" s="127"/>
      <c r="D243" s="127"/>
      <c r="E243" s="127"/>
      <c r="F243" s="127"/>
      <c r="G243" s="127"/>
    </row>
    <row r="244" ht="12.75">
      <c r="E244" s="87"/>
    </row>
    <row r="245" ht="12.75">
      <c r="E245" s="87"/>
    </row>
    <row r="246" ht="12.75">
      <c r="E246" s="87"/>
    </row>
    <row r="247" ht="12.75">
      <c r="E247" s="87"/>
    </row>
    <row r="248" ht="12.75">
      <c r="E248" s="87"/>
    </row>
    <row r="249" ht="12.75">
      <c r="E249" s="87"/>
    </row>
    <row r="250" ht="12.75">
      <c r="E250" s="87"/>
    </row>
    <row r="251" ht="12.75">
      <c r="E251" s="87"/>
    </row>
    <row r="252" ht="12.75">
      <c r="E252" s="87"/>
    </row>
    <row r="253" ht="12.75">
      <c r="E253" s="87"/>
    </row>
    <row r="254" ht="12.75">
      <c r="E254" s="87"/>
    </row>
    <row r="255" ht="12.75">
      <c r="E255" s="87"/>
    </row>
    <row r="256" ht="12.75">
      <c r="E256" s="87"/>
    </row>
    <row r="257" ht="12.75">
      <c r="E257" s="87"/>
    </row>
    <row r="258" ht="12.75">
      <c r="E258" s="87"/>
    </row>
    <row r="259" ht="12.75">
      <c r="E259" s="87"/>
    </row>
    <row r="260" ht="12.75">
      <c r="E260" s="87"/>
    </row>
    <row r="261" ht="12.75">
      <c r="E261" s="87"/>
    </row>
    <row r="262" ht="12.75">
      <c r="E262" s="87"/>
    </row>
    <row r="263" ht="12.75">
      <c r="E263" s="87"/>
    </row>
    <row r="264" ht="12.75">
      <c r="E264" s="87"/>
    </row>
    <row r="265" ht="12.75">
      <c r="E265" s="87"/>
    </row>
    <row r="266" ht="12.75">
      <c r="E266" s="87"/>
    </row>
    <row r="267" ht="12.75">
      <c r="E267" s="87"/>
    </row>
    <row r="268" ht="12.75">
      <c r="E268" s="87"/>
    </row>
    <row r="269" ht="12.75">
      <c r="E269" s="87"/>
    </row>
    <row r="270" ht="12.75">
      <c r="E270" s="87"/>
    </row>
    <row r="271" ht="12.75">
      <c r="E271" s="87"/>
    </row>
    <row r="272" ht="12.75">
      <c r="E272" s="87"/>
    </row>
    <row r="273" ht="12.75">
      <c r="E273" s="87"/>
    </row>
    <row r="274" ht="12.75">
      <c r="E274" s="87"/>
    </row>
    <row r="275" spans="1:2" ht="12.75">
      <c r="A275" s="128"/>
      <c r="B275" s="128"/>
    </row>
    <row r="276" spans="1:7" ht="12.75">
      <c r="A276" s="127"/>
      <c r="B276" s="127"/>
      <c r="C276" s="130"/>
      <c r="D276" s="130"/>
      <c r="E276" s="131"/>
      <c r="F276" s="130"/>
      <c r="G276" s="132"/>
    </row>
    <row r="277" spans="1:7" ht="12.75">
      <c r="A277" s="133"/>
      <c r="B277" s="133"/>
      <c r="C277" s="127"/>
      <c r="D277" s="127"/>
      <c r="E277" s="134"/>
      <c r="F277" s="127"/>
      <c r="G277" s="127"/>
    </row>
    <row r="278" spans="1:7" ht="12.75">
      <c r="A278" s="127"/>
      <c r="B278" s="127"/>
      <c r="C278" s="127"/>
      <c r="D278" s="127"/>
      <c r="E278" s="134"/>
      <c r="F278" s="127"/>
      <c r="G278" s="127"/>
    </row>
    <row r="279" spans="1:7" ht="12.75">
      <c r="A279" s="127"/>
      <c r="B279" s="127"/>
      <c r="C279" s="127"/>
      <c r="D279" s="127"/>
      <c r="E279" s="134"/>
      <c r="F279" s="127"/>
      <c r="G279" s="127"/>
    </row>
    <row r="280" spans="1:7" ht="12.75">
      <c r="A280" s="127"/>
      <c r="B280" s="127"/>
      <c r="C280" s="127"/>
      <c r="D280" s="127"/>
      <c r="E280" s="134"/>
      <c r="F280" s="127"/>
      <c r="G280" s="127"/>
    </row>
    <row r="281" spans="1:7" ht="12.75">
      <c r="A281" s="127"/>
      <c r="B281" s="127"/>
      <c r="C281" s="127"/>
      <c r="D281" s="127"/>
      <c r="E281" s="134"/>
      <c r="F281" s="127"/>
      <c r="G281" s="127"/>
    </row>
    <row r="282" spans="1:7" ht="12.75">
      <c r="A282" s="127"/>
      <c r="B282" s="127"/>
      <c r="C282" s="127"/>
      <c r="D282" s="127"/>
      <c r="E282" s="134"/>
      <c r="F282" s="127"/>
      <c r="G282" s="127"/>
    </row>
    <row r="283" spans="1:7" ht="12.75">
      <c r="A283" s="127"/>
      <c r="B283" s="127"/>
      <c r="C283" s="127"/>
      <c r="D283" s="127"/>
      <c r="E283" s="134"/>
      <c r="F283" s="127"/>
      <c r="G283" s="127"/>
    </row>
    <row r="284" spans="1:7" ht="12.75">
      <c r="A284" s="127"/>
      <c r="B284" s="127"/>
      <c r="C284" s="127"/>
      <c r="D284" s="127"/>
      <c r="E284" s="134"/>
      <c r="F284" s="127"/>
      <c r="G284" s="127"/>
    </row>
    <row r="285" spans="1:7" ht="12.75">
      <c r="A285" s="127"/>
      <c r="B285" s="127"/>
      <c r="C285" s="127"/>
      <c r="D285" s="127"/>
      <c r="E285" s="134"/>
      <c r="F285" s="127"/>
      <c r="G285" s="127"/>
    </row>
    <row r="286" spans="1:7" ht="12.75">
      <c r="A286" s="127"/>
      <c r="B286" s="127"/>
      <c r="C286" s="127"/>
      <c r="D286" s="127"/>
      <c r="E286" s="134"/>
      <c r="F286" s="127"/>
      <c r="G286" s="127"/>
    </row>
    <row r="287" spans="1:7" ht="12.75">
      <c r="A287" s="127"/>
      <c r="B287" s="127"/>
      <c r="C287" s="127"/>
      <c r="D287" s="127"/>
      <c r="E287" s="134"/>
      <c r="F287" s="127"/>
      <c r="G287" s="127"/>
    </row>
    <row r="288" spans="1:7" ht="12.75">
      <c r="A288" s="127"/>
      <c r="B288" s="127"/>
      <c r="C288" s="127"/>
      <c r="D288" s="127"/>
      <c r="E288" s="134"/>
      <c r="F288" s="127"/>
      <c r="G288" s="127"/>
    </row>
    <row r="289" spans="1:7" ht="12.75">
      <c r="A289" s="127"/>
      <c r="B289" s="127"/>
      <c r="C289" s="127"/>
      <c r="D289" s="127"/>
      <c r="E289" s="134"/>
      <c r="F289" s="127"/>
      <c r="G289" s="127"/>
    </row>
  </sheetData>
  <mergeCells count="79">
    <mergeCell ref="C213:D213"/>
    <mergeCell ref="C215:D215"/>
    <mergeCell ref="C203:D203"/>
    <mergeCell ref="C204:D204"/>
    <mergeCell ref="C206:D206"/>
    <mergeCell ref="C208:D208"/>
    <mergeCell ref="C210:D210"/>
    <mergeCell ref="C211:D211"/>
    <mergeCell ref="C145:D145"/>
    <mergeCell ref="C147:D147"/>
    <mergeCell ref="C160:D160"/>
    <mergeCell ref="C162:D162"/>
    <mergeCell ref="C189:D189"/>
    <mergeCell ref="C196:D196"/>
    <mergeCell ref="C136:D136"/>
    <mergeCell ref="C139:D139"/>
    <mergeCell ref="C141:D141"/>
    <mergeCell ref="C142:D142"/>
    <mergeCell ref="C143:D143"/>
    <mergeCell ref="C144:D144"/>
    <mergeCell ref="C119:D119"/>
    <mergeCell ref="C121:D121"/>
    <mergeCell ref="C123:D123"/>
    <mergeCell ref="C125:D125"/>
    <mergeCell ref="C129:D129"/>
    <mergeCell ref="C131:D131"/>
    <mergeCell ref="C133:D133"/>
    <mergeCell ref="C134:D134"/>
    <mergeCell ref="C104:D104"/>
    <mergeCell ref="C106:D106"/>
    <mergeCell ref="C108:D108"/>
    <mergeCell ref="C110:D110"/>
    <mergeCell ref="C112:D112"/>
    <mergeCell ref="C114:D114"/>
    <mergeCell ref="C116:D116"/>
    <mergeCell ref="C117:D117"/>
    <mergeCell ref="C92:D92"/>
    <mergeCell ref="C94:D94"/>
    <mergeCell ref="C95:D95"/>
    <mergeCell ref="C97:D97"/>
    <mergeCell ref="C57:D57"/>
    <mergeCell ref="C59:D59"/>
    <mergeCell ref="C61:D61"/>
    <mergeCell ref="C63:D63"/>
    <mergeCell ref="C67:D67"/>
    <mergeCell ref="C69:D69"/>
    <mergeCell ref="C50:D50"/>
    <mergeCell ref="C51:D51"/>
    <mergeCell ref="C52:D52"/>
    <mergeCell ref="C53:D53"/>
    <mergeCell ref="C55:D55"/>
    <mergeCell ref="C56:D56"/>
    <mergeCell ref="C39:D39"/>
    <mergeCell ref="C41:D41"/>
    <mergeCell ref="C43:D43"/>
    <mergeCell ref="C45:D45"/>
    <mergeCell ref="C47:D47"/>
    <mergeCell ref="C49:D49"/>
    <mergeCell ref="C26:D26"/>
    <mergeCell ref="C27:D27"/>
    <mergeCell ref="C28:D28"/>
    <mergeCell ref="C31:D31"/>
    <mergeCell ref="C34:D34"/>
    <mergeCell ref="C37:D37"/>
    <mergeCell ref="C17:D17"/>
    <mergeCell ref="C19:D19"/>
    <mergeCell ref="C21:D21"/>
    <mergeCell ref="C22:D22"/>
    <mergeCell ref="C23:D23"/>
    <mergeCell ref="C25:D25"/>
    <mergeCell ref="C13:D13"/>
    <mergeCell ref="C15:D15"/>
    <mergeCell ref="A1:G1"/>
    <mergeCell ref="A3:B3"/>
    <mergeCell ref="A4:B4"/>
    <mergeCell ref="E4:G4"/>
    <mergeCell ref="C9:D9"/>
    <mergeCell ref="C11:D11"/>
    <mergeCell ref="E3:F3"/>
  </mergeCells>
  <printOptions/>
  <pageMargins left="0.5905511811023623" right="0.27" top="0.33" bottom="0.75" header="0.1968503937007874" footer="0.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Pešek</cp:lastModifiedBy>
  <cp:lastPrinted>2021-06-28T11:46:13Z</cp:lastPrinted>
  <dcterms:created xsi:type="dcterms:W3CDTF">2021-06-09T08:09:11Z</dcterms:created>
  <dcterms:modified xsi:type="dcterms:W3CDTF">2022-02-25T10:22:50Z</dcterms:modified>
  <cp:category/>
  <cp:version/>
  <cp:contentType/>
  <cp:contentStatus/>
</cp:coreProperties>
</file>