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plikace\RS Stavitel\"/>
    </mc:Choice>
  </mc:AlternateContent>
  <xr:revisionPtr revIDLastSave="0" documentId="8_{80907476-8DD1-4B0A-BA05-50726C9EAF6C}" xr6:coauthVersionLast="45" xr6:coauthVersionMax="45" xr10:uidLastSave="{00000000-0000-0000-0000-000000000000}"/>
  <bookViews>
    <workbookView xWindow="-12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Pol'!$A$1:$U$66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1" l="1"/>
  <c r="I48" i="1"/>
  <c r="I47" i="1"/>
  <c r="G39" i="1"/>
  <c r="F39" i="1"/>
  <c r="G56" i="12"/>
  <c r="AC56" i="12"/>
  <c r="AD56" i="12"/>
  <c r="G8" i="12"/>
  <c r="G9" i="12"/>
  <c r="I9" i="12"/>
  <c r="I8" i="12" s="1"/>
  <c r="K9" i="12"/>
  <c r="M9" i="12"/>
  <c r="O9" i="12"/>
  <c r="O8" i="12" s="1"/>
  <c r="Q9" i="12"/>
  <c r="Q8" i="12" s="1"/>
  <c r="U9" i="12"/>
  <c r="G14" i="12"/>
  <c r="M14" i="12" s="1"/>
  <c r="I14" i="12"/>
  <c r="K14" i="12"/>
  <c r="K8" i="12" s="1"/>
  <c r="O14" i="12"/>
  <c r="Q14" i="12"/>
  <c r="U14" i="12"/>
  <c r="G15" i="12"/>
  <c r="I15" i="12"/>
  <c r="K15" i="12"/>
  <c r="M15" i="12"/>
  <c r="O15" i="12"/>
  <c r="Q15" i="12"/>
  <c r="U15" i="12"/>
  <c r="G21" i="12"/>
  <c r="M21" i="12" s="1"/>
  <c r="I21" i="12"/>
  <c r="K21" i="12"/>
  <c r="O21" i="12"/>
  <c r="Q21" i="12"/>
  <c r="U21" i="12"/>
  <c r="U8" i="12" s="1"/>
  <c r="G22" i="12"/>
  <c r="I22" i="12"/>
  <c r="K22" i="12"/>
  <c r="M22" i="12"/>
  <c r="O22" i="12"/>
  <c r="Q22" i="12"/>
  <c r="U22" i="12"/>
  <c r="G25" i="12"/>
  <c r="M25" i="12" s="1"/>
  <c r="I25" i="12"/>
  <c r="K25" i="12"/>
  <c r="O25" i="12"/>
  <c r="Q25" i="12"/>
  <c r="U25" i="12"/>
  <c r="G27" i="12"/>
  <c r="M27" i="12" s="1"/>
  <c r="I27" i="12"/>
  <c r="K27" i="12"/>
  <c r="O27" i="12"/>
  <c r="Q27" i="12"/>
  <c r="U27" i="12"/>
  <c r="G29" i="12"/>
  <c r="M29" i="12" s="1"/>
  <c r="I29" i="12"/>
  <c r="K29" i="12"/>
  <c r="O29" i="12"/>
  <c r="Q29" i="12"/>
  <c r="U29" i="12"/>
  <c r="G31" i="12"/>
  <c r="I31" i="12"/>
  <c r="K31" i="12"/>
  <c r="M31" i="12"/>
  <c r="O31" i="12"/>
  <c r="Q31" i="12"/>
  <c r="U31" i="12"/>
  <c r="G32" i="12"/>
  <c r="M32" i="12" s="1"/>
  <c r="I32" i="12"/>
  <c r="K32" i="12"/>
  <c r="O32" i="12"/>
  <c r="Q32" i="12"/>
  <c r="U32" i="12"/>
  <c r="G38" i="12"/>
  <c r="I38" i="12"/>
  <c r="K38" i="12"/>
  <c r="M38" i="12"/>
  <c r="O38" i="12"/>
  <c r="Q38" i="12"/>
  <c r="U38" i="12"/>
  <c r="G40" i="12"/>
  <c r="K40" i="12"/>
  <c r="O40" i="12"/>
  <c r="U40" i="12"/>
  <c r="G41" i="12"/>
  <c r="I41" i="12"/>
  <c r="I40" i="12" s="1"/>
  <c r="K41" i="12"/>
  <c r="M41" i="12"/>
  <c r="M40" i="12" s="1"/>
  <c r="O41" i="12"/>
  <c r="Q41" i="12"/>
  <c r="Q40" i="12" s="1"/>
  <c r="U41" i="12"/>
  <c r="G46" i="12"/>
  <c r="U46" i="12"/>
  <c r="G47" i="12"/>
  <c r="I47" i="12"/>
  <c r="I46" i="12" s="1"/>
  <c r="K47" i="12"/>
  <c r="M47" i="12"/>
  <c r="O47" i="12"/>
  <c r="Q47" i="12"/>
  <c r="Q46" i="12" s="1"/>
  <c r="U47" i="12"/>
  <c r="G49" i="12"/>
  <c r="M49" i="12" s="1"/>
  <c r="I49" i="12"/>
  <c r="K49" i="12"/>
  <c r="K46" i="12" s="1"/>
  <c r="O49" i="12"/>
  <c r="O46" i="12" s="1"/>
  <c r="Q49" i="12"/>
  <c r="U49" i="12"/>
  <c r="G52" i="12"/>
  <c r="I52" i="12"/>
  <c r="K52" i="12"/>
  <c r="M52" i="12"/>
  <c r="O52" i="12"/>
  <c r="Q52" i="12"/>
  <c r="U52" i="12"/>
  <c r="I20" i="1"/>
  <c r="I19" i="1"/>
  <c r="I18" i="1"/>
  <c r="I17" i="1"/>
  <c r="I16" i="1"/>
  <c r="I50" i="1"/>
  <c r="G27" i="1"/>
  <c r="F40" i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M8" i="12"/>
  <c r="M46" i="12"/>
  <c r="I21" i="1"/>
  <c r="I39" i="1"/>
  <c r="I40" i="1" s="1"/>
  <c r="J39" i="1" s="1"/>
  <c r="J40" i="1" s="1"/>
  <c r="G24" i="1" l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<sst xmlns="http://schemas.openxmlformats.org/spreadsheetml/2006/main" count="257" uniqueCount="157">
  <si>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</si>
  <si>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</si>
  <si>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</si>
  <si>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</si>
  <si>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</si>
  <si>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</si>
  <si>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</si>
  <si>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</si>
  <si>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</si>
  <si>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</si>
  <si>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</si>
  <si>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</si>
  <si>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</si>
  <si>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</si>
  <si>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</si>
  <si>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</si>
  <si>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</si>
  <si>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</si>
  <si>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</si>
  <si>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</si>
  <si>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</si>
  <si>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</si>
  <si>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</si>
  <si>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</si>
  <si>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</si>
  <si>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</si>
  <si>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</si>
  <si>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</si>
  <si>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</si>
  <si>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</si>
  <si>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</si>
  <si>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</si>
  <si>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</si>
  <si>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</si>
  <si>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</si>
  <si>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</si>
  <si>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</si>
  <si>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</si>
  <si>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</si>
  <si>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</si>
  <si>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</si>
  <si>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</si>
  <si>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</si>
  <si>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ZŠ TG Masaryka</t>
  </si>
  <si>
    <t>Rozpočet:</t>
  </si>
  <si>
    <t>Misto</t>
  </si>
  <si>
    <t>Ivo Heřmánek</t>
  </si>
  <si>
    <t>ZŠ Špičák - Nová kanalizace</t>
  </si>
  <si>
    <t>RTS,a.s.</t>
  </si>
  <si>
    <t>Lazaretní 4038/13</t>
  </si>
  <si>
    <t>Brno-Židenice</t>
  </si>
  <si>
    <t>61500</t>
  </si>
  <si>
    <t>25533843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</si>
  <si>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</si>
  <si>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</si>
  <si>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</si>
  <si>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</si>
  <si>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</si>
  <si>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</si>
  <si>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</si>
  <si>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</si>
  <si>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</si>
  <si>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</si>
  <si>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</si>
  <si>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</si>
  <si>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</si>
  <si>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</si>
  <si>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</si>
  <si>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</si>
  <si>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</si>
  <si>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</si>
  <si>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</si>
  <si>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</si>
  <si>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</si>
  <si>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</si>
  <si>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</si>
  <si>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</si>
  <si>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</si>
  <si>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</si>
  <si>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</si>
  <si>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</si>
  <si>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</si>
  <si>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</si>
  <si>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</si>
  <si>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</si>
  <si>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</si>
  <si>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</si>
  <si>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</si>
  <si>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</si>
  <si>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</si>
  <si>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</si>
  <si>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</si>
  <si>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113108310R00</t>
  </si>
  <si>
    <t>Odstranění asfaltové vrstvy pl. do 50 m2, tl.10 cm</t>
  </si>
  <si>
    <t>m2</t>
  </si>
  <si>
    <t>POL1_0</t>
  </si>
  <si>
    <t>ve dvoře:(14+3*3)*1,5</t>
  </si>
  <si>
    <t>VV</t>
  </si>
  <si>
    <t>(26+9*2)*1,5</t>
  </si>
  <si>
    <t>14*1,5</t>
  </si>
  <si>
    <t>26*1,5</t>
  </si>
  <si>
    <t>114211103R00</t>
  </si>
  <si>
    <t>Odstranění betonových trub do DN 300 mm, ve výkopu</t>
  </si>
  <si>
    <t>m</t>
  </si>
  <si>
    <t>132301111R00</t>
  </si>
  <si>
    <t>Hloubení rýh š.do 60 cm v hor.4 do 100 m3</t>
  </si>
  <si>
    <t>m3</t>
  </si>
  <si>
    <t>ve dvoře:14*1,0*2,0+3*3*1,0*(0,6+2,0)/2</t>
  </si>
  <si>
    <t>26*1,0*(2,0+2,6)/2+9*2*(0,6+2,6)/2</t>
  </si>
  <si>
    <t>14*1,0*2,6</t>
  </si>
  <si>
    <t>26*1,0*(2,6+2,4)/2</t>
  </si>
  <si>
    <t>z ulice:8*2*(0,6+1,9)/2</t>
  </si>
  <si>
    <t>130001101R00</t>
  </si>
  <si>
    <t>Příplatek za ztížené hloubení v blízkosti vedení</t>
  </si>
  <si>
    <t>162301101R00</t>
  </si>
  <si>
    <t>Vodorovné přemístění výkopku z hor.1-4 do 500 m</t>
  </si>
  <si>
    <t>výkopek na meziskládku:249,7</t>
  </si>
  <si>
    <t>zemina pro zásyp:249,7</t>
  </si>
  <si>
    <t>162701105R00</t>
  </si>
  <si>
    <t>Vodorovné přemístění výkopku z hor.1-4 do 10000 m</t>
  </si>
  <si>
    <t>160,5*0,1</t>
  </si>
  <si>
    <t>167101101R00</t>
  </si>
  <si>
    <t>Nakládání výkopku z hor.1-4 v množství do 100 m3</t>
  </si>
  <si>
    <t>171201201R00</t>
  </si>
  <si>
    <t>Uložení sypaniny na skl.-sypanina na výšku přes 2m</t>
  </si>
  <si>
    <t>175101101R00</t>
  </si>
  <si>
    <t>Obsyp potrubí bez prohození sypaniny</t>
  </si>
  <si>
    <t>175101109R00</t>
  </si>
  <si>
    <t>Příplatek za prohození sypaniny pro obsyp potrubí</t>
  </si>
  <si>
    <t>ve dvoře:14*1,0*0,6+3*3*1,0*0,4</t>
  </si>
  <si>
    <t>26*1,0*0,6+9*2*0,4</t>
  </si>
  <si>
    <t>14*1,0*0,6</t>
  </si>
  <si>
    <t>26*1,0*0,6</t>
  </si>
  <si>
    <t>z ulice:8*2*0,4</t>
  </si>
  <si>
    <t>979990112R00</t>
  </si>
  <si>
    <t>Poplatek za skládku suti-obal.kam.-asfalt do 30x30</t>
  </si>
  <si>
    <t>t</t>
  </si>
  <si>
    <t>asfaltová vrstva:160,5*0,1*2,5</t>
  </si>
  <si>
    <t>577000001RAB</t>
  </si>
  <si>
    <t>Komunikace s asfaltobeton. krytem, bez výkopových prací</t>
  </si>
  <si>
    <t>POL2_0</t>
  </si>
  <si>
    <t>871373121RT2</t>
  </si>
  <si>
    <t>Montáž trub z plastu, gumový kroužek, DN 300, včetně dodávky trub PVC hrdlových</t>
  </si>
  <si>
    <t>ve dvoře:14+26+14+26+8</t>
  </si>
  <si>
    <t>871313121RT1</t>
  </si>
  <si>
    <t>Montáž trub z plastu, gumový kroužek, DN 150, včetně dodávky trub PVC hrdlových</t>
  </si>
  <si>
    <t>přípojky geigrů - ve dveře:3*3+9*2</t>
  </si>
  <si>
    <t>z ulice:8*2</t>
  </si>
  <si>
    <t>894411121R00</t>
  </si>
  <si>
    <t>Zřízení šachet z dílců, dno C25/30, potrubí DN 300</t>
  </si>
  <si>
    <t>kus</t>
  </si>
  <si>
    <t>ve dvoře:5</t>
  </si>
  <si>
    <t>v ulici:1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</si>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</sst>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17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8" xfId="0" applyNumberFormat="1" applyFont="1" applyBorder="1" applyAlignment="1">
      <alignment vertical="top" wrapText="1" shrinkToFit="1"/>
    </xf>
    <xf numFmtId="174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3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47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/>
      <c r="E5" s="26"/>
      <c r="F5" s="26"/>
      <c r="G5" s="26"/>
      <c r="H5" s="28" t="s">
        <v>33</v>
      </c>
      <c r="I5" s="122"/>
      <c r="J5" s="11"/>
    </row>
    <row r="6" spans="1:15" ht="15.75" customHeight="1" x14ac:dyDescent="0.2">
      <c r="A6" s="4"/>
      <c r="B6" s="41"/>
      <c r="C6" s="26"/>
      <c r="D6" s="122"/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/>
      <c r="D7" s="105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 t="s">
        <v>48</v>
      </c>
      <c r="E11" s="124"/>
      <c r="F11" s="124"/>
      <c r="G11" s="124"/>
      <c r="H11" s="28" t="s">
        <v>33</v>
      </c>
      <c r="I11" s="128" t="s">
        <v>52</v>
      </c>
      <c r="J11" s="11"/>
    </row>
    <row r="12" spans="1:15" ht="15.75" customHeight="1" x14ac:dyDescent="0.2">
      <c r="A12" s="4"/>
      <c r="B12" s="41"/>
      <c r="C12" s="26"/>
      <c r="D12" s="125" t="s">
        <v>49</v>
      </c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 t="s">
        <v>51</v>
      </c>
      <c r="D13" s="126" t="s">
        <v>50</v>
      </c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SUMIF(F47:F49,A16,I47:I49)+SUMIF(F47:F49,"PSU",I47:I49)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SUMIF(F47:F49,A17,I47:I49)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SUMIF(F47:F49,A18,I47:I49)</f>
        <v>0</v>
      </c>
      <c r="J18" s="93"/>
    </row>
    <row r="19" spans="1:10" ht="23.25" customHeight="1" x14ac:dyDescent="0.2">
      <c r="A19" s="193" t="s">
        <v>63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SUMIF(F47:F49,A19,I47:I49)</f>
        <v>0</v>
      </c>
      <c r="J19" s="93"/>
    </row>
    <row r="20" spans="1:10" ht="23.25" customHeight="1" x14ac:dyDescent="0.2">
      <c r="A20" s="193" t="s">
        <v>64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SUMIF(F47:F49,A20,I47:I49)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44299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/>
      <c r="C39" s="138"/>
      <c r="D39" s="139"/>
      <c r="E39" s="139"/>
      <c r="F39" s="147">
        <f>' Pol'!AC56</f>
        <v>0</v>
      </c>
      <c r="G39" s="148">
        <f>' Pol'!AD56</f>
        <v>0</v>
      </c>
      <c r="H39" s="149">
        <f>(F39*SazbaDPH1/100)+(G39*SazbaDPH2/100)</f>
        <v>0</v>
      </c>
      <c r="I39" s="149">
        <f>F39+G39+H39</f>
        <v>0</v>
      </c>
      <c r="J39" s="140" t="str">
        <f>IF(_xlfn.SINGLE(CenaCelkemVypocet)=0,"",I39/_xlfn.SINGLE(CenaCelkemVypocet)*100)</f>
        <v/>
      </c>
    </row>
    <row r="40" spans="1:10" ht="25.5" hidden="1" customHeight="1" x14ac:dyDescent="0.2">
      <c r="A40" s="131"/>
      <c r="B40" s="141" t="s">
        <v>53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55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56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57</v>
      </c>
      <c r="C47" s="175" t="s">
        <v>58</v>
      </c>
      <c r="D47" s="176"/>
      <c r="E47" s="176"/>
      <c r="F47" s="180" t="s">
        <v>23</v>
      </c>
      <c r="G47" s="181"/>
      <c r="H47" s="181"/>
      <c r="I47" s="182">
        <f>' Pol'!G8</f>
        <v>0</v>
      </c>
      <c r="J47" s="182"/>
    </row>
    <row r="48" spans="1:10" ht="25.5" customHeight="1" x14ac:dyDescent="0.2">
      <c r="A48" s="163"/>
      <c r="B48" s="166" t="s">
        <v>59</v>
      </c>
      <c r="C48" s="165" t="s">
        <v>60</v>
      </c>
      <c r="D48" s="167"/>
      <c r="E48" s="167"/>
      <c r="F48" s="183" t="s">
        <v>23</v>
      </c>
      <c r="G48" s="184"/>
      <c r="H48" s="184"/>
      <c r="I48" s="185">
        <f>' Pol'!G40</f>
        <v>0</v>
      </c>
      <c r="J48" s="185"/>
    </row>
    <row r="49" spans="1:10" ht="25.5" customHeight="1" x14ac:dyDescent="0.2">
      <c r="A49" s="163"/>
      <c r="B49" s="177" t="s">
        <v>61</v>
      </c>
      <c r="C49" s="178" t="s">
        <v>62</v>
      </c>
      <c r="D49" s="179"/>
      <c r="E49" s="179"/>
      <c r="F49" s="186" t="s">
        <v>23</v>
      </c>
      <c r="G49" s="187"/>
      <c r="H49" s="187"/>
      <c r="I49" s="188">
        <f>' Pol'!G46</f>
        <v>0</v>
      </c>
      <c r="J49" s="188"/>
    </row>
    <row r="50" spans="1:10" ht="25.5" customHeight="1" x14ac:dyDescent="0.2">
      <c r="A50" s="164"/>
      <c r="B50" s="170" t="s">
        <v>1</v>
      </c>
      <c r="C50" s="170"/>
      <c r="D50" s="171"/>
      <c r="E50" s="171"/>
      <c r="F50" s="189"/>
      <c r="G50" s="190"/>
      <c r="H50" s="190"/>
      <c r="I50" s="191">
        <f>SUM(I47:I49)</f>
        <v>0</v>
      </c>
      <c r="J50" s="191"/>
    </row>
    <row r="51" spans="1:10" x14ac:dyDescent="0.2">
      <c r="F51" s="192"/>
      <c r="G51" s="130"/>
      <c r="H51" s="192"/>
      <c r="I51" s="130"/>
      <c r="J51" s="130"/>
    </row>
    <row r="52" spans="1:10" x14ac:dyDescent="0.2">
      <c r="F52" s="192"/>
      <c r="G52" s="130"/>
      <c r="H52" s="192"/>
      <c r="I52" s="130"/>
      <c r="J52" s="130"/>
    </row>
    <row r="53" spans="1:10" x14ac:dyDescent="0.2">
      <c r="F53" s="192"/>
      <c r="G53" s="130"/>
      <c r="H53" s="192"/>
      <c r="I53" s="130"/>
      <c r="J53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I49:J49"/>
    <mergeCell ref="C49:E49"/>
    <mergeCell ref="I50:J50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6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66</v>
      </c>
    </row>
    <row r="2" spans="1:60" ht="24.95" customHeight="1" x14ac:dyDescent="0.2">
      <c r="A2" s="202" t="s">
        <v>65</v>
      </c>
      <c r="B2" s="196"/>
      <c r="C2" s="197" t="s">
        <v>47</v>
      </c>
      <c r="D2" s="198"/>
      <c r="E2" s="198"/>
      <c r="F2" s="198"/>
      <c r="G2" s="204"/>
      <c r="AE2" t="s">
        <v>67</v>
      </c>
    </row>
    <row r="3" spans="1:60" ht="24.9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68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69</v>
      </c>
    </row>
    <row r="5" spans="1:60" hidden="1" x14ac:dyDescent="0.2">
      <c r="A5" s="206" t="s">
        <v>70</v>
      </c>
      <c r="B5" s="207"/>
      <c r="C5" s="208"/>
      <c r="D5" s="209"/>
      <c r="E5" s="209"/>
      <c r="F5" s="209"/>
      <c r="G5" s="210"/>
      <c r="AE5" t="s">
        <v>71</v>
      </c>
    </row>
    <row r="7" spans="1:60" ht="38.25" x14ac:dyDescent="0.2">
      <c r="A7" s="215" t="s">
        <v>72</v>
      </c>
      <c r="B7" s="216" t="s">
        <v>73</v>
      </c>
      <c r="C7" s="216" t="s">
        <v>74</v>
      </c>
      <c r="D7" s="215" t="s">
        <v>75</v>
      </c>
      <c r="E7" s="215" t="s">
        <v>76</v>
      </c>
      <c r="F7" s="211" t="s">
        <v>77</v>
      </c>
      <c r="G7" s="234" t="s">
        <v>28</v>
      </c>
      <c r="H7" s="235" t="s">
        <v>29</v>
      </c>
      <c r="I7" s="235" t="s">
        <v>78</v>
      </c>
      <c r="J7" s="235" t="s">
        <v>30</v>
      </c>
      <c r="K7" s="235" t="s">
        <v>79</v>
      </c>
      <c r="L7" s="235" t="s">
        <v>80</v>
      </c>
      <c r="M7" s="235" t="s">
        <v>81</v>
      </c>
      <c r="N7" s="235" t="s">
        <v>82</v>
      </c>
      <c r="O7" s="235" t="s">
        <v>83</v>
      </c>
      <c r="P7" s="235" t="s">
        <v>84</v>
      </c>
      <c r="Q7" s="235" t="s">
        <v>85</v>
      </c>
      <c r="R7" s="235" t="s">
        <v>86</v>
      </c>
      <c r="S7" s="235" t="s">
        <v>87</v>
      </c>
      <c r="T7" s="235" t="s">
        <v>88</v>
      </c>
      <c r="U7" s="218" t="s">
        <v>89</v>
      </c>
    </row>
    <row r="8" spans="1:60" x14ac:dyDescent="0.2">
      <c r="A8" s="236" t="s">
        <v>90</v>
      </c>
      <c r="B8" s="237" t="s">
        <v>57</v>
      </c>
      <c r="C8" s="238" t="s">
        <v>58</v>
      </c>
      <c r="D8" s="239"/>
      <c r="E8" s="240"/>
      <c r="F8" s="241"/>
      <c r="G8" s="241">
        <f>SUMIF(AE9:AE39,"&lt;&gt;NOR",G9:G39)</f>
        <v>0</v>
      </c>
      <c r="H8" s="241"/>
      <c r="I8" s="241">
        <f>SUM(I9:I39)</f>
        <v>0</v>
      </c>
      <c r="J8" s="241"/>
      <c r="K8" s="241">
        <f>SUM(K9:K39)</f>
        <v>0</v>
      </c>
      <c r="L8" s="241"/>
      <c r="M8" s="241">
        <f>SUM(M9:M39)</f>
        <v>0</v>
      </c>
      <c r="N8" s="217"/>
      <c r="O8" s="217">
        <f>SUM(O9:O39)</f>
        <v>0</v>
      </c>
      <c r="P8" s="217"/>
      <c r="Q8" s="217">
        <f>SUM(Q9:Q39)</f>
        <v>37.847500000000004</v>
      </c>
      <c r="R8" s="217"/>
      <c r="S8" s="217"/>
      <c r="T8" s="236"/>
      <c r="U8" s="217">
        <f>SUM(U9:U39)</f>
        <v>884.75</v>
      </c>
      <c r="AE8" t="s">
        <v>91</v>
      </c>
    </row>
    <row r="9" spans="1:60" outlineLevel="1" x14ac:dyDescent="0.2">
      <c r="A9" s="213">
        <v>1</v>
      </c>
      <c r="B9" s="219" t="s">
        <v>92</v>
      </c>
      <c r="C9" s="263" t="s">
        <v>93</v>
      </c>
      <c r="D9" s="221" t="s">
        <v>94</v>
      </c>
      <c r="E9" s="228">
        <v>160.5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15</v>
      </c>
      <c r="M9" s="232">
        <f>G9*(1+L9/100)</f>
        <v>0</v>
      </c>
      <c r="N9" s="222">
        <v>0</v>
      </c>
      <c r="O9" s="222">
        <f>ROUND(E9*N9,5)</f>
        <v>0</v>
      </c>
      <c r="P9" s="222">
        <v>0.22</v>
      </c>
      <c r="Q9" s="222">
        <f>ROUND(E9*P9,5)</f>
        <v>35.31</v>
      </c>
      <c r="R9" s="222"/>
      <c r="S9" s="222"/>
      <c r="T9" s="223">
        <v>0.375</v>
      </c>
      <c r="U9" s="222">
        <f>ROUND(E9*T9,2)</f>
        <v>60.19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95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3"/>
      <c r="B10" s="219"/>
      <c r="C10" s="264" t="s">
        <v>96</v>
      </c>
      <c r="D10" s="224"/>
      <c r="E10" s="229">
        <v>34.5</v>
      </c>
      <c r="F10" s="232"/>
      <c r="G10" s="232"/>
      <c r="H10" s="232"/>
      <c r="I10" s="232"/>
      <c r="J10" s="232"/>
      <c r="K10" s="232"/>
      <c r="L10" s="232"/>
      <c r="M10" s="232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97</v>
      </c>
      <c r="AF10" s="212">
        <v>0</v>
      </c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3"/>
      <c r="B11" s="219"/>
      <c r="C11" s="264" t="s">
        <v>98</v>
      </c>
      <c r="D11" s="224"/>
      <c r="E11" s="229">
        <v>66</v>
      </c>
      <c r="F11" s="232"/>
      <c r="G11" s="232"/>
      <c r="H11" s="232"/>
      <c r="I11" s="232"/>
      <c r="J11" s="232"/>
      <c r="K11" s="232"/>
      <c r="L11" s="232"/>
      <c r="M11" s="232"/>
      <c r="N11" s="222"/>
      <c r="O11" s="222"/>
      <c r="P11" s="222"/>
      <c r="Q11" s="222"/>
      <c r="R11" s="222"/>
      <c r="S11" s="222"/>
      <c r="T11" s="223"/>
      <c r="U11" s="222"/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97</v>
      </c>
      <c r="AF11" s="212">
        <v>0</v>
      </c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3"/>
      <c r="B12" s="219"/>
      <c r="C12" s="264" t="s">
        <v>99</v>
      </c>
      <c r="D12" s="224"/>
      <c r="E12" s="229">
        <v>21</v>
      </c>
      <c r="F12" s="232"/>
      <c r="G12" s="232"/>
      <c r="H12" s="232"/>
      <c r="I12" s="232"/>
      <c r="J12" s="232"/>
      <c r="K12" s="232"/>
      <c r="L12" s="232"/>
      <c r="M12" s="232"/>
      <c r="N12" s="222"/>
      <c r="O12" s="222"/>
      <c r="P12" s="222"/>
      <c r="Q12" s="222"/>
      <c r="R12" s="222"/>
      <c r="S12" s="222"/>
      <c r="T12" s="223"/>
      <c r="U12" s="222"/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97</v>
      </c>
      <c r="AF12" s="212">
        <v>0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3"/>
      <c r="B13" s="219"/>
      <c r="C13" s="264" t="s">
        <v>100</v>
      </c>
      <c r="D13" s="224"/>
      <c r="E13" s="229">
        <v>39</v>
      </c>
      <c r="F13" s="232"/>
      <c r="G13" s="232"/>
      <c r="H13" s="232"/>
      <c r="I13" s="232"/>
      <c r="J13" s="232"/>
      <c r="K13" s="232"/>
      <c r="L13" s="232"/>
      <c r="M13" s="232"/>
      <c r="N13" s="222"/>
      <c r="O13" s="222"/>
      <c r="P13" s="222"/>
      <c r="Q13" s="222"/>
      <c r="R13" s="222"/>
      <c r="S13" s="222"/>
      <c r="T13" s="223"/>
      <c r="U13" s="222"/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97</v>
      </c>
      <c r="AF13" s="212">
        <v>0</v>
      </c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13">
        <v>2</v>
      </c>
      <c r="B14" s="219" t="s">
        <v>101</v>
      </c>
      <c r="C14" s="263" t="s">
        <v>102</v>
      </c>
      <c r="D14" s="221" t="s">
        <v>103</v>
      </c>
      <c r="E14" s="228">
        <v>25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15</v>
      </c>
      <c r="M14" s="232">
        <f>G14*(1+L14/100)</f>
        <v>0</v>
      </c>
      <c r="N14" s="222">
        <v>0</v>
      </c>
      <c r="O14" s="222">
        <f>ROUND(E14*N14,5)</f>
        <v>0</v>
      </c>
      <c r="P14" s="222">
        <v>0.10150000000000001</v>
      </c>
      <c r="Q14" s="222">
        <f>ROUND(E14*P14,5)</f>
        <v>2.5375000000000001</v>
      </c>
      <c r="R14" s="222"/>
      <c r="S14" s="222"/>
      <c r="T14" s="223">
        <v>0.43</v>
      </c>
      <c r="U14" s="222">
        <f>ROUND(E14*T14,2)</f>
        <v>10.75</v>
      </c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95</v>
      </c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3">
        <v>3</v>
      </c>
      <c r="B15" s="219" t="s">
        <v>104</v>
      </c>
      <c r="C15" s="263" t="s">
        <v>105</v>
      </c>
      <c r="D15" s="221" t="s">
        <v>106</v>
      </c>
      <c r="E15" s="228">
        <v>249.7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15</v>
      </c>
      <c r="M15" s="232">
        <f>G15*(1+L15/100)</f>
        <v>0</v>
      </c>
      <c r="N15" s="222">
        <v>0</v>
      </c>
      <c r="O15" s="222">
        <f>ROUND(E15*N15,5)</f>
        <v>0</v>
      </c>
      <c r="P15" s="222">
        <v>0</v>
      </c>
      <c r="Q15" s="222">
        <f>ROUND(E15*P15,5)</f>
        <v>0</v>
      </c>
      <c r="R15" s="222"/>
      <c r="S15" s="222"/>
      <c r="T15" s="223">
        <v>0.39</v>
      </c>
      <c r="U15" s="222">
        <f>ROUND(E15*T15,2)</f>
        <v>97.38</v>
      </c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95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3"/>
      <c r="B16" s="219"/>
      <c r="C16" s="264" t="s">
        <v>107</v>
      </c>
      <c r="D16" s="224"/>
      <c r="E16" s="229">
        <v>39.700000000000003</v>
      </c>
      <c r="F16" s="232"/>
      <c r="G16" s="232"/>
      <c r="H16" s="232"/>
      <c r="I16" s="232"/>
      <c r="J16" s="232"/>
      <c r="K16" s="232"/>
      <c r="L16" s="232"/>
      <c r="M16" s="232"/>
      <c r="N16" s="222"/>
      <c r="O16" s="222"/>
      <c r="P16" s="222"/>
      <c r="Q16" s="222"/>
      <c r="R16" s="222"/>
      <c r="S16" s="222"/>
      <c r="T16" s="223"/>
      <c r="U16" s="222"/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97</v>
      </c>
      <c r="AF16" s="212">
        <v>0</v>
      </c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3"/>
      <c r="B17" s="219"/>
      <c r="C17" s="264" t="s">
        <v>108</v>
      </c>
      <c r="D17" s="224"/>
      <c r="E17" s="229">
        <v>88.6</v>
      </c>
      <c r="F17" s="232"/>
      <c r="G17" s="232"/>
      <c r="H17" s="232"/>
      <c r="I17" s="232"/>
      <c r="J17" s="232"/>
      <c r="K17" s="232"/>
      <c r="L17" s="232"/>
      <c r="M17" s="232"/>
      <c r="N17" s="222"/>
      <c r="O17" s="222"/>
      <c r="P17" s="222"/>
      <c r="Q17" s="222"/>
      <c r="R17" s="222"/>
      <c r="S17" s="222"/>
      <c r="T17" s="223"/>
      <c r="U17" s="222"/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97</v>
      </c>
      <c r="AF17" s="212">
        <v>0</v>
      </c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3"/>
      <c r="B18" s="219"/>
      <c r="C18" s="264" t="s">
        <v>109</v>
      </c>
      <c r="D18" s="224"/>
      <c r="E18" s="229">
        <v>36.4</v>
      </c>
      <c r="F18" s="232"/>
      <c r="G18" s="232"/>
      <c r="H18" s="232"/>
      <c r="I18" s="232"/>
      <c r="J18" s="232"/>
      <c r="K18" s="232"/>
      <c r="L18" s="232"/>
      <c r="M18" s="232"/>
      <c r="N18" s="222"/>
      <c r="O18" s="222"/>
      <c r="P18" s="222"/>
      <c r="Q18" s="222"/>
      <c r="R18" s="222"/>
      <c r="S18" s="222"/>
      <c r="T18" s="223"/>
      <c r="U18" s="222"/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97</v>
      </c>
      <c r="AF18" s="212">
        <v>0</v>
      </c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/>
      <c r="B19" s="219"/>
      <c r="C19" s="264" t="s">
        <v>110</v>
      </c>
      <c r="D19" s="224"/>
      <c r="E19" s="229">
        <v>65</v>
      </c>
      <c r="F19" s="232"/>
      <c r="G19" s="232"/>
      <c r="H19" s="232"/>
      <c r="I19" s="232"/>
      <c r="J19" s="232"/>
      <c r="K19" s="232"/>
      <c r="L19" s="232"/>
      <c r="M19" s="232"/>
      <c r="N19" s="222"/>
      <c r="O19" s="222"/>
      <c r="P19" s="222"/>
      <c r="Q19" s="222"/>
      <c r="R19" s="222"/>
      <c r="S19" s="222"/>
      <c r="T19" s="223"/>
      <c r="U19" s="222"/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97</v>
      </c>
      <c r="AF19" s="212">
        <v>0</v>
      </c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3"/>
      <c r="B20" s="219"/>
      <c r="C20" s="264" t="s">
        <v>111</v>
      </c>
      <c r="D20" s="224"/>
      <c r="E20" s="229">
        <v>20</v>
      </c>
      <c r="F20" s="232"/>
      <c r="G20" s="232"/>
      <c r="H20" s="232"/>
      <c r="I20" s="232"/>
      <c r="J20" s="232"/>
      <c r="K20" s="232"/>
      <c r="L20" s="232"/>
      <c r="M20" s="232"/>
      <c r="N20" s="222"/>
      <c r="O20" s="222"/>
      <c r="P20" s="222"/>
      <c r="Q20" s="222"/>
      <c r="R20" s="222"/>
      <c r="S20" s="222"/>
      <c r="T20" s="223"/>
      <c r="U20" s="222"/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97</v>
      </c>
      <c r="AF20" s="212">
        <v>0</v>
      </c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3">
        <v>4</v>
      </c>
      <c r="B21" s="219" t="s">
        <v>112</v>
      </c>
      <c r="C21" s="263" t="s">
        <v>113</v>
      </c>
      <c r="D21" s="221" t="s">
        <v>106</v>
      </c>
      <c r="E21" s="228">
        <v>50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15</v>
      </c>
      <c r="M21" s="232">
        <f>G21*(1+L21/100)</f>
        <v>0</v>
      </c>
      <c r="N21" s="222">
        <v>0</v>
      </c>
      <c r="O21" s="222">
        <f>ROUND(E21*N21,5)</f>
        <v>0</v>
      </c>
      <c r="P21" s="222">
        <v>0</v>
      </c>
      <c r="Q21" s="222">
        <f>ROUND(E21*P21,5)</f>
        <v>0</v>
      </c>
      <c r="R21" s="222"/>
      <c r="S21" s="222"/>
      <c r="T21" s="223">
        <v>1.7629999999999999</v>
      </c>
      <c r="U21" s="222">
        <f>ROUND(E21*T21,2)</f>
        <v>88.15</v>
      </c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95</v>
      </c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3">
        <v>5</v>
      </c>
      <c r="B22" s="219" t="s">
        <v>114</v>
      </c>
      <c r="C22" s="263" t="s">
        <v>115</v>
      </c>
      <c r="D22" s="221" t="s">
        <v>106</v>
      </c>
      <c r="E22" s="228">
        <v>499.4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15</v>
      </c>
      <c r="M22" s="232">
        <f>G22*(1+L22/100)</f>
        <v>0</v>
      </c>
      <c r="N22" s="222">
        <v>0</v>
      </c>
      <c r="O22" s="222">
        <f>ROUND(E22*N22,5)</f>
        <v>0</v>
      </c>
      <c r="P22" s="222">
        <v>0</v>
      </c>
      <c r="Q22" s="222">
        <f>ROUND(E22*P22,5)</f>
        <v>0</v>
      </c>
      <c r="R22" s="222"/>
      <c r="S22" s="222"/>
      <c r="T22" s="223">
        <v>1.0999999999999999E-2</v>
      </c>
      <c r="U22" s="222">
        <f>ROUND(E22*T22,2)</f>
        <v>5.49</v>
      </c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95</v>
      </c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3"/>
      <c r="B23" s="219"/>
      <c r="C23" s="264" t="s">
        <v>116</v>
      </c>
      <c r="D23" s="224"/>
      <c r="E23" s="229">
        <v>249.7</v>
      </c>
      <c r="F23" s="232"/>
      <c r="G23" s="232"/>
      <c r="H23" s="232"/>
      <c r="I23" s="232"/>
      <c r="J23" s="232"/>
      <c r="K23" s="232"/>
      <c r="L23" s="232"/>
      <c r="M23" s="232"/>
      <c r="N23" s="222"/>
      <c r="O23" s="222"/>
      <c r="P23" s="222"/>
      <c r="Q23" s="222"/>
      <c r="R23" s="222"/>
      <c r="S23" s="222"/>
      <c r="T23" s="223"/>
      <c r="U23" s="222"/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97</v>
      </c>
      <c r="AF23" s="212">
        <v>0</v>
      </c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3"/>
      <c r="B24" s="219"/>
      <c r="C24" s="264" t="s">
        <v>117</v>
      </c>
      <c r="D24" s="224"/>
      <c r="E24" s="229">
        <v>249.7</v>
      </c>
      <c r="F24" s="232"/>
      <c r="G24" s="232"/>
      <c r="H24" s="232"/>
      <c r="I24" s="232"/>
      <c r="J24" s="232"/>
      <c r="K24" s="232"/>
      <c r="L24" s="232"/>
      <c r="M24" s="232"/>
      <c r="N24" s="222"/>
      <c r="O24" s="222"/>
      <c r="P24" s="222"/>
      <c r="Q24" s="222"/>
      <c r="R24" s="222"/>
      <c r="S24" s="222"/>
      <c r="T24" s="223"/>
      <c r="U24" s="222"/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97</v>
      </c>
      <c r="AF24" s="212">
        <v>0</v>
      </c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13">
        <v>6</v>
      </c>
      <c r="B25" s="219" t="s">
        <v>118</v>
      </c>
      <c r="C25" s="263" t="s">
        <v>119</v>
      </c>
      <c r="D25" s="221" t="s">
        <v>106</v>
      </c>
      <c r="E25" s="228">
        <v>16.05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15</v>
      </c>
      <c r="M25" s="232">
        <f>G25*(1+L25/100)</f>
        <v>0</v>
      </c>
      <c r="N25" s="222">
        <v>0</v>
      </c>
      <c r="O25" s="222">
        <f>ROUND(E25*N25,5)</f>
        <v>0</v>
      </c>
      <c r="P25" s="222">
        <v>0</v>
      </c>
      <c r="Q25" s="222">
        <f>ROUND(E25*P25,5)</f>
        <v>0</v>
      </c>
      <c r="R25" s="222"/>
      <c r="S25" s="222"/>
      <c r="T25" s="223">
        <v>1.0999999999999999E-2</v>
      </c>
      <c r="U25" s="222">
        <f>ROUND(E25*T25,2)</f>
        <v>0.18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95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3"/>
      <c r="B26" s="219"/>
      <c r="C26" s="264" t="s">
        <v>120</v>
      </c>
      <c r="D26" s="224"/>
      <c r="E26" s="229">
        <v>16.05</v>
      </c>
      <c r="F26" s="232"/>
      <c r="G26" s="232"/>
      <c r="H26" s="232"/>
      <c r="I26" s="232"/>
      <c r="J26" s="232"/>
      <c r="K26" s="232"/>
      <c r="L26" s="232"/>
      <c r="M26" s="232"/>
      <c r="N26" s="222"/>
      <c r="O26" s="222"/>
      <c r="P26" s="222"/>
      <c r="Q26" s="222"/>
      <c r="R26" s="222"/>
      <c r="S26" s="222"/>
      <c r="T26" s="223"/>
      <c r="U26" s="222"/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97</v>
      </c>
      <c r="AF26" s="212">
        <v>0</v>
      </c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3">
        <v>7</v>
      </c>
      <c r="B27" s="219" t="s">
        <v>121</v>
      </c>
      <c r="C27" s="263" t="s">
        <v>122</v>
      </c>
      <c r="D27" s="221" t="s">
        <v>106</v>
      </c>
      <c r="E27" s="228">
        <v>249.7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15</v>
      </c>
      <c r="M27" s="232">
        <f>G27*(1+L27/100)</f>
        <v>0</v>
      </c>
      <c r="N27" s="222">
        <v>0</v>
      </c>
      <c r="O27" s="222">
        <f>ROUND(E27*N27,5)</f>
        <v>0</v>
      </c>
      <c r="P27" s="222">
        <v>0</v>
      </c>
      <c r="Q27" s="222">
        <f>ROUND(E27*P27,5)</f>
        <v>0</v>
      </c>
      <c r="R27" s="222"/>
      <c r="S27" s="222"/>
      <c r="T27" s="223">
        <v>0.65200000000000002</v>
      </c>
      <c r="U27" s="222">
        <f>ROUND(E27*T27,2)</f>
        <v>162.80000000000001</v>
      </c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95</v>
      </c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3"/>
      <c r="B28" s="219"/>
      <c r="C28" s="264" t="s">
        <v>117</v>
      </c>
      <c r="D28" s="224"/>
      <c r="E28" s="229">
        <v>249.7</v>
      </c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  <c r="S28" s="222"/>
      <c r="T28" s="223"/>
      <c r="U28" s="222"/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97</v>
      </c>
      <c r="AF28" s="212">
        <v>0</v>
      </c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3">
        <v>8</v>
      </c>
      <c r="B29" s="219" t="s">
        <v>123</v>
      </c>
      <c r="C29" s="263" t="s">
        <v>124</v>
      </c>
      <c r="D29" s="221" t="s">
        <v>106</v>
      </c>
      <c r="E29" s="228">
        <v>249.7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15</v>
      </c>
      <c r="M29" s="232">
        <f>G29*(1+L29/100)</f>
        <v>0</v>
      </c>
      <c r="N29" s="222">
        <v>0</v>
      </c>
      <c r="O29" s="222">
        <f>ROUND(E29*N29,5)</f>
        <v>0</v>
      </c>
      <c r="P29" s="222">
        <v>0</v>
      </c>
      <c r="Q29" s="222">
        <f>ROUND(E29*P29,5)</f>
        <v>0</v>
      </c>
      <c r="R29" s="222"/>
      <c r="S29" s="222"/>
      <c r="T29" s="223">
        <v>8.9999999999999993E-3</v>
      </c>
      <c r="U29" s="222">
        <f>ROUND(E29*T29,2)</f>
        <v>2.25</v>
      </c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95</v>
      </c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3"/>
      <c r="B30" s="219"/>
      <c r="C30" s="264" t="s">
        <v>116</v>
      </c>
      <c r="D30" s="224"/>
      <c r="E30" s="229">
        <v>249.7</v>
      </c>
      <c r="F30" s="232"/>
      <c r="G30" s="232"/>
      <c r="H30" s="232"/>
      <c r="I30" s="232"/>
      <c r="J30" s="232"/>
      <c r="K30" s="232"/>
      <c r="L30" s="232"/>
      <c r="M30" s="232"/>
      <c r="N30" s="222"/>
      <c r="O30" s="222"/>
      <c r="P30" s="222"/>
      <c r="Q30" s="222"/>
      <c r="R30" s="222"/>
      <c r="S30" s="222"/>
      <c r="T30" s="223"/>
      <c r="U30" s="222"/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97</v>
      </c>
      <c r="AF30" s="212">
        <v>0</v>
      </c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3">
        <v>9</v>
      </c>
      <c r="B31" s="219" t="s">
        <v>125</v>
      </c>
      <c r="C31" s="263" t="s">
        <v>126</v>
      </c>
      <c r="D31" s="221" t="s">
        <v>106</v>
      </c>
      <c r="E31" s="228">
        <v>249.7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15</v>
      </c>
      <c r="M31" s="232">
        <f>G31*(1+L31/100)</f>
        <v>0</v>
      </c>
      <c r="N31" s="222">
        <v>0</v>
      </c>
      <c r="O31" s="222">
        <f>ROUND(E31*N31,5)</f>
        <v>0</v>
      </c>
      <c r="P31" s="222">
        <v>0</v>
      </c>
      <c r="Q31" s="222">
        <f>ROUND(E31*P31,5)</f>
        <v>0</v>
      </c>
      <c r="R31" s="222"/>
      <c r="S31" s="222"/>
      <c r="T31" s="223">
        <v>1.587</v>
      </c>
      <c r="U31" s="222">
        <f>ROUND(E31*T31,2)</f>
        <v>396.27</v>
      </c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95</v>
      </c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3">
        <v>10</v>
      </c>
      <c r="B32" s="219" t="s">
        <v>127</v>
      </c>
      <c r="C32" s="263" t="s">
        <v>128</v>
      </c>
      <c r="D32" s="221" t="s">
        <v>106</v>
      </c>
      <c r="E32" s="228">
        <v>65.2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15</v>
      </c>
      <c r="M32" s="232">
        <f>G32*(1+L32/100)</f>
        <v>0</v>
      </c>
      <c r="N32" s="222">
        <v>0</v>
      </c>
      <c r="O32" s="222">
        <f>ROUND(E32*N32,5)</f>
        <v>0</v>
      </c>
      <c r="P32" s="222">
        <v>0</v>
      </c>
      <c r="Q32" s="222">
        <f>ROUND(E32*P32,5)</f>
        <v>0</v>
      </c>
      <c r="R32" s="222"/>
      <c r="S32" s="222"/>
      <c r="T32" s="223">
        <v>0.94</v>
      </c>
      <c r="U32" s="222">
        <f>ROUND(E32*T32,2)</f>
        <v>61.29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95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3"/>
      <c r="B33" s="219"/>
      <c r="C33" s="264" t="s">
        <v>129</v>
      </c>
      <c r="D33" s="224"/>
      <c r="E33" s="229">
        <v>12</v>
      </c>
      <c r="F33" s="232"/>
      <c r="G33" s="232"/>
      <c r="H33" s="232"/>
      <c r="I33" s="232"/>
      <c r="J33" s="232"/>
      <c r="K33" s="232"/>
      <c r="L33" s="232"/>
      <c r="M33" s="232"/>
      <c r="N33" s="222"/>
      <c r="O33" s="222"/>
      <c r="P33" s="222"/>
      <c r="Q33" s="222"/>
      <c r="R33" s="222"/>
      <c r="S33" s="222"/>
      <c r="T33" s="223"/>
      <c r="U33" s="222"/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97</v>
      </c>
      <c r="AF33" s="212">
        <v>0</v>
      </c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3"/>
      <c r="B34" s="219"/>
      <c r="C34" s="264" t="s">
        <v>130</v>
      </c>
      <c r="D34" s="224"/>
      <c r="E34" s="229">
        <v>22.8</v>
      </c>
      <c r="F34" s="232"/>
      <c r="G34" s="232"/>
      <c r="H34" s="232"/>
      <c r="I34" s="232"/>
      <c r="J34" s="232"/>
      <c r="K34" s="232"/>
      <c r="L34" s="232"/>
      <c r="M34" s="232"/>
      <c r="N34" s="222"/>
      <c r="O34" s="222"/>
      <c r="P34" s="222"/>
      <c r="Q34" s="222"/>
      <c r="R34" s="222"/>
      <c r="S34" s="222"/>
      <c r="T34" s="223"/>
      <c r="U34" s="222"/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97</v>
      </c>
      <c r="AF34" s="212">
        <v>0</v>
      </c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3"/>
      <c r="B35" s="219"/>
      <c r="C35" s="264" t="s">
        <v>131</v>
      </c>
      <c r="D35" s="224"/>
      <c r="E35" s="229">
        <v>8.4</v>
      </c>
      <c r="F35" s="232"/>
      <c r="G35" s="232"/>
      <c r="H35" s="232"/>
      <c r="I35" s="232"/>
      <c r="J35" s="232"/>
      <c r="K35" s="232"/>
      <c r="L35" s="232"/>
      <c r="M35" s="232"/>
      <c r="N35" s="222"/>
      <c r="O35" s="222"/>
      <c r="P35" s="222"/>
      <c r="Q35" s="222"/>
      <c r="R35" s="222"/>
      <c r="S35" s="222"/>
      <c r="T35" s="223"/>
      <c r="U35" s="222"/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97</v>
      </c>
      <c r="AF35" s="212">
        <v>0</v>
      </c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3"/>
      <c r="B36" s="219"/>
      <c r="C36" s="264" t="s">
        <v>132</v>
      </c>
      <c r="D36" s="224"/>
      <c r="E36" s="229">
        <v>15.6</v>
      </c>
      <c r="F36" s="232"/>
      <c r="G36" s="232"/>
      <c r="H36" s="232"/>
      <c r="I36" s="232"/>
      <c r="J36" s="232"/>
      <c r="K36" s="232"/>
      <c r="L36" s="232"/>
      <c r="M36" s="232"/>
      <c r="N36" s="222"/>
      <c r="O36" s="222"/>
      <c r="P36" s="222"/>
      <c r="Q36" s="222"/>
      <c r="R36" s="222"/>
      <c r="S36" s="222"/>
      <c r="T36" s="223"/>
      <c r="U36" s="222"/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97</v>
      </c>
      <c r="AF36" s="212">
        <v>0</v>
      </c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3"/>
      <c r="B37" s="219"/>
      <c r="C37" s="264" t="s">
        <v>133</v>
      </c>
      <c r="D37" s="224"/>
      <c r="E37" s="229">
        <v>6.4</v>
      </c>
      <c r="F37" s="232"/>
      <c r="G37" s="232"/>
      <c r="H37" s="232"/>
      <c r="I37" s="232"/>
      <c r="J37" s="232"/>
      <c r="K37" s="232"/>
      <c r="L37" s="232"/>
      <c r="M37" s="232"/>
      <c r="N37" s="222"/>
      <c r="O37" s="222"/>
      <c r="P37" s="222"/>
      <c r="Q37" s="222"/>
      <c r="R37" s="222"/>
      <c r="S37" s="222"/>
      <c r="T37" s="223"/>
      <c r="U37" s="222"/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97</v>
      </c>
      <c r="AF37" s="212">
        <v>0</v>
      </c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3">
        <v>11</v>
      </c>
      <c r="B38" s="219" t="s">
        <v>134</v>
      </c>
      <c r="C38" s="263" t="s">
        <v>135</v>
      </c>
      <c r="D38" s="221" t="s">
        <v>136</v>
      </c>
      <c r="E38" s="228">
        <v>40.125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15</v>
      </c>
      <c r="M38" s="232">
        <f>G38*(1+L38/100)</f>
        <v>0</v>
      </c>
      <c r="N38" s="222">
        <v>0</v>
      </c>
      <c r="O38" s="222">
        <f>ROUND(E38*N38,5)</f>
        <v>0</v>
      </c>
      <c r="P38" s="222">
        <v>0</v>
      </c>
      <c r="Q38" s="222">
        <f>ROUND(E38*P38,5)</f>
        <v>0</v>
      </c>
      <c r="R38" s="222"/>
      <c r="S38" s="222"/>
      <c r="T38" s="223">
        <v>0</v>
      </c>
      <c r="U38" s="222">
        <f>ROUND(E38*T38,2)</f>
        <v>0</v>
      </c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95</v>
      </c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3"/>
      <c r="B39" s="219"/>
      <c r="C39" s="264" t="s">
        <v>137</v>
      </c>
      <c r="D39" s="224"/>
      <c r="E39" s="229">
        <v>40.125</v>
      </c>
      <c r="F39" s="232"/>
      <c r="G39" s="232"/>
      <c r="H39" s="232"/>
      <c r="I39" s="232"/>
      <c r="J39" s="232"/>
      <c r="K39" s="232"/>
      <c r="L39" s="232"/>
      <c r="M39" s="232"/>
      <c r="N39" s="222"/>
      <c r="O39" s="222"/>
      <c r="P39" s="222"/>
      <c r="Q39" s="222"/>
      <c r="R39" s="222"/>
      <c r="S39" s="222"/>
      <c r="T39" s="223"/>
      <c r="U39" s="222"/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97</v>
      </c>
      <c r="AF39" s="212">
        <v>0</v>
      </c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214" t="s">
        <v>90</v>
      </c>
      <c r="B40" s="220" t="s">
        <v>59</v>
      </c>
      <c r="C40" s="265" t="s">
        <v>60</v>
      </c>
      <c r="D40" s="225"/>
      <c r="E40" s="230"/>
      <c r="F40" s="233"/>
      <c r="G40" s="233">
        <f>SUMIF(AE41:AE45,"&lt;&gt;NOR",G41:G45)</f>
        <v>0</v>
      </c>
      <c r="H40" s="233"/>
      <c r="I40" s="233">
        <f>SUM(I41:I45)</f>
        <v>0</v>
      </c>
      <c r="J40" s="233"/>
      <c r="K40" s="233">
        <f>SUM(K41:K45)</f>
        <v>0</v>
      </c>
      <c r="L40" s="233"/>
      <c r="M40" s="233">
        <f>SUM(M41:M45)</f>
        <v>0</v>
      </c>
      <c r="N40" s="226"/>
      <c r="O40" s="226">
        <f>SUM(O41:O45)</f>
        <v>197.36364</v>
      </c>
      <c r="P40" s="226"/>
      <c r="Q40" s="226">
        <f>SUM(Q41:Q45)</f>
        <v>0</v>
      </c>
      <c r="R40" s="226"/>
      <c r="S40" s="226"/>
      <c r="T40" s="227"/>
      <c r="U40" s="226">
        <f>SUM(U41:U45)</f>
        <v>42.18</v>
      </c>
      <c r="AE40" t="s">
        <v>91</v>
      </c>
    </row>
    <row r="41" spans="1:60" ht="22.5" outlineLevel="1" x14ac:dyDescent="0.2">
      <c r="A41" s="213">
        <v>12</v>
      </c>
      <c r="B41" s="219" t="s">
        <v>138</v>
      </c>
      <c r="C41" s="263" t="s">
        <v>139</v>
      </c>
      <c r="D41" s="221" t="s">
        <v>94</v>
      </c>
      <c r="E41" s="228">
        <v>160.5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15</v>
      </c>
      <c r="M41" s="232">
        <f>G41*(1+L41/100)</f>
        <v>0</v>
      </c>
      <c r="N41" s="222">
        <v>1.2296800000000001</v>
      </c>
      <c r="O41" s="222">
        <f>ROUND(E41*N41,5)</f>
        <v>197.36364</v>
      </c>
      <c r="P41" s="222">
        <v>0</v>
      </c>
      <c r="Q41" s="222">
        <f>ROUND(E41*P41,5)</f>
        <v>0</v>
      </c>
      <c r="R41" s="222"/>
      <c r="S41" s="222"/>
      <c r="T41" s="223">
        <v>0.26282</v>
      </c>
      <c r="U41" s="222">
        <f>ROUND(E41*T41,2)</f>
        <v>42.18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140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3"/>
      <c r="B42" s="219"/>
      <c r="C42" s="264" t="s">
        <v>96</v>
      </c>
      <c r="D42" s="224"/>
      <c r="E42" s="229">
        <v>34.5</v>
      </c>
      <c r="F42" s="232"/>
      <c r="G42" s="232"/>
      <c r="H42" s="232"/>
      <c r="I42" s="232"/>
      <c r="J42" s="232"/>
      <c r="K42" s="232"/>
      <c r="L42" s="232"/>
      <c r="M42" s="232"/>
      <c r="N42" s="222"/>
      <c r="O42" s="222"/>
      <c r="P42" s="222"/>
      <c r="Q42" s="222"/>
      <c r="R42" s="222"/>
      <c r="S42" s="222"/>
      <c r="T42" s="223"/>
      <c r="U42" s="222"/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97</v>
      </c>
      <c r="AF42" s="212">
        <v>0</v>
      </c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3"/>
      <c r="B43" s="219"/>
      <c r="C43" s="264" t="s">
        <v>98</v>
      </c>
      <c r="D43" s="224"/>
      <c r="E43" s="229">
        <v>66</v>
      </c>
      <c r="F43" s="232"/>
      <c r="G43" s="232"/>
      <c r="H43" s="232"/>
      <c r="I43" s="232"/>
      <c r="J43" s="232"/>
      <c r="K43" s="232"/>
      <c r="L43" s="232"/>
      <c r="M43" s="232"/>
      <c r="N43" s="222"/>
      <c r="O43" s="222"/>
      <c r="P43" s="222"/>
      <c r="Q43" s="222"/>
      <c r="R43" s="222"/>
      <c r="S43" s="222"/>
      <c r="T43" s="223"/>
      <c r="U43" s="222"/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97</v>
      </c>
      <c r="AF43" s="212">
        <v>0</v>
      </c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3"/>
      <c r="B44" s="219"/>
      <c r="C44" s="264" t="s">
        <v>99</v>
      </c>
      <c r="D44" s="224"/>
      <c r="E44" s="229">
        <v>21</v>
      </c>
      <c r="F44" s="232"/>
      <c r="G44" s="232"/>
      <c r="H44" s="232"/>
      <c r="I44" s="232"/>
      <c r="J44" s="232"/>
      <c r="K44" s="232"/>
      <c r="L44" s="232"/>
      <c r="M44" s="232"/>
      <c r="N44" s="222"/>
      <c r="O44" s="222"/>
      <c r="P44" s="222"/>
      <c r="Q44" s="222"/>
      <c r="R44" s="222"/>
      <c r="S44" s="222"/>
      <c r="T44" s="223"/>
      <c r="U44" s="222"/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97</v>
      </c>
      <c r="AF44" s="212">
        <v>0</v>
      </c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3"/>
      <c r="B45" s="219"/>
      <c r="C45" s="264" t="s">
        <v>100</v>
      </c>
      <c r="D45" s="224"/>
      <c r="E45" s="229">
        <v>39</v>
      </c>
      <c r="F45" s="232"/>
      <c r="G45" s="232"/>
      <c r="H45" s="232"/>
      <c r="I45" s="232"/>
      <c r="J45" s="232"/>
      <c r="K45" s="232"/>
      <c r="L45" s="232"/>
      <c r="M45" s="232"/>
      <c r="N45" s="222"/>
      <c r="O45" s="222"/>
      <c r="P45" s="222"/>
      <c r="Q45" s="222"/>
      <c r="R45" s="222"/>
      <c r="S45" s="222"/>
      <c r="T45" s="223"/>
      <c r="U45" s="222"/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97</v>
      </c>
      <c r="AF45" s="212">
        <v>0</v>
      </c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x14ac:dyDescent="0.2">
      <c r="A46" s="214" t="s">
        <v>90</v>
      </c>
      <c r="B46" s="220" t="s">
        <v>61</v>
      </c>
      <c r="C46" s="265" t="s">
        <v>62</v>
      </c>
      <c r="D46" s="225"/>
      <c r="E46" s="230"/>
      <c r="F46" s="233"/>
      <c r="G46" s="233">
        <f>SUMIF(AE47:AE54,"&lt;&gt;NOR",G47:G54)</f>
        <v>0</v>
      </c>
      <c r="H46" s="233"/>
      <c r="I46" s="233">
        <f>SUM(I47:I54)</f>
        <v>0</v>
      </c>
      <c r="J46" s="233"/>
      <c r="K46" s="233">
        <f>SUM(K47:K54)</f>
        <v>0</v>
      </c>
      <c r="L46" s="233"/>
      <c r="M46" s="233">
        <f>SUM(M47:M54)</f>
        <v>0</v>
      </c>
      <c r="N46" s="226"/>
      <c r="O46" s="226">
        <f>SUM(O47:O54)</f>
        <v>14.39231</v>
      </c>
      <c r="P46" s="226"/>
      <c r="Q46" s="226">
        <f>SUM(Q47:Q54)</f>
        <v>0</v>
      </c>
      <c r="R46" s="226"/>
      <c r="S46" s="226"/>
      <c r="T46" s="227"/>
      <c r="U46" s="226">
        <f>SUM(U47:U54)</f>
        <v>139.13</v>
      </c>
      <c r="AE46" t="s">
        <v>91</v>
      </c>
    </row>
    <row r="47" spans="1:60" ht="22.5" outlineLevel="1" x14ac:dyDescent="0.2">
      <c r="A47" s="213">
        <v>13</v>
      </c>
      <c r="B47" s="219" t="s">
        <v>141</v>
      </c>
      <c r="C47" s="263" t="s">
        <v>142</v>
      </c>
      <c r="D47" s="221" t="s">
        <v>103</v>
      </c>
      <c r="E47" s="228">
        <v>88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15</v>
      </c>
      <c r="M47" s="232">
        <f>G47*(1+L47/100)</f>
        <v>0</v>
      </c>
      <c r="N47" s="222">
        <v>1.2149999999999999E-2</v>
      </c>
      <c r="O47" s="222">
        <f>ROUND(E47*N47,5)</f>
        <v>1.0691999999999999</v>
      </c>
      <c r="P47" s="222">
        <v>0</v>
      </c>
      <c r="Q47" s="222">
        <f>ROUND(E47*P47,5)</f>
        <v>0</v>
      </c>
      <c r="R47" s="222"/>
      <c r="S47" s="222"/>
      <c r="T47" s="223">
        <v>9.7000000000000003E-2</v>
      </c>
      <c r="U47" s="222">
        <f>ROUND(E47*T47,2)</f>
        <v>8.5399999999999991</v>
      </c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95</v>
      </c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3"/>
      <c r="B48" s="219"/>
      <c r="C48" s="264" t="s">
        <v>143</v>
      </c>
      <c r="D48" s="224"/>
      <c r="E48" s="229">
        <v>88</v>
      </c>
      <c r="F48" s="232"/>
      <c r="G48" s="232"/>
      <c r="H48" s="232"/>
      <c r="I48" s="232"/>
      <c r="J48" s="232"/>
      <c r="K48" s="232"/>
      <c r="L48" s="232"/>
      <c r="M48" s="232"/>
      <c r="N48" s="222"/>
      <c r="O48" s="222"/>
      <c r="P48" s="222"/>
      <c r="Q48" s="222"/>
      <c r="R48" s="222"/>
      <c r="S48" s="222"/>
      <c r="T48" s="223"/>
      <c r="U48" s="222"/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97</v>
      </c>
      <c r="AF48" s="212">
        <v>0</v>
      </c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13">
        <v>14</v>
      </c>
      <c r="B49" s="219" t="s">
        <v>144</v>
      </c>
      <c r="C49" s="263" t="s">
        <v>145</v>
      </c>
      <c r="D49" s="221" t="s">
        <v>103</v>
      </c>
      <c r="E49" s="228">
        <v>43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15</v>
      </c>
      <c r="M49" s="232">
        <f>G49*(1+L49/100)</f>
        <v>0</v>
      </c>
      <c r="N49" s="222">
        <v>1.6100000000000001E-3</v>
      </c>
      <c r="O49" s="222">
        <f>ROUND(E49*N49,5)</f>
        <v>6.923E-2</v>
      </c>
      <c r="P49" s="222">
        <v>0</v>
      </c>
      <c r="Q49" s="222">
        <f>ROUND(E49*P49,5)</f>
        <v>0</v>
      </c>
      <c r="R49" s="222"/>
      <c r="S49" s="222"/>
      <c r="T49" s="223">
        <v>6.6000000000000003E-2</v>
      </c>
      <c r="U49" s="222">
        <f>ROUND(E49*T49,2)</f>
        <v>2.84</v>
      </c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95</v>
      </c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3"/>
      <c r="B50" s="219"/>
      <c r="C50" s="264" t="s">
        <v>146</v>
      </c>
      <c r="D50" s="224"/>
      <c r="E50" s="229">
        <v>27</v>
      </c>
      <c r="F50" s="232"/>
      <c r="G50" s="232"/>
      <c r="H50" s="232"/>
      <c r="I50" s="232"/>
      <c r="J50" s="232"/>
      <c r="K50" s="232"/>
      <c r="L50" s="232"/>
      <c r="M50" s="232"/>
      <c r="N50" s="222"/>
      <c r="O50" s="222"/>
      <c r="P50" s="222"/>
      <c r="Q50" s="222"/>
      <c r="R50" s="222"/>
      <c r="S50" s="222"/>
      <c r="T50" s="223"/>
      <c r="U50" s="222"/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97</v>
      </c>
      <c r="AF50" s="212">
        <v>0</v>
      </c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3"/>
      <c r="B51" s="219"/>
      <c r="C51" s="264" t="s">
        <v>147</v>
      </c>
      <c r="D51" s="224"/>
      <c r="E51" s="229">
        <v>16</v>
      </c>
      <c r="F51" s="232"/>
      <c r="G51" s="232"/>
      <c r="H51" s="232"/>
      <c r="I51" s="232"/>
      <c r="J51" s="232"/>
      <c r="K51" s="232"/>
      <c r="L51" s="232"/>
      <c r="M51" s="232"/>
      <c r="N51" s="222"/>
      <c r="O51" s="222"/>
      <c r="P51" s="222"/>
      <c r="Q51" s="222"/>
      <c r="R51" s="222"/>
      <c r="S51" s="222"/>
      <c r="T51" s="223"/>
      <c r="U51" s="222"/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97</v>
      </c>
      <c r="AF51" s="212">
        <v>0</v>
      </c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3">
        <v>15</v>
      </c>
      <c r="B52" s="219" t="s">
        <v>148</v>
      </c>
      <c r="C52" s="263" t="s">
        <v>149</v>
      </c>
      <c r="D52" s="221" t="s">
        <v>150</v>
      </c>
      <c r="E52" s="228">
        <v>6</v>
      </c>
      <c r="F52" s="231"/>
      <c r="G52" s="232">
        <f>ROUND(E52*F52,2)</f>
        <v>0</v>
      </c>
      <c r="H52" s="231"/>
      <c r="I52" s="232">
        <f>ROUND(E52*H52,2)</f>
        <v>0</v>
      </c>
      <c r="J52" s="231"/>
      <c r="K52" s="232">
        <f>ROUND(E52*J52,2)</f>
        <v>0</v>
      </c>
      <c r="L52" s="232">
        <v>15</v>
      </c>
      <c r="M52" s="232">
        <f>G52*(1+L52/100)</f>
        <v>0</v>
      </c>
      <c r="N52" s="222">
        <v>2.2089799999999999</v>
      </c>
      <c r="O52" s="222">
        <f>ROUND(E52*N52,5)</f>
        <v>13.253880000000001</v>
      </c>
      <c r="P52" s="222">
        <v>0</v>
      </c>
      <c r="Q52" s="222">
        <f>ROUND(E52*P52,5)</f>
        <v>0</v>
      </c>
      <c r="R52" s="222"/>
      <c r="S52" s="222"/>
      <c r="T52" s="223">
        <v>21.292000000000002</v>
      </c>
      <c r="U52" s="222">
        <f>ROUND(E52*T52,2)</f>
        <v>127.75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95</v>
      </c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3"/>
      <c r="B53" s="219"/>
      <c r="C53" s="264" t="s">
        <v>151</v>
      </c>
      <c r="D53" s="224"/>
      <c r="E53" s="229">
        <v>5</v>
      </c>
      <c r="F53" s="232"/>
      <c r="G53" s="232"/>
      <c r="H53" s="232"/>
      <c r="I53" s="232"/>
      <c r="J53" s="232"/>
      <c r="K53" s="232"/>
      <c r="L53" s="232"/>
      <c r="M53" s="232"/>
      <c r="N53" s="222"/>
      <c r="O53" s="222"/>
      <c r="P53" s="222"/>
      <c r="Q53" s="222"/>
      <c r="R53" s="222"/>
      <c r="S53" s="222"/>
      <c r="T53" s="223"/>
      <c r="U53" s="222"/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97</v>
      </c>
      <c r="AF53" s="212">
        <v>0</v>
      </c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2"/>
      <c r="B54" s="243"/>
      <c r="C54" s="266" t="s">
        <v>152</v>
      </c>
      <c r="D54" s="244"/>
      <c r="E54" s="245">
        <v>1</v>
      </c>
      <c r="F54" s="246"/>
      <c r="G54" s="246"/>
      <c r="H54" s="246"/>
      <c r="I54" s="246"/>
      <c r="J54" s="246"/>
      <c r="K54" s="246"/>
      <c r="L54" s="246"/>
      <c r="M54" s="246"/>
      <c r="N54" s="247"/>
      <c r="O54" s="247"/>
      <c r="P54" s="247"/>
      <c r="Q54" s="247"/>
      <c r="R54" s="247"/>
      <c r="S54" s="247"/>
      <c r="T54" s="248"/>
      <c r="U54" s="247"/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97</v>
      </c>
      <c r="AF54" s="212">
        <v>0</v>
      </c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">
      <c r="A55" s="6"/>
      <c r="B55" s="7" t="s">
        <v>153</v>
      </c>
      <c r="C55" s="267" t="s">
        <v>153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AC55">
        <v>15</v>
      </c>
      <c r="AD55">
        <v>21</v>
      </c>
    </row>
    <row r="56" spans="1:60" x14ac:dyDescent="0.2">
      <c r="A56" s="249"/>
      <c r="B56" s="250">
        <v>26</v>
      </c>
      <c r="C56" s="268" t="s">
        <v>153</v>
      </c>
      <c r="D56" s="251"/>
      <c r="E56" s="251"/>
      <c r="F56" s="251"/>
      <c r="G56" s="262">
        <f>G8+G40+G46</f>
        <v>0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AC56">
        <f>SUMIF(L7:L54,AC55,G7:G54)</f>
        <v>0</v>
      </c>
      <c r="AD56">
        <f>SUMIF(L7:L54,AD55,G7:G54)</f>
        <v>0</v>
      </c>
      <c r="AE56" t="s">
        <v>154</v>
      </c>
    </row>
    <row r="57" spans="1:60" x14ac:dyDescent="0.2">
      <c r="A57" s="6"/>
      <c r="B57" s="7" t="s">
        <v>153</v>
      </c>
      <c r="C57" s="267" t="s">
        <v>153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60" x14ac:dyDescent="0.2">
      <c r="A58" s="6"/>
      <c r="B58" s="7" t="s">
        <v>153</v>
      </c>
      <c r="C58" s="267" t="s">
        <v>153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60" x14ac:dyDescent="0.2">
      <c r="A59" s="252">
        <v>33</v>
      </c>
      <c r="B59" s="252"/>
      <c r="C59" s="269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 x14ac:dyDescent="0.2">
      <c r="A60" s="253"/>
      <c r="B60" s="254"/>
      <c r="C60" s="270"/>
      <c r="D60" s="254"/>
      <c r="E60" s="254"/>
      <c r="F60" s="254"/>
      <c r="G60" s="25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AE60" t="s">
        <v>155</v>
      </c>
    </row>
    <row r="61" spans="1:60" x14ac:dyDescent="0.2">
      <c r="A61" s="256"/>
      <c r="B61" s="257"/>
      <c r="C61" s="271"/>
      <c r="D61" s="257"/>
      <c r="E61" s="257"/>
      <c r="F61" s="257"/>
      <c r="G61" s="25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60" x14ac:dyDescent="0.2">
      <c r="A62" s="256"/>
      <c r="B62" s="257"/>
      <c r="C62" s="271"/>
      <c r="D62" s="257"/>
      <c r="E62" s="257"/>
      <c r="F62" s="257"/>
      <c r="G62" s="25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60" x14ac:dyDescent="0.2">
      <c r="A63" s="256"/>
      <c r="B63" s="257"/>
      <c r="C63" s="271"/>
      <c r="D63" s="257"/>
      <c r="E63" s="257"/>
      <c r="F63" s="257"/>
      <c r="G63" s="25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A64" s="259"/>
      <c r="B64" s="260"/>
      <c r="C64" s="272"/>
      <c r="D64" s="260"/>
      <c r="E64" s="260"/>
      <c r="F64" s="260"/>
      <c r="G64" s="261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">
      <c r="A65" s="6"/>
      <c r="B65" s="7" t="s">
        <v>153</v>
      </c>
      <c r="C65" s="267" t="s">
        <v>153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C66" s="273"/>
      <c r="AE66" t="s">
        <v>156</v>
      </c>
    </row>
  </sheetData>
  <mergeCells count="6">
    <mergeCell ref="A1:G1"/>
    <mergeCell ref="C2:G2"/>
    <mergeCell ref="C3:G3"/>
    <mergeCell ref="C4:G4"/>
    <mergeCell ref="A59:C59"/>
    <mergeCell ref="A60:G6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Vlastník</dc:creator>
  <cp:lastModifiedBy>Vlastník</cp:lastModifiedBy>
  <cp:lastPrinted>2014-02-28T09:52:57Z</cp:lastPrinted>
  <dcterms:created xsi:type="dcterms:W3CDTF">2009-04-08T07:15:50Z</dcterms:created>
  <dcterms:modified xsi:type="dcterms:W3CDTF">2021-04-13T12:19:56Z</dcterms:modified>
</cp:coreProperties>
</file>