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228"/>
  <workbookPr defaultThemeVersion="124226"/>
  <bookViews>
    <workbookView xWindow="65416" yWindow="65416" windowWidth="29040" windowHeight="15840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'Rekapitulace'!$G$15</definedName>
    <definedName name="Dodavka0">'Položky'!#REF!</definedName>
    <definedName name="HSV">'Rekapitulace'!$E$15</definedName>
    <definedName name="HSV0">'Položky'!#REF!</definedName>
    <definedName name="HZS">'Rekapitulace'!$I$15</definedName>
    <definedName name="HZS0">'Položky'!#REF!</definedName>
    <definedName name="JKSO">'Krycí list'!$G$2</definedName>
    <definedName name="MJ">'Krycí list'!$G$5</definedName>
    <definedName name="Mont">'Rekapitulace'!$H$15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Objednatel">'Krycí list'!$C$10</definedName>
    <definedName name="_xlnm.Print_Area" localSheetId="0">'Krycí list'!$A$1:$G$45</definedName>
    <definedName name="_xlnm.Print_Area" localSheetId="2">'Položky'!$A$1:$G$189</definedName>
    <definedName name="_xlnm.Print_Area" localSheetId="1">'Rekapitulace'!$A$1:$I$29</definedName>
    <definedName name="PocetMJ">'Krycí list'!$G$6</definedName>
    <definedName name="Poznamka">'Krycí list'!$B$37</definedName>
    <definedName name="Projektant">'Krycí list'!$C$8</definedName>
    <definedName name="PSV">'Rekapitulace'!$F$15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'Rekapitulace'!$H$28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  <definedName name="_xlnm.Print_Titles" localSheetId="1">'Rekapitulace'!$1:$6</definedName>
    <definedName name="_xlnm.Print_Titles" localSheetId="2">'Položky'!$1:$6</definedName>
  </definedNames>
  <calcPr calcId="191029"/>
  <extLst/>
</workbook>
</file>

<file path=xl/sharedStrings.xml><?xml version="1.0" encoding="utf-8"?>
<sst xmlns="http://schemas.openxmlformats.org/spreadsheetml/2006/main" count="581" uniqueCount="379">
  <si>
    <t>POLOŽKOVÝ ROZPOČET</t>
  </si>
  <si>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</si>
  <si>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</si>
  <si>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</si>
  <si>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</si>
  <si>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</si>
  <si>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</si>
  <si>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</si>
  <si>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</si>
  <si>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</si>
  <si>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</si>
  <si>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</si>
  <si>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</si>
  <si>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</si>
  <si>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</si>
  <si>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</si>
  <si>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</si>
  <si>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</si>
  <si>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</si>
  <si>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</si>
  <si>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</si>
  <si>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</si>
  <si>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</si>
  <si>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</si>
  <si>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</si>
  <si>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</si>
  <si>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</si>
  <si>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</si>
  <si>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</si>
  <si>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</si>
  <si>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</si>
  <si>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</si>
  <si>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</si>
  <si>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</si>
  <si>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</si>
  <si>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</si>
  <si>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</si>
  <si>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</si>
  <si>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</si>
  <si>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</si>
  <si>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</si>
  <si>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</si>
  <si>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</si>
  <si>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</si>
  <si>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</si>
  <si>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</si>
  <si>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</si>
  <si>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</si>
  <si>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</si>
  <si>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</si>
  <si>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</si>
  <si>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</si>
  <si>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</si>
  <si>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</si>
  <si>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</si>
  <si>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</si>
  <si>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</si>
  <si>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</si>
  <si>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</si>
  <si>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</si>
  <si>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</si>
  <si>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</si>
  <si>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</si>
  <si>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</si>
  <si>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</si>
  <si>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</si>
  <si>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</si>
  <si>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</si>
  <si>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</si>
  <si>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</si>
  <si>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</si>
  <si>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</si>
  <si>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</si>
  <si>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</si>
  <si>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</si>
  <si>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Č.Krumlov,ul. Na Svahu-obnova vodovodu a přípojek</t>
  </si>
  <si>
    <t>Obnova  vodovodu a přípojek</t>
  </si>
  <si>
    <t>113108305R00</t>
  </si>
  <si>
    <t xml:space="preserve">Odstranění podkladu pl.do 50 m2, živice tl. 5 cm </t>
  </si>
  <si>
    <t>m2</t>
  </si>
  <si>
    <t>komonukace:13,6+4,1+4,4</t>
  </si>
  <si>
    <t>chodník tl. 3 cm:4,5+1,9</t>
  </si>
  <si>
    <t>119001401R00</t>
  </si>
  <si>
    <t xml:space="preserve">Dočasné zajištění ocelového potrubí do DN 200 mm </t>
  </si>
  <si>
    <t>m</t>
  </si>
  <si>
    <t>v místě propojení vodovodu:2*1,0</t>
  </si>
  <si>
    <t>119001413</t>
  </si>
  <si>
    <t xml:space="preserve">Dočasné zajištění potrubí (jiné sítě) </t>
  </si>
  <si>
    <t>1,0*3</t>
  </si>
  <si>
    <t>119001421R00</t>
  </si>
  <si>
    <t xml:space="preserve">Dočasné zajištění kabelů - do počtu 3 kabelů </t>
  </si>
  <si>
    <t>křížení:01,0*5</t>
  </si>
  <si>
    <t>130001101R00</t>
  </si>
  <si>
    <t>Příplatek za ztížené hloubení v blízkosti vedení ruční výkop</t>
  </si>
  <si>
    <t>m3</t>
  </si>
  <si>
    <t>v místě napojení:1,0*1,0*1,5</t>
  </si>
  <si>
    <t>křížení kabelů:1,0*1,0*1,5*5</t>
  </si>
  <si>
    <t>v blízkosti potrubí (jiné sítě):1,0*1,0*1,5*3</t>
  </si>
  <si>
    <t>132201110R00</t>
  </si>
  <si>
    <t xml:space="preserve">Hloubení rýh š.do 60 cm v hor.3 do 50 m3, STROJNĚ </t>
  </si>
  <si>
    <t>Přepojení přípojek:(2,1*0,5+2,1*0,6)*(1,5-0,03)</t>
  </si>
  <si>
    <t>132201119R00</t>
  </si>
  <si>
    <t xml:space="preserve">Příplatek za lepivost - hloubení rýh 60 cm v hor.3 </t>
  </si>
  <si>
    <t>132201210R00</t>
  </si>
  <si>
    <t xml:space="preserve">Hloubení rýh š.do 200 cm hor.3 do 50 m3,STROJNĚ </t>
  </si>
  <si>
    <t>Řad 1:10,0*1,0*(1,85-0,35)</t>
  </si>
  <si>
    <t>Přepojení přípojek:(2,1*1,5+2,6*1,2)*(1,5-0,35)</t>
  </si>
  <si>
    <t>1,8*0,8*(1,5-0,03)</t>
  </si>
  <si>
    <t>132201219R00</t>
  </si>
  <si>
    <t xml:space="preserve">Příplatek za lepivost - hloubení rýh 200cm v hor.3 </t>
  </si>
  <si>
    <t>139809001</t>
  </si>
  <si>
    <t>kpl</t>
  </si>
  <si>
    <t>151101101R00</t>
  </si>
  <si>
    <t xml:space="preserve">Pažení a rozepření stěn rýh - příložné - hl. do 2m </t>
  </si>
  <si>
    <t>2*10,0*1,85+2*1,0*1,85+4*3,0*1,5+4*2,5*1,5</t>
  </si>
  <si>
    <t>151101111R00</t>
  </si>
  <si>
    <t xml:space="preserve">Odstranění pažení stěn rýh - příložné - hl. do 2 m </t>
  </si>
  <si>
    <t>161101101R00</t>
  </si>
  <si>
    <t xml:space="preserve">Svislé přemístění výkopku z hor.1-4 do 2,5 m </t>
  </si>
  <si>
    <t>30% z výkopů :27,73*0,30</t>
  </si>
  <si>
    <t>162701105R00</t>
  </si>
  <si>
    <t xml:space="preserve">Vodorovné přemístění výkopku z hor.1-4 do 10000 m </t>
  </si>
  <si>
    <t>zbývající výkopy:27,73-2,93</t>
  </si>
  <si>
    <t>162701109R00</t>
  </si>
  <si>
    <t>Příplatek k vod. přemístění hor.1-4 za další 1 km do 20 km</t>
  </si>
  <si>
    <t>24,8*10</t>
  </si>
  <si>
    <t>167101101R00</t>
  </si>
  <si>
    <t xml:space="preserve">Nakládání výkopku z hor.1-4 v množství do 100 m3 </t>
  </si>
  <si>
    <t>zbývající výkopy:24,8</t>
  </si>
  <si>
    <t>171201201R00</t>
  </si>
  <si>
    <t xml:space="preserve">Uložení sypaniny na skládku </t>
  </si>
  <si>
    <t>171201211U00</t>
  </si>
  <si>
    <t xml:space="preserve">Skládkovné zemina </t>
  </si>
  <si>
    <t>t</t>
  </si>
  <si>
    <t>24,8*1,87</t>
  </si>
  <si>
    <t>174101101R00</t>
  </si>
  <si>
    <t xml:space="preserve">Zásyp jam, rýh, šachet se zhutněním </t>
  </si>
  <si>
    <t>betonovým recyklátem:</t>
  </si>
  <si>
    <t>místní komunikace (vodovod+ přípojky):1,0*1,0*1,04+2,1*1,5*0,6+2,6*1,2*0,6</t>
  </si>
  <si>
    <t>Mezisoučet</t>
  </si>
  <si>
    <t>výkopovou zeminou:</t>
  </si>
  <si>
    <t>v chodníku (přípojky):2,1*0,5*0,79+1,8*0,8*0,79+0,6*2,1*0,79</t>
  </si>
  <si>
    <t>175101101R00</t>
  </si>
  <si>
    <t xml:space="preserve">Obsyp potrubí bez prohození sypaniny </t>
  </si>
  <si>
    <t>štěrkopísek zrno 4-8 mm:</t>
  </si>
  <si>
    <t>výměry- odpočet objemu potrubí a tvarovek:</t>
  </si>
  <si>
    <t>vodovod:10,0*0,8*0,24-0,063</t>
  </si>
  <si>
    <t>přípojky:6,5*0,6*0,33-0,007</t>
  </si>
  <si>
    <t>181101102R00</t>
  </si>
  <si>
    <t xml:space="preserve">Úprava pláně v zářezech v hor. 1-4, se zhutněním </t>
  </si>
  <si>
    <t>1,0*1,0+2,1*1,5+2,6*1,2+2,1*0,5+1,8*0,8+0,6*2,1</t>
  </si>
  <si>
    <t>181201102R00</t>
  </si>
  <si>
    <t xml:space="preserve">Úprava pláně v násypech v hor. 1-4, se zhutněním </t>
  </si>
  <si>
    <t>583414034</t>
  </si>
  <si>
    <t>Kamenivo drcené frakce  4/8</t>
  </si>
  <si>
    <t>obsypy:3,14*1,87</t>
  </si>
  <si>
    <t>59691000</t>
  </si>
  <si>
    <t>Recyklát betonový</t>
  </si>
  <si>
    <t>4,8*1,87</t>
  </si>
  <si>
    <t>11</t>
  </si>
  <si>
    <t>Přípravné a přidružené práce</t>
  </si>
  <si>
    <t>1101</t>
  </si>
  <si>
    <t xml:space="preserve">Geodetické vytýčení stavby </t>
  </si>
  <si>
    <t>bod</t>
  </si>
  <si>
    <t>1102</t>
  </si>
  <si>
    <t xml:space="preserve">Vytýčení stávajících podzemních sítí a zařízení </t>
  </si>
  <si>
    <t>1103</t>
  </si>
  <si>
    <t xml:space="preserve">Geodetické zaměření skutečného provedení stavby </t>
  </si>
  <si>
    <t>1104</t>
  </si>
  <si>
    <t xml:space="preserve">Dokumentace skutečného provedení stavby (DSPS) </t>
  </si>
  <si>
    <t>1106</t>
  </si>
  <si>
    <t>Objekty zařízení staveniště vč.napojení na inž.sítě</t>
  </si>
  <si>
    <t>1107</t>
  </si>
  <si>
    <t xml:space="preserve">Provozní řád vodovodu- doplnění (úprava) </t>
  </si>
  <si>
    <t>1108</t>
  </si>
  <si>
    <t xml:space="preserve">Dopravně inženýrské opatření vč. schválení </t>
  </si>
  <si>
    <t>1109</t>
  </si>
  <si>
    <t xml:space="preserve">Osazení dočasného dopravního značení </t>
  </si>
  <si>
    <t>1110</t>
  </si>
  <si>
    <t xml:space="preserve">Pronájem dopravního  značení </t>
  </si>
  <si>
    <t>den</t>
  </si>
  <si>
    <t>1111</t>
  </si>
  <si>
    <t>Práce provozovatele spojené s přepojováním vodovod a zajištěné nepřetržité dodávky behem stavby</t>
  </si>
  <si>
    <t>45</t>
  </si>
  <si>
    <t>Podkladní a vedlejší konstrukce</t>
  </si>
  <si>
    <t>210220021R00</t>
  </si>
  <si>
    <t>14,0+18,0</t>
  </si>
  <si>
    <t>210229001</t>
  </si>
  <si>
    <t xml:space="preserve">Uzemnění vodičů vyvedením k poklopům </t>
  </si>
  <si>
    <t>kus</t>
  </si>
  <si>
    <t>210229002</t>
  </si>
  <si>
    <t xml:space="preserve">Zkouška funkčnosti vodiče, vč. protokolu o měření </t>
  </si>
  <si>
    <t>451572211R00</t>
  </si>
  <si>
    <t xml:space="preserve">Lože pod potrubí ze štěrkopísku 4 - 8 mm </t>
  </si>
  <si>
    <t>10,0*0,8*0,1+6,5*0,6*0,1</t>
  </si>
  <si>
    <t>452111162R00</t>
  </si>
  <si>
    <t xml:space="preserve">Osazení plastových podkladových desek </t>
  </si>
  <si>
    <t>šoupátková:1+4</t>
  </si>
  <si>
    <t>hydrantová:1</t>
  </si>
  <si>
    <t>452313131R00</t>
  </si>
  <si>
    <t xml:space="preserve">Bloky pro potrubí z betonu C 12/15 vč.bednění </t>
  </si>
  <si>
    <t>zabezpečovací bloky:0,50*0,50*0,50*2</t>
  </si>
  <si>
    <t>460490012R00</t>
  </si>
  <si>
    <t>Zakrytí potrubí u výstražnou folií PVC, barva bílá š. 25 cm</t>
  </si>
  <si>
    <t>2860013</t>
  </si>
  <si>
    <t>2860014</t>
  </si>
  <si>
    <t>5</t>
  </si>
  <si>
    <t>Komunikace</t>
  </si>
  <si>
    <t>565151111R00</t>
  </si>
  <si>
    <t>místní komunikace:10,0*1,0+2,1*1,5+2,6*1,2</t>
  </si>
  <si>
    <t>565171111R00</t>
  </si>
  <si>
    <t>Podklad z obal kamen. OK II (ACP 22), š. do 3 m, tl. 10 cm</t>
  </si>
  <si>
    <t>566901113R00</t>
  </si>
  <si>
    <t>Vyspravení podkladu po překopech štěrkodrtí ŠD</t>
  </si>
  <si>
    <t>místní komunikace:(10,0*1,0+2,1*1,5+2,6*1,2)*0,20</t>
  </si>
  <si>
    <t>chodník:(2,1*0,5+1,8*0,8+0,6*2,1)*0,25</t>
  </si>
  <si>
    <t>573111112R00</t>
  </si>
  <si>
    <t>Postřik živičný infiltr.0,8 kg/m2 PI-E</t>
  </si>
  <si>
    <t>573231110R00</t>
  </si>
  <si>
    <t>Postřik živičný spojovací z emulze 25kg/m2 PS-E</t>
  </si>
  <si>
    <t>komunikace:13,6+4,1+4,4+(10,0*1,0+2,1*1,5+2,6*1,2)*2</t>
  </si>
  <si>
    <t>chodník:4,5+1,9</t>
  </si>
  <si>
    <t>577141213R00</t>
  </si>
  <si>
    <t xml:space="preserve">Beton asfalt. ABS II  do 3 m, tl.5 cm </t>
  </si>
  <si>
    <t>komunikace:13,6+4,1+4,4</t>
  </si>
  <si>
    <t>577141222R00</t>
  </si>
  <si>
    <t>Beton asfalt. ACL 22 (ABVH III) , š. do 3 m, tl. 5 cm velmi hrubý</t>
  </si>
  <si>
    <t>59911100</t>
  </si>
  <si>
    <t>místní komunikace:32,7</t>
  </si>
  <si>
    <t>chodník:11,8</t>
  </si>
  <si>
    <t>917862111R00</t>
  </si>
  <si>
    <t>použity vybourané obrubníky:3,0+2,5</t>
  </si>
  <si>
    <t>8</t>
  </si>
  <si>
    <t>Trubní vedení</t>
  </si>
  <si>
    <t>857242121R00</t>
  </si>
  <si>
    <t>koleno:1</t>
  </si>
  <si>
    <t>857244121R00</t>
  </si>
  <si>
    <t>871151121R00</t>
  </si>
  <si>
    <t xml:space="preserve">Montáž trubek polyetylenových ve výkopu d 25 mm </t>
  </si>
  <si>
    <t>871241121R00</t>
  </si>
  <si>
    <t xml:space="preserve">Montáž potrubí polyetylenového ve výkopu d 90 mm </t>
  </si>
  <si>
    <t>87724124</t>
  </si>
  <si>
    <t>lemový nákružek:2</t>
  </si>
  <si>
    <t>příruba:2</t>
  </si>
  <si>
    <t>877242121R00</t>
  </si>
  <si>
    <t>2*2</t>
  </si>
  <si>
    <t>891164111R00</t>
  </si>
  <si>
    <t>891181111R00</t>
  </si>
  <si>
    <t>891241111R00</t>
  </si>
  <si>
    <t>891247111R00</t>
  </si>
  <si>
    <t>891359111R00</t>
  </si>
  <si>
    <t>1+4</t>
  </si>
  <si>
    <t>892233111R00</t>
  </si>
  <si>
    <t>892241111R00</t>
  </si>
  <si>
    <t>892243111R00</t>
  </si>
  <si>
    <t>892353119</t>
  </si>
  <si>
    <t xml:space="preserve">Laboratorní rozbor vody </t>
  </si>
  <si>
    <t>899401112R00</t>
  </si>
  <si>
    <t xml:space="preserve">Osazení poklopů litinových šoupátkových </t>
  </si>
  <si>
    <t>899401113R00</t>
  </si>
  <si>
    <t xml:space="preserve">Osazení poklopů litinových hydrantových </t>
  </si>
  <si>
    <t>899712111R00</t>
  </si>
  <si>
    <t xml:space="preserve">Orientační tabulky M+D </t>
  </si>
  <si>
    <t>899900001</t>
  </si>
  <si>
    <t xml:space="preserve">Vypuštění a napuštění vodovodu </t>
  </si>
  <si>
    <t>28614301</t>
  </si>
  <si>
    <t>Tlakové potrubí z polyetylenu DN 25 mm, ozn. PE 100 , SDR11, PN16</t>
  </si>
  <si>
    <t>6,0*1,015</t>
  </si>
  <si>
    <t>28614302</t>
  </si>
  <si>
    <t>8,0*1,015</t>
  </si>
  <si>
    <t>28614402</t>
  </si>
  <si>
    <t>28614403</t>
  </si>
  <si>
    <t>28614404</t>
  </si>
  <si>
    <t>42200003</t>
  </si>
  <si>
    <t>42200004</t>
  </si>
  <si>
    <t>Litinové prodloužené přírubové patkové koleno DN 80 mm</t>
  </si>
  <si>
    <t>42210002</t>
  </si>
  <si>
    <t>Litinové vodovodní šoupě přírubové  E2, DN 80 mm s prodlouženou životností)</t>
  </si>
  <si>
    <t>42210003</t>
  </si>
  <si>
    <t>42210004</t>
  </si>
  <si>
    <t>42210006</t>
  </si>
  <si>
    <t>42210007</t>
  </si>
  <si>
    <t>42210008</t>
  </si>
  <si>
    <t>Litinové šoupátko DN 1" pro domovní přípojky PE32 mm - SYSTEM ZAK</t>
  </si>
  <si>
    <t>42210009</t>
  </si>
  <si>
    <t>Souprava zemní šoupátková teleskopická dl. 1,3-1,8 m, DN 25 mm</t>
  </si>
  <si>
    <t>42210010</t>
  </si>
  <si>
    <t>Spojka na potrubí přípojky různého materiálu DN 25 mm</t>
  </si>
  <si>
    <t>42291352</t>
  </si>
  <si>
    <t>Poklop litinový  šoupátkový (těžký)</t>
  </si>
  <si>
    <t>42291353</t>
  </si>
  <si>
    <t>Poklop litinový  šoupátkový (těžký) pro přípojky</t>
  </si>
  <si>
    <t>42291450</t>
  </si>
  <si>
    <t>Poklop litinový  hydrantový (těžký)</t>
  </si>
  <si>
    <t>96</t>
  </si>
  <si>
    <t>Bourání konstrukcí</t>
  </si>
  <si>
    <t>113107530R00</t>
  </si>
  <si>
    <t xml:space="preserve">Odstranění podkladu pl. 50 m2,kam.drcené tl.30 cm </t>
  </si>
  <si>
    <t>9,0+2,4+2,9</t>
  </si>
  <si>
    <t>113202111R00</t>
  </si>
  <si>
    <t xml:space="preserve">Vytrhání obrub z krajníků nebo obrubníků stojatých </t>
  </si>
  <si>
    <t>3,0+2,5</t>
  </si>
  <si>
    <t>919735112R00</t>
  </si>
  <si>
    <t xml:space="preserve">Řezání stávajícího živičného krytu tl. 5 - 10 cm </t>
  </si>
  <si>
    <t>21,0+13,5+10,0</t>
  </si>
  <si>
    <t>919960001</t>
  </si>
  <si>
    <t xml:space="preserve">Řezání potrubí přípojek </t>
  </si>
  <si>
    <t>969011132R00</t>
  </si>
  <si>
    <t>969019001</t>
  </si>
  <si>
    <t>Demontáž stávajících armatur a tvarovek ve výkopu domovní šoupátka</t>
  </si>
  <si>
    <t>969019002</t>
  </si>
  <si>
    <t xml:space="preserve">Demontáž stávajících armatur a tvarovek v šachtě </t>
  </si>
  <si>
    <t>979024441R00</t>
  </si>
  <si>
    <t xml:space="preserve">Očištění vybour. obrubníků všech loží a výplní </t>
  </si>
  <si>
    <t>99</t>
  </si>
  <si>
    <t>Staveništní přesun hmot</t>
  </si>
  <si>
    <t>998276201R00</t>
  </si>
  <si>
    <t xml:space="preserve">Přesun hmot, trub.vedení plast. obsypaná kamenivem </t>
  </si>
  <si>
    <t>D96</t>
  </si>
  <si>
    <t>Přesuny suti a vybouraných hmot</t>
  </si>
  <si>
    <t>979082212R00</t>
  </si>
  <si>
    <t xml:space="preserve">Vodorovná doprava suti po suchu do 50 m </t>
  </si>
  <si>
    <t>obrubníky na meziskládku:0,8</t>
  </si>
  <si>
    <t>zpět pro položení:0,8</t>
  </si>
  <si>
    <t>979082213R00</t>
  </si>
  <si>
    <t xml:space="preserve">Vodorovná doprava suti po suchu do 1 km </t>
  </si>
  <si>
    <t>979082219R00</t>
  </si>
  <si>
    <t>Příplatek za dopravu suti po suchu za další 1 km do 20 km</t>
  </si>
  <si>
    <t>979087212R00</t>
  </si>
  <si>
    <t xml:space="preserve">Nakládání suti na dopravní prostředky </t>
  </si>
  <si>
    <t>sut:6,958</t>
  </si>
  <si>
    <t>beton. desky z meziskládky pro položení:0,166</t>
  </si>
  <si>
    <t>979990001R00</t>
  </si>
  <si>
    <t xml:space="preserve">Poplatek za skládku stavební suti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</si>
  <si>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</si>
  <si>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</si>
  <si>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</si>
  <si>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</si>
  <si>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</si>
  <si>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</si>
  <si>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</si>
  <si>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</si>
  <si>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Vytyčovací vodič identifikační CY 6 mm2 poplastovaný (vodovod+přípojky)</t>
  </si>
  <si>
    <t>Montáž tvarovek litin. jednoos.přír.výkop do DN 80 mm</t>
  </si>
  <si>
    <t xml:space="preserve">Montáž tvarovek litin. odboč. přír. výkop DN 80 mm </t>
  </si>
  <si>
    <t>Montáž tvarovek plastových do DN 80 mm</t>
  </si>
  <si>
    <t>Přirážka za 1 spoj elektrotvarovky d 90 mm, DN 80 mm</t>
  </si>
  <si>
    <t xml:space="preserve">Montáž spojky pro přípojky DN 25 mm </t>
  </si>
  <si>
    <t>Montáž vodovodních šoupátek ve výkopu do DN 40 mm (DN 25 mm)</t>
  </si>
  <si>
    <t xml:space="preserve">Montáž vodovodních šoupátek ve výkopu DN 80 mm </t>
  </si>
  <si>
    <t xml:space="preserve">Montáž hydrantů podzemních DN 80 mm </t>
  </si>
  <si>
    <t xml:space="preserve">Montáž navrtávacích pasů na potrubí DN 200 mm </t>
  </si>
  <si>
    <t>Proplach a desinfekce vodovodního potrubí do DN 70 mm (DN 25 mm)</t>
  </si>
  <si>
    <t xml:space="preserve">Tlaková zkouška vodovodního potrubí DN 80 mm </t>
  </si>
  <si>
    <t>Proplach a desinfekce vodovodního potrubí DN 80 mm</t>
  </si>
  <si>
    <t>Tlakové potrubí z polyetylenu DN 90x8,2 mm ozn. PE 100 RC, SDR11, PN16</t>
  </si>
  <si>
    <t>Elektrospojka z PE, d 90 mm, DN 80 mm, SDR11</t>
  </si>
  <si>
    <t>Lemový nákružek z PE 100, d 90 mm, DN 80 mm, SDR11</t>
  </si>
  <si>
    <t>Příruba PP-ocel DN 80 mm, PN16, k lemovému nákružku</t>
  </si>
  <si>
    <t>Souprava zemní šoupátková teleskopická E2, DN 80 mm, dl. 1,3-1,8 m</t>
  </si>
  <si>
    <t>Hydrant podzemní se samočinným vyprazdňováním DN 80 mm, krytí 1,5 m</t>
  </si>
  <si>
    <t>Litinový navrtávací pas na potrubí LT 200 mm, s přírubovým výstupem DN 80 mm</t>
  </si>
  <si>
    <t>Litinový navrtávací pas na potrubí LT 200 mm, s VÝSTUPEM 1"- SYSTEM ZAK</t>
  </si>
  <si>
    <t>Vybourání vodovod. LT vedení do DN 125 mm naložení, odvoz do sběrných surovin</t>
  </si>
  <si>
    <t xml:space="preserve">Zálití spár modifikovanou hmotou (pružná zálivka) </t>
  </si>
  <si>
    <t>Jiří Sváček - Videall Projekt, Č.Krumlov</t>
  </si>
  <si>
    <r>
      <t>Město Český Krumlov</t>
    </r>
    <r>
      <rPr>
        <sz val="10"/>
        <rFont val="Arial"/>
        <family val="2"/>
      </rPr>
      <t>, (IČ 00245836)</t>
    </r>
  </si>
  <si>
    <t>827.1</t>
  </si>
  <si>
    <t>6 str.</t>
  </si>
  <si>
    <t>20/94</t>
  </si>
  <si>
    <t>SO 01 -</t>
  </si>
  <si>
    <t>Podvrtání parovodu, vč. zabezpečení, hl. 1,91 m, dl. 1,0 m</t>
  </si>
  <si>
    <t>Podkladová deska pro uliční poklop šoupátkový recykl. plast</t>
  </si>
  <si>
    <t>Podkladová deska pro uliční poklop hydrantový recyk. plast</t>
  </si>
  <si>
    <t>Podklad z obal kam. OKS I (ACP 16) ,do 3 m,tl.7 cm střednězrnné</t>
  </si>
  <si>
    <t xml:space="preserve">Osazení stojat. obrub.bet. s opěrou, lože z C 12/15 </t>
  </si>
  <si>
    <t>Litinová odbočná přírubová tvarovka s přírubovou odbočkou DN 80/80 mm</t>
  </si>
  <si>
    <t>Výkaz výměr:</t>
  </si>
  <si>
    <t>POLOŽKOVÝ VÝKAZ VÝMĚR -  SO 1 OBNOVA VODOVODU A PŘÍPOJEK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</si>
</sst>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#,##0\ &quot;Kč&quot;"/>
  </numFmts>
  <fonts count="25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  <font>
      <sz val="8"/>
      <color indexed="53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medium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 style="thin"/>
      <top/>
      <bottom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medium"/>
      <right/>
      <top/>
      <bottom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medium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dotted"/>
    </border>
    <border>
      <left/>
      <right/>
      <top style="medium"/>
      <bottom style="dotted"/>
    </border>
    <border>
      <left/>
      <right style="medium"/>
      <top style="medium"/>
      <bottom style="dotted"/>
    </border>
    <border>
      <left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/>
      <top style="dotted"/>
      <bottom style="dotted"/>
    </border>
    <border>
      <left/>
      <right/>
      <top style="dotted"/>
      <bottom style="dotted"/>
    </border>
    <border>
      <left/>
      <right style="medium"/>
      <top style="dotted"/>
      <bottom style="dotted"/>
    </border>
    <border>
      <left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/>
      <top style="dotted"/>
      <bottom style="medium"/>
    </border>
    <border>
      <left/>
      <right/>
      <top style="dotted"/>
      <bottom style="medium"/>
    </border>
    <border>
      <left/>
      <right style="medium"/>
      <top style="dotted"/>
      <bottom style="medium"/>
    </border>
    <border>
      <left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thin"/>
      <right/>
      <top style="double"/>
      <bottom/>
    </border>
    <border>
      <left style="thin"/>
      <right/>
      <top style="dotted"/>
      <bottom/>
    </border>
    <border>
      <left/>
      <right style="thin"/>
      <top style="dotted"/>
      <bottom/>
    </border>
    <border>
      <left style="thin"/>
      <right style="thin"/>
      <top style="dotted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53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1" fillId="0" borderId="1" xfId="0" applyFont="1" applyBorder="1" applyAlignment="1">
      <alignment horizontal="centerContinuous"/>
    </xf>
    <xf numFmtId="0" fontId="4" fillId="0" borderId="2" xfId="0" applyFont="1" applyBorder="1"/>
    <xf numFmtId="0" fontId="1" fillId="0" borderId="3" xfId="0" applyFont="1" applyBorder="1"/>
    <xf numFmtId="0" fontId="4" fillId="0" borderId="4" xfId="0" applyFont="1" applyBorder="1"/>
    <xf numFmtId="49" fontId="4" fillId="0" borderId="5" xfId="0" applyNumberFormat="1" applyFont="1" applyBorder="1"/>
    <xf numFmtId="49" fontId="4" fillId="0" borderId="4" xfId="0" applyNumberFormat="1" applyFont="1" applyBorder="1"/>
    <xf numFmtId="0" fontId="4" fillId="0" borderId="6" xfId="0" applyFont="1" applyBorder="1"/>
    <xf numFmtId="0" fontId="3" fillId="0" borderId="3" xfId="0" applyFont="1" applyBorder="1"/>
    <xf numFmtId="0" fontId="4" fillId="0" borderId="6" xfId="0" applyFont="1" applyFill="1" applyBorder="1"/>
    <xf numFmtId="0" fontId="0" fillId="0" borderId="0" xfId="0" applyFill="1"/>
    <xf numFmtId="49" fontId="4" fillId="0" borderId="6" xfId="0" applyNumberFormat="1" applyFont="1" applyBorder="1" applyAlignment="1">
      <alignment horizontal="left"/>
    </xf>
    <xf numFmtId="0" fontId="4" fillId="0" borderId="7" xfId="0" applyFont="1" applyBorder="1"/>
    <xf numFmtId="0" fontId="4" fillId="0" borderId="6" xfId="0" applyNumberFormat="1" applyFont="1" applyBorder="1"/>
    <xf numFmtId="0" fontId="0" fillId="0" borderId="0" xfId="0" applyNumberFormat="1" applyBorder="1"/>
    <xf numFmtId="0" fontId="0" fillId="0" borderId="0" xfId="0" applyNumberFormat="1"/>
    <xf numFmtId="0" fontId="0" fillId="0" borderId="0" xfId="0" applyBorder="1"/>
    <xf numFmtId="0" fontId="4" fillId="0" borderId="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6" xfId="0" applyFont="1" applyBorder="1" applyAlignment="1">
      <alignment/>
    </xf>
    <xf numFmtId="3" fontId="0" fillId="0" borderId="0" xfId="0" applyNumberFormat="1"/>
    <xf numFmtId="0" fontId="4" fillId="0" borderId="3" xfId="0" applyFont="1" applyBorder="1"/>
    <xf numFmtId="0" fontId="4" fillId="0" borderId="2" xfId="0" applyFont="1" applyBorder="1" applyAlignment="1">
      <alignment horizontal="left"/>
    </xf>
    <xf numFmtId="0" fontId="2" fillId="0" borderId="8" xfId="0" applyFont="1" applyBorder="1" applyAlignment="1">
      <alignment horizontal="centerContinuous" vertical="center"/>
    </xf>
    <xf numFmtId="0" fontId="6" fillId="0" borderId="9" xfId="0" applyFont="1" applyBorder="1" applyAlignment="1">
      <alignment horizontal="centerContinuous" vertical="center"/>
    </xf>
    <xf numFmtId="0" fontId="1" fillId="0" borderId="9" xfId="0" applyFont="1" applyBorder="1" applyAlignment="1">
      <alignment horizontal="centerContinuous" vertical="center"/>
    </xf>
    <xf numFmtId="0" fontId="1" fillId="0" borderId="10" xfId="0" applyFont="1" applyBorder="1" applyAlignment="1">
      <alignment horizontal="centerContinuous" vertical="center"/>
    </xf>
    <xf numFmtId="0" fontId="1" fillId="0" borderId="11" xfId="0" applyFont="1" applyBorder="1"/>
    <xf numFmtId="0" fontId="1" fillId="0" borderId="12" xfId="0" applyFont="1" applyBorder="1"/>
    <xf numFmtId="3" fontId="1" fillId="0" borderId="13" xfId="0" applyNumberFormat="1" applyFont="1" applyBorder="1"/>
    <xf numFmtId="0" fontId="1" fillId="0" borderId="14" xfId="0" applyFont="1" applyBorder="1"/>
    <xf numFmtId="3" fontId="1" fillId="0" borderId="15" xfId="0" applyNumberFormat="1" applyFont="1" applyBorder="1"/>
    <xf numFmtId="0" fontId="1" fillId="0" borderId="16" xfId="0" applyFont="1" applyBorder="1"/>
    <xf numFmtId="3" fontId="1" fillId="0" borderId="5" xfId="0" applyNumberFormat="1" applyFont="1" applyBorder="1"/>
    <xf numFmtId="0" fontId="1" fillId="0" borderId="4" xfId="0" applyFont="1" applyBorder="1"/>
    <xf numFmtId="0" fontId="1" fillId="0" borderId="17" xfId="0" applyFont="1" applyBorder="1"/>
    <xf numFmtId="0" fontId="1" fillId="0" borderId="12" xfId="0" applyFont="1" applyBorder="1" applyAlignment="1">
      <alignment shrinkToFit="1"/>
    </xf>
    <xf numFmtId="0" fontId="1" fillId="0" borderId="18" xfId="0" applyFont="1" applyBorder="1"/>
    <xf numFmtId="0" fontId="1" fillId="0" borderId="19" xfId="0" applyFont="1" applyBorder="1"/>
    <xf numFmtId="0" fontId="1" fillId="0" borderId="0" xfId="0" applyFont="1" applyBorder="1"/>
    <xf numFmtId="3" fontId="1" fillId="0" borderId="20" xfId="0" applyNumberFormat="1" applyFont="1" applyBorder="1"/>
    <xf numFmtId="0" fontId="1" fillId="0" borderId="21" xfId="0" applyFont="1" applyBorder="1"/>
    <xf numFmtId="3" fontId="1" fillId="0" borderId="22" xfId="0" applyNumberFormat="1" applyFont="1" applyBorder="1"/>
    <xf numFmtId="0" fontId="1" fillId="0" borderId="23" xfId="0" applyFont="1" applyBorder="1"/>
    <xf numFmtId="0" fontId="1" fillId="0" borderId="24" xfId="0" applyFont="1" applyBorder="1"/>
    <xf numFmtId="0" fontId="1" fillId="0" borderId="0" xfId="0" applyFont="1"/>
    <xf numFmtId="0" fontId="1" fillId="0" borderId="25" xfId="0" applyFont="1" applyBorder="1"/>
    <xf numFmtId="0" fontId="1" fillId="0" borderId="26" xfId="0" applyFont="1" applyBorder="1"/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/>
    <xf numFmtId="0" fontId="1" fillId="0" borderId="0" xfId="0" applyFont="1" applyFill="1" applyBorder="1"/>
    <xf numFmtId="0" fontId="1" fillId="0" borderId="27" xfId="0" applyFont="1" applyBorder="1"/>
    <xf numFmtId="0" fontId="1" fillId="0" borderId="28" xfId="0" applyFont="1" applyBorder="1"/>
    <xf numFmtId="0" fontId="1" fillId="0" borderId="29" xfId="0" applyFont="1" applyBorder="1"/>
    <xf numFmtId="0" fontId="1" fillId="0" borderId="30" xfId="0" applyFont="1" applyBorder="1"/>
    <xf numFmtId="165" fontId="1" fillId="0" borderId="31" xfId="0" applyNumberFormat="1" applyFont="1" applyBorder="1" applyAlignment="1">
      <alignment horizontal="right"/>
    </xf>
    <xf numFmtId="0" fontId="1" fillId="0" borderId="31" xfId="0" applyFont="1" applyBorder="1"/>
    <xf numFmtId="0" fontId="1" fillId="0" borderId="5" xfId="0" applyFont="1" applyBorder="1"/>
    <xf numFmtId="165" fontId="1" fillId="0" borderId="4" xfId="0" applyNumberFormat="1" applyFont="1" applyBorder="1" applyAlignment="1">
      <alignment horizontal="right"/>
    </xf>
    <xf numFmtId="0" fontId="6" fillId="2" borderId="21" xfId="0" applyFont="1" applyFill="1" applyBorder="1"/>
    <xf numFmtId="0" fontId="6" fillId="2" borderId="22" xfId="0" applyFont="1" applyFill="1" applyBorder="1"/>
    <xf numFmtId="0" fontId="6" fillId="2" borderId="23" xfId="0" applyFont="1" applyFill="1" applyBorder="1"/>
    <xf numFmtId="0" fontId="7" fillId="0" borderId="0" xfId="0" applyFont="1"/>
    <xf numFmtId="0" fontId="0" fillId="0" borderId="0" xfId="0" applyAlignment="1">
      <alignment/>
    </xf>
    <xf numFmtId="0" fontId="0" fillId="0" borderId="0" xfId="0" applyAlignment="1">
      <alignment vertical="justify"/>
    </xf>
    <xf numFmtId="49" fontId="3" fillId="0" borderId="32" xfId="20" applyNumberFormat="1" applyFont="1" applyBorder="1">
      <alignment/>
      <protection/>
    </xf>
    <xf numFmtId="49" fontId="1" fillId="0" borderId="32" xfId="20" applyNumberFormat="1" applyFont="1" applyBorder="1">
      <alignment/>
      <protection/>
    </xf>
    <xf numFmtId="49" fontId="1" fillId="0" borderId="32" xfId="20" applyNumberFormat="1" applyFont="1" applyBorder="1" applyAlignment="1">
      <alignment horizontal="right"/>
      <protection/>
    </xf>
    <xf numFmtId="0" fontId="1" fillId="0" borderId="33" xfId="0" applyNumberFormat="1" applyFont="1" applyBorder="1"/>
    <xf numFmtId="49" fontId="3" fillId="0" borderId="34" xfId="20" applyNumberFormat="1" applyFont="1" applyBorder="1">
      <alignment/>
      <protection/>
    </xf>
    <xf numFmtId="49" fontId="1" fillId="0" borderId="34" xfId="20" applyNumberFormat="1" applyFont="1" applyBorder="1">
      <alignment/>
      <protection/>
    </xf>
    <xf numFmtId="49" fontId="1" fillId="0" borderId="34" xfId="20" applyNumberFormat="1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9" fillId="0" borderId="0" xfId="0" applyFont="1"/>
    <xf numFmtId="3" fontId="2" fillId="0" borderId="0" xfId="0" applyNumberFormat="1" applyFont="1" applyAlignment="1">
      <alignment horizontal="centerContinuous"/>
    </xf>
    <xf numFmtId="0" fontId="1" fillId="0" borderId="35" xfId="0" applyFont="1" applyBorder="1"/>
    <xf numFmtId="3" fontId="1" fillId="0" borderId="17" xfId="0" applyNumberFormat="1" applyFont="1" applyBorder="1" applyAlignment="1">
      <alignment horizontal="right"/>
    </xf>
    <xf numFmtId="165" fontId="1" fillId="0" borderId="6" xfId="0" applyNumberFormat="1" applyFont="1" applyBorder="1" applyAlignment="1">
      <alignment horizontal="right"/>
    </xf>
    <xf numFmtId="3" fontId="1" fillId="0" borderId="27" xfId="0" applyNumberFormat="1" applyFont="1" applyBorder="1" applyAlignment="1">
      <alignment horizontal="right"/>
    </xf>
    <xf numFmtId="4" fontId="1" fillId="0" borderId="12" xfId="0" applyNumberFormat="1" applyFont="1" applyBorder="1" applyAlignment="1">
      <alignment horizontal="right"/>
    </xf>
    <xf numFmtId="3" fontId="1" fillId="0" borderId="35" xfId="0" applyNumberFormat="1" applyFont="1" applyBorder="1" applyAlignment="1">
      <alignment horizontal="right"/>
    </xf>
    <xf numFmtId="3" fontId="10" fillId="0" borderId="0" xfId="0" applyNumberFormat="1" applyFont="1"/>
    <xf numFmtId="4" fontId="10" fillId="0" borderId="0" xfId="0" applyNumberFormat="1" applyFont="1"/>
    <xf numFmtId="4" fontId="0" fillId="0" borderId="0" xfId="0" applyNumberFormat="1"/>
    <xf numFmtId="0" fontId="0" fillId="0" borderId="0" xfId="20">
      <alignment/>
      <protection/>
    </xf>
    <xf numFmtId="0" fontId="1" fillId="0" borderId="0" xfId="20" applyFont="1">
      <alignment/>
      <protection/>
    </xf>
    <xf numFmtId="0" fontId="12" fillId="0" borderId="0" xfId="20" applyFont="1" applyAlignment="1">
      <alignment horizontal="centerContinuous"/>
      <protection/>
    </xf>
    <xf numFmtId="0" fontId="13" fillId="0" borderId="0" xfId="20" applyFont="1" applyAlignment="1">
      <alignment horizontal="centerContinuous"/>
      <protection/>
    </xf>
    <xf numFmtId="0" fontId="13" fillId="0" borderId="0" xfId="20" applyFont="1" applyAlignment="1">
      <alignment horizontal="right"/>
      <protection/>
    </xf>
    <xf numFmtId="0" fontId="1" fillId="0" borderId="32" xfId="20" applyFont="1" applyBorder="1">
      <alignment/>
      <protection/>
    </xf>
    <xf numFmtId="0" fontId="1" fillId="0" borderId="33" xfId="20" applyFont="1" applyBorder="1">
      <alignment/>
      <protection/>
    </xf>
    <xf numFmtId="0" fontId="1" fillId="0" borderId="34" xfId="20" applyFont="1" applyBorder="1">
      <alignment/>
      <protection/>
    </xf>
    <xf numFmtId="0" fontId="4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/>
      <protection/>
    </xf>
    <xf numFmtId="0" fontId="3" fillId="0" borderId="36" xfId="20" applyFont="1" applyBorder="1" applyAlignment="1">
      <alignment horizontal="center"/>
      <protection/>
    </xf>
    <xf numFmtId="49" fontId="3" fillId="0" borderId="36" xfId="20" applyNumberFormat="1" applyFont="1" applyBorder="1" applyAlignment="1">
      <alignment horizontal="left"/>
      <protection/>
    </xf>
    <xf numFmtId="0" fontId="3" fillId="0" borderId="37" xfId="20" applyFont="1" applyBorder="1">
      <alignment/>
      <protection/>
    </xf>
    <xf numFmtId="0" fontId="1" fillId="0" borderId="5" xfId="20" applyFont="1" applyBorder="1" applyAlignment="1">
      <alignment horizontal="center"/>
      <protection/>
    </xf>
    <xf numFmtId="0" fontId="1" fillId="0" borderId="5" xfId="20" applyNumberFormat="1" applyFont="1" applyBorder="1" applyAlignment="1">
      <alignment horizontal="right"/>
      <protection/>
    </xf>
    <xf numFmtId="0" fontId="1" fillId="0" borderId="4" xfId="20" applyNumberFormat="1" applyFont="1" applyBorder="1">
      <alignment/>
      <protection/>
    </xf>
    <xf numFmtId="0" fontId="0" fillId="0" borderId="0" xfId="20" applyNumberFormat="1">
      <alignment/>
      <protection/>
    </xf>
    <xf numFmtId="0" fontId="14" fillId="0" borderId="0" xfId="20" applyFont="1">
      <alignment/>
      <protection/>
    </xf>
    <xf numFmtId="0" fontId="15" fillId="0" borderId="38" xfId="20" applyFont="1" applyBorder="1" applyAlignment="1">
      <alignment horizontal="center" vertical="top"/>
      <protection/>
    </xf>
    <xf numFmtId="49" fontId="15" fillId="0" borderId="38" xfId="20" applyNumberFormat="1" applyFont="1" applyBorder="1" applyAlignment="1">
      <alignment horizontal="left" vertical="top"/>
      <protection/>
    </xf>
    <xf numFmtId="0" fontId="15" fillId="0" borderId="38" xfId="20" applyFont="1" applyBorder="1" applyAlignment="1">
      <alignment vertical="top" wrapText="1"/>
      <protection/>
    </xf>
    <xf numFmtId="49" fontId="15" fillId="0" borderId="38" xfId="20" applyNumberFormat="1" applyFont="1" applyBorder="1" applyAlignment="1">
      <alignment horizontal="center" shrinkToFit="1"/>
      <protection/>
    </xf>
    <xf numFmtId="4" fontId="15" fillId="0" borderId="38" xfId="20" applyNumberFormat="1" applyFont="1" applyBorder="1">
      <alignment/>
      <protection/>
    </xf>
    <xf numFmtId="0" fontId="14" fillId="0" borderId="0" xfId="20" applyFont="1">
      <alignment/>
      <protection/>
    </xf>
    <xf numFmtId="0" fontId="4" fillId="0" borderId="36" xfId="20" applyFont="1" applyBorder="1" applyAlignment="1">
      <alignment horizontal="center"/>
      <protection/>
    </xf>
    <xf numFmtId="0" fontId="16" fillId="0" borderId="0" xfId="20" applyFont="1" applyAlignment="1">
      <alignment wrapText="1"/>
      <protection/>
    </xf>
    <xf numFmtId="49" fontId="4" fillId="0" borderId="36" xfId="20" applyNumberFormat="1" applyFont="1" applyBorder="1" applyAlignment="1">
      <alignment horizontal="right"/>
      <protection/>
    </xf>
    <xf numFmtId="0" fontId="17" fillId="3" borderId="25" xfId="20" applyFont="1" applyFill="1" applyBorder="1" applyAlignment="1">
      <alignment horizontal="left" wrapText="1"/>
      <protection/>
    </xf>
    <xf numFmtId="0" fontId="17" fillId="0" borderId="24" xfId="0" applyFont="1" applyBorder="1" applyAlignment="1">
      <alignment horizontal="right"/>
    </xf>
    <xf numFmtId="0" fontId="1" fillId="2" borderId="6" xfId="20" applyFont="1" applyFill="1" applyBorder="1" applyAlignment="1">
      <alignment horizontal="center"/>
      <protection/>
    </xf>
    <xf numFmtId="49" fontId="19" fillId="2" borderId="6" xfId="20" applyNumberFormat="1" applyFont="1" applyFill="1" applyBorder="1" applyAlignment="1">
      <alignment horizontal="left"/>
      <protection/>
    </xf>
    <xf numFmtId="0" fontId="19" fillId="2" borderId="37" xfId="20" applyFont="1" applyFill="1" applyBorder="1">
      <alignment/>
      <protection/>
    </xf>
    <xf numFmtId="0" fontId="1" fillId="2" borderId="5" xfId="20" applyFont="1" applyFill="1" applyBorder="1" applyAlignment="1">
      <alignment horizontal="center"/>
      <protection/>
    </xf>
    <xf numFmtId="4" fontId="1" fillId="2" borderId="5" xfId="20" applyNumberFormat="1" applyFont="1" applyFill="1" applyBorder="1" applyAlignment="1">
      <alignment horizontal="right"/>
      <protection/>
    </xf>
    <xf numFmtId="4" fontId="1" fillId="2" borderId="4" xfId="20" applyNumberFormat="1" applyFont="1" applyFill="1" applyBorder="1" applyAlignment="1">
      <alignment horizontal="right"/>
      <protection/>
    </xf>
    <xf numFmtId="4" fontId="3" fillId="2" borderId="6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20" fillId="0" borderId="0" xfId="20" applyFont="1" applyAlignment="1">
      <alignment/>
      <protection/>
    </xf>
    <xf numFmtId="0" fontId="0" fillId="0" borderId="0" xfId="20" applyAlignment="1">
      <alignment horizontal="right"/>
      <protection/>
    </xf>
    <xf numFmtId="0" fontId="21" fillId="0" borderId="0" xfId="20" applyFont="1" applyBorder="1">
      <alignment/>
      <protection/>
    </xf>
    <xf numFmtId="3" fontId="21" fillId="0" borderId="0" xfId="20" applyNumberFormat="1" applyFont="1" applyBorder="1" applyAlignment="1">
      <alignment horizontal="right"/>
      <protection/>
    </xf>
    <xf numFmtId="4" fontId="21" fillId="0" borderId="0" xfId="20" applyNumberFormat="1" applyFont="1" applyBorder="1">
      <alignment/>
      <protection/>
    </xf>
    <xf numFmtId="0" fontId="20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0" fontId="3" fillId="4" borderId="14" xfId="0" applyFont="1" applyFill="1" applyBorder="1" applyAlignment="1">
      <alignment horizontal="left"/>
    </xf>
    <xf numFmtId="0" fontId="4" fillId="4" borderId="16" xfId="0" applyFont="1" applyFill="1" applyBorder="1" applyAlignment="1">
      <alignment horizontal="centerContinuous"/>
    </xf>
    <xf numFmtId="49" fontId="5" fillId="4" borderId="15" xfId="0" applyNumberFormat="1" applyFont="1" applyFill="1" applyBorder="1" applyAlignment="1">
      <alignment horizontal="left"/>
    </xf>
    <xf numFmtId="49" fontId="4" fillId="4" borderId="16" xfId="0" applyNumberFormat="1" applyFont="1" applyFill="1" applyBorder="1" applyAlignment="1">
      <alignment horizontal="centerContinuous"/>
    </xf>
    <xf numFmtId="49" fontId="4" fillId="0" borderId="13" xfId="0" applyNumberFormat="1" applyFont="1" applyBorder="1" applyAlignment="1">
      <alignment horizontal="right"/>
    </xf>
    <xf numFmtId="0" fontId="4" fillId="0" borderId="39" xfId="0" applyFont="1" applyBorder="1" applyAlignment="1">
      <alignment horizontal="right"/>
    </xf>
    <xf numFmtId="49" fontId="4" fillId="0" borderId="39" xfId="0" applyNumberFormat="1" applyFont="1" applyBorder="1" applyAlignment="1">
      <alignment horizontal="right"/>
    </xf>
    <xf numFmtId="3" fontId="4" fillId="0" borderId="39" xfId="0" applyNumberFormat="1" applyFont="1" applyBorder="1" applyAlignment="1">
      <alignment horizontal="right"/>
    </xf>
    <xf numFmtId="0" fontId="4" fillId="0" borderId="40" xfId="0" applyNumberFormat="1" applyFont="1" applyBorder="1" applyAlignment="1">
      <alignment horizontal="right"/>
    </xf>
    <xf numFmtId="0" fontId="4" fillId="0" borderId="40" xfId="0" applyFont="1" applyBorder="1" applyAlignment="1">
      <alignment horizontal="right"/>
    </xf>
    <xf numFmtId="0" fontId="4" fillId="0" borderId="40" xfId="0" applyFont="1" applyFill="1" applyBorder="1" applyAlignment="1">
      <alignment horizontal="right"/>
    </xf>
    <xf numFmtId="0" fontId="10" fillId="0" borderId="35" xfId="0" applyFont="1" applyFill="1" applyBorder="1" applyAlignment="1">
      <alignment horizontal="right"/>
    </xf>
    <xf numFmtId="0" fontId="0" fillId="0" borderId="24" xfId="0" applyBorder="1"/>
    <xf numFmtId="49" fontId="1" fillId="0" borderId="24" xfId="0" applyNumberFormat="1" applyFont="1" applyBorder="1" applyAlignment="1">
      <alignment horizontal="left"/>
    </xf>
    <xf numFmtId="49" fontId="23" fillId="4" borderId="3" xfId="0" applyNumberFormat="1" applyFont="1" applyFill="1" applyBorder="1"/>
    <xf numFmtId="49" fontId="24" fillId="4" borderId="4" xfId="0" applyNumberFormat="1" applyFont="1" applyFill="1" applyBorder="1"/>
    <xf numFmtId="49" fontId="23" fillId="4" borderId="5" xfId="0" applyNumberFormat="1" applyFont="1" applyFill="1" applyBorder="1"/>
    <xf numFmtId="49" fontId="1" fillId="4" borderId="5" xfId="0" applyNumberFormat="1" applyFont="1" applyFill="1" applyBorder="1"/>
    <xf numFmtId="49" fontId="1" fillId="4" borderId="4" xfId="0" applyNumberFormat="1" applyFont="1" applyFill="1" applyBorder="1"/>
    <xf numFmtId="49" fontId="3" fillId="4" borderId="19" xfId="0" applyNumberFormat="1" applyFont="1" applyFill="1" applyBorder="1"/>
    <xf numFmtId="49" fontId="1" fillId="4" borderId="24" xfId="0" applyNumberFormat="1" applyFont="1" applyFill="1" applyBorder="1"/>
    <xf numFmtId="49" fontId="3" fillId="4" borderId="0" xfId="0" applyNumberFormat="1" applyFont="1" applyFill="1" applyBorder="1"/>
    <xf numFmtId="49" fontId="1" fillId="4" borderId="0" xfId="0" applyNumberFormat="1" applyFont="1" applyFill="1" applyBorder="1"/>
    <xf numFmtId="49" fontId="3" fillId="4" borderId="41" xfId="0" applyNumberFormat="1" applyFont="1" applyFill="1" applyBorder="1" applyAlignment="1">
      <alignment horizontal="center"/>
    </xf>
    <xf numFmtId="0" fontId="3" fillId="4" borderId="42" xfId="0" applyFont="1" applyFill="1" applyBorder="1" applyAlignment="1">
      <alignment horizontal="center"/>
    </xf>
    <xf numFmtId="0" fontId="3" fillId="4" borderId="43" xfId="0" applyFont="1" applyFill="1" applyBorder="1" applyAlignment="1">
      <alignment horizontal="center"/>
    </xf>
    <xf numFmtId="0" fontId="3" fillId="4" borderId="44" xfId="0" applyFont="1" applyFill="1" applyBorder="1" applyAlignment="1">
      <alignment horizontal="center"/>
    </xf>
    <xf numFmtId="0" fontId="3" fillId="4" borderId="45" xfId="0" applyFont="1" applyFill="1" applyBorder="1" applyAlignment="1">
      <alignment horizontal="center"/>
    </xf>
    <xf numFmtId="0" fontId="3" fillId="4" borderId="46" xfId="0" applyFont="1" applyFill="1" applyBorder="1" applyAlignment="1">
      <alignment horizontal="center"/>
    </xf>
    <xf numFmtId="0" fontId="3" fillId="4" borderId="41" xfId="0" applyFont="1" applyFill="1" applyBorder="1"/>
    <xf numFmtId="0" fontId="3" fillId="4" borderId="42" xfId="0" applyFont="1" applyFill="1" applyBorder="1"/>
    <xf numFmtId="3" fontId="3" fillId="4" borderId="43" xfId="0" applyNumberFormat="1" applyFont="1" applyFill="1" applyBorder="1"/>
    <xf numFmtId="3" fontId="3" fillId="4" borderId="44" xfId="0" applyNumberFormat="1" applyFont="1" applyFill="1" applyBorder="1"/>
    <xf numFmtId="3" fontId="3" fillId="4" borderId="45" xfId="0" applyNumberFormat="1" applyFont="1" applyFill="1" applyBorder="1"/>
    <xf numFmtId="3" fontId="3" fillId="4" borderId="46" xfId="0" applyNumberFormat="1" applyFont="1" applyFill="1" applyBorder="1"/>
    <xf numFmtId="0" fontId="3" fillId="4" borderId="14" xfId="0" applyFont="1" applyFill="1" applyBorder="1"/>
    <xf numFmtId="0" fontId="3" fillId="4" borderId="15" xfId="0" applyFont="1" applyFill="1" applyBorder="1"/>
    <xf numFmtId="0" fontId="1" fillId="4" borderId="47" xfId="0" applyFont="1" applyFill="1" applyBorder="1"/>
    <xf numFmtId="0" fontId="3" fillId="4" borderId="48" xfId="0" applyFont="1" applyFill="1" applyBorder="1" applyAlignment="1">
      <alignment horizontal="right"/>
    </xf>
    <xf numFmtId="0" fontId="3" fillId="4" borderId="15" xfId="0" applyFont="1" applyFill="1" applyBorder="1" applyAlignment="1">
      <alignment horizontal="right"/>
    </xf>
    <xf numFmtId="0" fontId="3" fillId="4" borderId="16" xfId="0" applyFont="1" applyFill="1" applyBorder="1" applyAlignment="1">
      <alignment horizontal="center"/>
    </xf>
    <xf numFmtId="4" fontId="5" fillId="4" borderId="15" xfId="0" applyNumberFormat="1" applyFont="1" applyFill="1" applyBorder="1" applyAlignment="1">
      <alignment horizontal="right"/>
    </xf>
    <xf numFmtId="4" fontId="5" fillId="4" borderId="47" xfId="0" applyNumberFormat="1" applyFont="1" applyFill="1" applyBorder="1" applyAlignment="1">
      <alignment horizontal="right"/>
    </xf>
    <xf numFmtId="0" fontId="1" fillId="4" borderId="21" xfId="0" applyFont="1" applyFill="1" applyBorder="1"/>
    <xf numFmtId="0" fontId="3" fillId="4" borderId="22" xfId="0" applyFont="1" applyFill="1" applyBorder="1"/>
    <xf numFmtId="0" fontId="1" fillId="4" borderId="22" xfId="0" applyFont="1" applyFill="1" applyBorder="1"/>
    <xf numFmtId="4" fontId="1" fillId="4" borderId="49" xfId="0" applyNumberFormat="1" applyFont="1" applyFill="1" applyBorder="1"/>
    <xf numFmtId="4" fontId="1" fillId="4" borderId="21" xfId="0" applyNumberFormat="1" applyFont="1" applyFill="1" applyBorder="1"/>
    <xf numFmtId="4" fontId="1" fillId="4" borderId="22" xfId="0" applyNumberFormat="1" applyFont="1" applyFill="1" applyBorder="1"/>
    <xf numFmtId="49" fontId="4" fillId="0" borderId="50" xfId="0" applyNumberFormat="1" applyFont="1" applyBorder="1"/>
    <xf numFmtId="0" fontId="4" fillId="0" borderId="51" xfId="0" applyFont="1" applyBorder="1"/>
    <xf numFmtId="0" fontId="1" fillId="0" borderId="51" xfId="0" applyFont="1" applyBorder="1"/>
    <xf numFmtId="3" fontId="1" fillId="0" borderId="52" xfId="0" applyNumberFormat="1" applyFont="1" applyBorder="1"/>
    <xf numFmtId="3" fontId="1" fillId="0" borderId="53" xfId="0" applyNumberFormat="1" applyFont="1" applyBorder="1"/>
    <xf numFmtId="3" fontId="1" fillId="0" borderId="54" xfId="0" applyNumberFormat="1" applyFont="1" applyBorder="1"/>
    <xf numFmtId="3" fontId="1" fillId="0" borderId="55" xfId="0" applyNumberFormat="1" applyFont="1" applyBorder="1"/>
    <xf numFmtId="49" fontId="4" fillId="0" borderId="56" xfId="0" applyNumberFormat="1" applyFont="1" applyBorder="1"/>
    <xf numFmtId="0" fontId="4" fillId="0" borderId="57" xfId="0" applyFont="1" applyBorder="1"/>
    <xf numFmtId="0" fontId="1" fillId="0" borderId="57" xfId="0" applyFont="1" applyBorder="1"/>
    <xf numFmtId="3" fontId="1" fillId="0" borderId="58" xfId="0" applyNumberFormat="1" applyFont="1" applyBorder="1"/>
    <xf numFmtId="3" fontId="1" fillId="0" borderId="59" xfId="0" applyNumberFormat="1" applyFont="1" applyBorder="1"/>
    <xf numFmtId="3" fontId="1" fillId="0" borderId="60" xfId="0" applyNumberFormat="1" applyFont="1" applyBorder="1"/>
    <xf numFmtId="3" fontId="1" fillId="0" borderId="61" xfId="0" applyNumberFormat="1" applyFont="1" applyBorder="1"/>
    <xf numFmtId="49" fontId="4" fillId="0" borderId="62" xfId="0" applyNumberFormat="1" applyFont="1" applyBorder="1"/>
    <xf numFmtId="0" fontId="4" fillId="0" borderId="63" xfId="0" applyFont="1" applyBorder="1"/>
    <xf numFmtId="0" fontId="1" fillId="0" borderId="63" xfId="0" applyFont="1" applyBorder="1"/>
    <xf numFmtId="3" fontId="1" fillId="0" borderId="64" xfId="0" applyNumberFormat="1" applyFont="1" applyBorder="1"/>
    <xf numFmtId="3" fontId="1" fillId="0" borderId="65" xfId="0" applyNumberFormat="1" applyFont="1" applyBorder="1"/>
    <xf numFmtId="3" fontId="1" fillId="0" borderId="66" xfId="0" applyNumberFormat="1" applyFont="1" applyBorder="1"/>
    <xf numFmtId="3" fontId="1" fillId="0" borderId="67" xfId="0" applyNumberFormat="1" applyFont="1" applyBorder="1"/>
    <xf numFmtId="49" fontId="4" fillId="4" borderId="6" xfId="20" applyNumberFormat="1" applyFont="1" applyFill="1" applyBorder="1">
      <alignment/>
      <protection/>
    </xf>
    <xf numFmtId="0" fontId="4" fillId="4" borderId="4" xfId="20" applyFont="1" applyFill="1" applyBorder="1" applyAlignment="1">
      <alignment horizontal="center"/>
      <protection/>
    </xf>
    <xf numFmtId="0" fontId="4" fillId="4" borderId="4" xfId="20" applyNumberFormat="1" applyFont="1" applyFill="1" applyBorder="1" applyAlignment="1">
      <alignment horizontal="center"/>
      <protection/>
    </xf>
    <xf numFmtId="0" fontId="4" fillId="4" borderId="6" xfId="20" applyFont="1" applyFill="1" applyBorder="1" applyAlignment="1">
      <alignment horizontal="center"/>
      <protection/>
    </xf>
    <xf numFmtId="4" fontId="15" fillId="0" borderId="38" xfId="20" applyNumberFormat="1" applyFont="1" applyFill="1" applyBorder="1">
      <alignment/>
      <protection/>
    </xf>
    <xf numFmtId="0" fontId="3" fillId="4" borderId="41" xfId="0" applyFont="1" applyFill="1" applyBorder="1" applyAlignment="1">
      <alignment horizontal="left"/>
    </xf>
    <xf numFmtId="0" fontId="1" fillId="4" borderId="42" xfId="0" applyFont="1" applyFill="1" applyBorder="1" applyAlignment="1">
      <alignment horizontal="left"/>
    </xf>
    <xf numFmtId="0" fontId="1" fillId="4" borderId="43" xfId="0" applyFont="1" applyFill="1" applyBorder="1" applyAlignment="1">
      <alignment horizontal="centerContinuous"/>
    </xf>
    <xf numFmtId="0" fontId="3" fillId="4" borderId="42" xfId="0" applyFont="1" applyFill="1" applyBorder="1" applyAlignment="1">
      <alignment horizontal="centerContinuous"/>
    </xf>
    <xf numFmtId="0" fontId="1" fillId="4" borderId="42" xfId="0" applyFont="1" applyFill="1" applyBorder="1" applyAlignment="1">
      <alignment horizontal="centerContinuous"/>
    </xf>
    <xf numFmtId="0" fontId="3" fillId="4" borderId="16" xfId="0" applyFont="1" applyFill="1" applyBorder="1"/>
    <xf numFmtId="0" fontId="3" fillId="4" borderId="68" xfId="0" applyFont="1" applyFill="1" applyBorder="1"/>
    <xf numFmtId="0" fontId="3" fillId="4" borderId="47" xfId="0" applyFont="1" applyFill="1" applyBorder="1"/>
    <xf numFmtId="0" fontId="8" fillId="0" borderId="0" xfId="0" applyFont="1" applyAlignment="1">
      <alignment horizontal="left" vertical="top" wrapText="1"/>
    </xf>
    <xf numFmtId="0" fontId="10" fillId="0" borderId="6" xfId="0" applyFont="1" applyBorder="1" applyAlignment="1">
      <alignment horizontal="left"/>
    </xf>
    <xf numFmtId="0" fontId="10" fillId="0" borderId="37" xfId="0" applyFont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1" fillId="0" borderId="21" xfId="0" applyFont="1" applyBorder="1" applyAlignment="1">
      <alignment horizontal="center" shrinkToFit="1"/>
    </xf>
    <xf numFmtId="0" fontId="1" fillId="0" borderId="23" xfId="0" applyFont="1" applyBorder="1" applyAlignment="1">
      <alignment horizontal="center" shrinkToFit="1"/>
    </xf>
    <xf numFmtId="166" fontId="1" fillId="0" borderId="37" xfId="0" applyNumberFormat="1" applyFont="1" applyBorder="1" applyAlignment="1">
      <alignment horizontal="right" indent="2"/>
    </xf>
    <xf numFmtId="166" fontId="1" fillId="0" borderId="40" xfId="0" applyNumberFormat="1" applyFont="1" applyBorder="1" applyAlignment="1">
      <alignment horizontal="right" indent="2"/>
    </xf>
    <xf numFmtId="166" fontId="6" fillId="2" borderId="69" xfId="0" applyNumberFormat="1" applyFont="1" applyFill="1" applyBorder="1" applyAlignment="1">
      <alignment horizontal="right" indent="2"/>
    </xf>
    <xf numFmtId="166" fontId="6" fillId="2" borderId="49" xfId="0" applyNumberFormat="1" applyFont="1" applyFill="1" applyBorder="1" applyAlignment="1">
      <alignment horizontal="right" indent="2"/>
    </xf>
    <xf numFmtId="0" fontId="0" fillId="0" borderId="0" xfId="0" applyAlignment="1">
      <alignment horizontal="left" wrapText="1"/>
    </xf>
    <xf numFmtId="0" fontId="1" fillId="0" borderId="70" xfId="20" applyFont="1" applyBorder="1" applyAlignment="1">
      <alignment horizontal="center"/>
      <protection/>
    </xf>
    <xf numFmtId="0" fontId="1" fillId="0" borderId="71" xfId="20" applyFont="1" applyBorder="1" applyAlignment="1">
      <alignment horizontal="center"/>
      <protection/>
    </xf>
    <xf numFmtId="0" fontId="1" fillId="0" borderId="72" xfId="20" applyFont="1" applyBorder="1" applyAlignment="1">
      <alignment horizontal="center"/>
      <protection/>
    </xf>
    <xf numFmtId="0" fontId="1" fillId="0" borderId="73" xfId="20" applyFont="1" applyBorder="1" applyAlignment="1">
      <alignment horizontal="center"/>
      <protection/>
    </xf>
    <xf numFmtId="0" fontId="1" fillId="0" borderId="74" xfId="20" applyFont="1" applyBorder="1" applyAlignment="1">
      <alignment horizontal="left"/>
      <protection/>
    </xf>
    <xf numFmtId="0" fontId="1" fillId="0" borderId="34" xfId="20" applyFont="1" applyBorder="1" applyAlignment="1">
      <alignment horizontal="left"/>
      <protection/>
    </xf>
    <xf numFmtId="0" fontId="1" fillId="0" borderId="75" xfId="20" applyFont="1" applyBorder="1" applyAlignment="1">
      <alignment horizontal="left"/>
      <protection/>
    </xf>
    <xf numFmtId="3" fontId="3" fillId="4" borderId="22" xfId="0" applyNumberFormat="1" applyFont="1" applyFill="1" applyBorder="1" applyAlignment="1">
      <alignment horizontal="right"/>
    </xf>
    <xf numFmtId="3" fontId="3" fillId="4" borderId="49" xfId="0" applyNumberFormat="1" applyFont="1" applyFill="1" applyBorder="1" applyAlignment="1">
      <alignment horizontal="right"/>
    </xf>
    <xf numFmtId="0" fontId="4" fillId="0" borderId="76" xfId="20" applyFont="1" applyBorder="1" applyAlignment="1">
      <alignment horizontal="left"/>
      <protection/>
    </xf>
    <xf numFmtId="0" fontId="4" fillId="0" borderId="32" xfId="20" applyFont="1" applyBorder="1" applyAlignment="1">
      <alignment horizontal="left"/>
      <protection/>
    </xf>
    <xf numFmtId="49" fontId="17" fillId="3" borderId="77" xfId="20" applyNumberFormat="1" applyFont="1" applyFill="1" applyBorder="1" applyAlignment="1">
      <alignment horizontal="left" wrapText="1"/>
      <protection/>
    </xf>
    <xf numFmtId="49" fontId="18" fillId="0" borderId="78" xfId="0" applyNumberFormat="1" applyFont="1" applyBorder="1" applyAlignment="1">
      <alignment horizontal="left" wrapText="1"/>
    </xf>
    <xf numFmtId="0" fontId="11" fillId="0" borderId="0" xfId="20" applyFont="1" applyAlignment="1">
      <alignment horizontal="center"/>
      <protection/>
    </xf>
    <xf numFmtId="49" fontId="1" fillId="0" borderId="72" xfId="20" applyNumberFormat="1" applyFont="1" applyBorder="1" applyAlignment="1">
      <alignment horizontal="center"/>
      <protection/>
    </xf>
    <xf numFmtId="0" fontId="1" fillId="0" borderId="74" xfId="20" applyFont="1" applyBorder="1" applyAlignment="1">
      <alignment horizontal="center" shrinkToFit="1"/>
      <protection/>
    </xf>
    <xf numFmtId="0" fontId="1" fillId="0" borderId="34" xfId="20" applyFont="1" applyBorder="1" applyAlignment="1">
      <alignment horizontal="center" shrinkToFit="1"/>
      <protection/>
    </xf>
    <xf numFmtId="0" fontId="1" fillId="0" borderId="75" xfId="20" applyFont="1" applyBorder="1" applyAlignment="1">
      <alignment horizontal="center" shrinkToFit="1"/>
      <protection/>
    </xf>
    <xf numFmtId="49" fontId="22" fillId="3" borderId="77" xfId="20" applyNumberFormat="1" applyFont="1" applyFill="1" applyBorder="1" applyAlignment="1">
      <alignment horizontal="left" wrapText="1"/>
      <protection/>
    </xf>
    <xf numFmtId="4" fontId="15" fillId="5" borderId="38" xfId="20" applyNumberFormat="1" applyFont="1" applyFill="1" applyBorder="1" applyAlignment="1">
      <alignment horizontal="right"/>
      <protection/>
    </xf>
    <xf numFmtId="4" fontId="15" fillId="0" borderId="38" xfId="20" applyNumberFormat="1" applyFont="1" applyBorder="1" applyAlignment="1">
      <alignment horizontal="right" vertical="center"/>
      <protection/>
    </xf>
    <xf numFmtId="4" fontId="17" fillId="3" borderId="79" xfId="20" applyNumberFormat="1" applyFont="1" applyFill="1" applyBorder="1" applyAlignment="1">
      <alignment horizontal="right" vertical="center" wrapText="1"/>
      <protection/>
    </xf>
    <xf numFmtId="4" fontId="22" fillId="3" borderId="79" xfId="20" applyNumberFormat="1" applyFont="1" applyFill="1" applyBorder="1" applyAlignment="1">
      <alignment horizontal="right" vertical="center" wrapText="1"/>
      <protection/>
    </xf>
    <xf numFmtId="4" fontId="1" fillId="2" borderId="5" xfId="20" applyNumberFormat="1" applyFont="1" applyFill="1" applyBorder="1" applyAlignment="1">
      <alignment horizontal="right" vertical="center"/>
      <protection/>
    </xf>
    <xf numFmtId="0" fontId="1" fillId="0" borderId="5" xfId="20" applyNumberFormat="1" applyFont="1" applyBorder="1" applyAlignment="1">
      <alignment horizontal="right" vertical="center"/>
      <protection/>
    </xf>
    <xf numFmtId="49" fontId="15" fillId="0" borderId="38" xfId="20" applyNumberFormat="1" applyFont="1" applyBorder="1" applyAlignment="1">
      <alignment horizontal="center" vertical="center" shrinkToFi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55"/>
  <sheetViews>
    <sheetView tabSelected="1" workbookViewId="0" topLeftCell="A1"/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0</v>
      </c>
      <c r="B1" s="2"/>
      <c r="C1" s="2"/>
      <c r="D1" s="2"/>
      <c r="E1" s="2"/>
      <c r="F1" s="2"/>
      <c r="G1" s="2"/>
    </row>
    <row r="2" spans="1:7" ht="12.75" customHeight="1">
      <c r="A2" s="133" t="s">
        <v>1</v>
      </c>
      <c r="B2" s="134"/>
      <c r="C2" s="135">
        <v>0</v>
      </c>
      <c r="D2" s="135">
        <v>0</v>
      </c>
      <c r="E2" s="136"/>
      <c r="F2" s="3" t="s">
        <v>2</v>
      </c>
      <c r="G2" s="137" t="s">
        <v>367</v>
      </c>
    </row>
    <row r="3" spans="1:7" ht="3" customHeight="1" hidden="1">
      <c r="A3" s="4"/>
      <c r="B3" s="5"/>
      <c r="C3" s="6"/>
      <c r="D3" s="6"/>
      <c r="E3" s="7"/>
      <c r="F3" s="8"/>
      <c r="G3" s="138"/>
    </row>
    <row r="4" spans="1:7" ht="12" customHeight="1">
      <c r="A4" s="9" t="s">
        <v>3</v>
      </c>
      <c r="B4" s="5"/>
      <c r="C4" s="6" t="s">
        <v>4</v>
      </c>
      <c r="D4" s="6"/>
      <c r="E4" s="7"/>
      <c r="F4" s="8" t="s">
        <v>5</v>
      </c>
      <c r="G4" s="139"/>
    </row>
    <row r="5" spans="1:7" ht="17.1" customHeight="1">
      <c r="A5" s="147" t="s">
        <v>370</v>
      </c>
      <c r="B5" s="148"/>
      <c r="C5" s="149" t="s">
        <v>76</v>
      </c>
      <c r="D5" s="150"/>
      <c r="E5" s="151"/>
      <c r="F5" s="8" t="s">
        <v>7</v>
      </c>
      <c r="G5" s="138"/>
    </row>
    <row r="6" spans="1:15" ht="12.95" customHeight="1">
      <c r="A6" s="9" t="s">
        <v>8</v>
      </c>
      <c r="B6" s="5"/>
      <c r="C6" s="6" t="s">
        <v>9</v>
      </c>
      <c r="D6" s="6"/>
      <c r="E6" s="7"/>
      <c r="F6" s="10" t="s">
        <v>10</v>
      </c>
      <c r="G6" s="140">
        <v>0</v>
      </c>
      <c r="O6" s="11"/>
    </row>
    <row r="7" spans="1:7" ht="18" customHeight="1">
      <c r="A7" s="152"/>
      <c r="B7" s="153"/>
      <c r="C7" s="154" t="s">
        <v>75</v>
      </c>
      <c r="D7" s="155"/>
      <c r="E7" s="155"/>
      <c r="F7" s="12" t="s">
        <v>11</v>
      </c>
      <c r="G7" s="140">
        <f>IF(PocetMJ=0,,ROUND((F30+F32)/PocetMJ,1))</f>
        <v>0</v>
      </c>
    </row>
    <row r="8" spans="1:9" ht="12.75">
      <c r="A8" s="13" t="s">
        <v>12</v>
      </c>
      <c r="B8" s="8"/>
      <c r="C8" s="217" t="s">
        <v>365</v>
      </c>
      <c r="D8" s="217"/>
      <c r="E8" s="218"/>
      <c r="F8" s="14" t="s">
        <v>13</v>
      </c>
      <c r="G8" s="141"/>
      <c r="H8" s="15"/>
      <c r="I8" s="16"/>
    </row>
    <row r="9" spans="1:8" ht="12.75">
      <c r="A9" s="13" t="s">
        <v>14</v>
      </c>
      <c r="B9" s="8"/>
      <c r="C9" s="217" t="str">
        <f>Projektant</f>
        <v>Jiří Sváček - Videall Projekt, Č.Krumlov</v>
      </c>
      <c r="D9" s="217"/>
      <c r="E9" s="218"/>
      <c r="F9" s="8"/>
      <c r="G9" s="142"/>
      <c r="H9" s="17"/>
    </row>
    <row r="10" spans="1:8" ht="12.75">
      <c r="A10" s="13" t="s">
        <v>15</v>
      </c>
      <c r="B10" s="8"/>
      <c r="C10" s="219" t="s">
        <v>366</v>
      </c>
      <c r="D10" s="219"/>
      <c r="E10" s="219"/>
      <c r="F10" s="18"/>
      <c r="G10" s="143"/>
      <c r="H10" s="19"/>
    </row>
    <row r="11" spans="1:57" ht="13.5" customHeight="1">
      <c r="A11" s="13" t="s">
        <v>16</v>
      </c>
      <c r="B11" s="8"/>
      <c r="C11" s="217"/>
      <c r="D11" s="217"/>
      <c r="E11" s="217"/>
      <c r="F11" s="20" t="s">
        <v>17</v>
      </c>
      <c r="G11" s="142" t="s">
        <v>369</v>
      </c>
      <c r="H11" s="17"/>
      <c r="BA11" s="21"/>
      <c r="BB11" s="21"/>
      <c r="BC11" s="21"/>
      <c r="BD11" s="21"/>
      <c r="BE11" s="21"/>
    </row>
    <row r="12" spans="1:8" ht="12.75" customHeight="1">
      <c r="A12" s="22" t="s">
        <v>18</v>
      </c>
      <c r="B12" s="5"/>
      <c r="C12" s="217"/>
      <c r="D12" s="217"/>
      <c r="E12" s="217"/>
      <c r="F12" s="23" t="s">
        <v>19</v>
      </c>
      <c r="G12" s="144" t="s">
        <v>368</v>
      </c>
      <c r="H12" s="17"/>
    </row>
    <row r="13" spans="1:8" ht="28.5" customHeight="1" thickBot="1">
      <c r="A13" s="24" t="s">
        <v>20</v>
      </c>
      <c r="B13" s="25"/>
      <c r="C13" s="25"/>
      <c r="D13" s="25"/>
      <c r="E13" s="26"/>
      <c r="F13" s="26"/>
      <c r="G13" s="27"/>
      <c r="H13" s="17"/>
    </row>
    <row r="14" spans="1:7" ht="17.25" customHeight="1" thickBot="1">
      <c r="A14" s="208" t="s">
        <v>21</v>
      </c>
      <c r="B14" s="209"/>
      <c r="C14" s="210"/>
      <c r="D14" s="211" t="s">
        <v>22</v>
      </c>
      <c r="E14" s="212"/>
      <c r="F14" s="212"/>
      <c r="G14" s="210"/>
    </row>
    <row r="15" spans="1:7" ht="15.95" customHeight="1">
      <c r="A15" s="28"/>
      <c r="B15" s="29" t="s">
        <v>23</v>
      </c>
      <c r="C15" s="30">
        <f>HSV</f>
        <v>0</v>
      </c>
      <c r="D15" s="31" t="str">
        <f>Rekapitulace!A20</f>
        <v>Ztížené výrobní podmínky</v>
      </c>
      <c r="E15" s="32"/>
      <c r="F15" s="33"/>
      <c r="G15" s="30">
        <f>Rekapitulace!I20</f>
        <v>0</v>
      </c>
    </row>
    <row r="16" spans="1:7" ht="15.95" customHeight="1">
      <c r="A16" s="28" t="s">
        <v>24</v>
      </c>
      <c r="B16" s="29" t="s">
        <v>25</v>
      </c>
      <c r="C16" s="30">
        <f>PSV</f>
        <v>0</v>
      </c>
      <c r="D16" s="4" t="str">
        <f>Rekapitulace!A21</f>
        <v>Oborová přirážka</v>
      </c>
      <c r="E16" s="34"/>
      <c r="F16" s="35"/>
      <c r="G16" s="30">
        <f>Rekapitulace!I21</f>
        <v>0</v>
      </c>
    </row>
    <row r="17" spans="1:7" ht="15.95" customHeight="1">
      <c r="A17" s="28" t="s">
        <v>26</v>
      </c>
      <c r="B17" s="29" t="s">
        <v>27</v>
      </c>
      <c r="C17" s="30">
        <f>Mont</f>
        <v>0</v>
      </c>
      <c r="D17" s="4" t="str">
        <f>Rekapitulace!A22</f>
        <v>Přesun stavebních kapacit</v>
      </c>
      <c r="E17" s="34"/>
      <c r="F17" s="35"/>
      <c r="G17" s="30">
        <f>Rekapitulace!I22</f>
        <v>0</v>
      </c>
    </row>
    <row r="18" spans="1:7" ht="15.95" customHeight="1">
      <c r="A18" s="36" t="s">
        <v>28</v>
      </c>
      <c r="B18" s="37" t="s">
        <v>29</v>
      </c>
      <c r="C18" s="30">
        <f>Dodavka</f>
        <v>0</v>
      </c>
      <c r="D18" s="4" t="str">
        <f>Rekapitulace!A23</f>
        <v>Mimostaveništní doprava</v>
      </c>
      <c r="E18" s="34"/>
      <c r="F18" s="35"/>
      <c r="G18" s="30">
        <f>Rekapitulace!I23</f>
        <v>0</v>
      </c>
    </row>
    <row r="19" spans="1:7" ht="15.95" customHeight="1">
      <c r="A19" s="38" t="s">
        <v>30</v>
      </c>
      <c r="B19" s="29"/>
      <c r="C19" s="30">
        <f>SUM(C15:C18)</f>
        <v>0</v>
      </c>
      <c r="D19" s="4" t="str">
        <f>Rekapitulace!A24</f>
        <v>Zařízení staveniště</v>
      </c>
      <c r="E19" s="34"/>
      <c r="F19" s="35"/>
      <c r="G19" s="30">
        <f>Rekapitulace!I24</f>
        <v>0</v>
      </c>
    </row>
    <row r="20" spans="1:7" ht="15.95" customHeight="1">
      <c r="A20" s="38"/>
      <c r="B20" s="29"/>
      <c r="C20" s="30"/>
      <c r="D20" s="4" t="str">
        <f>Rekapitulace!A25</f>
        <v>Provoz investora</v>
      </c>
      <c r="E20" s="34"/>
      <c r="F20" s="35"/>
      <c r="G20" s="30">
        <f>Rekapitulace!I25</f>
        <v>0</v>
      </c>
    </row>
    <row r="21" spans="1:7" ht="15.95" customHeight="1">
      <c r="A21" s="38" t="s">
        <v>31</v>
      </c>
      <c r="B21" s="29"/>
      <c r="C21" s="30">
        <f>HZS</f>
        <v>0</v>
      </c>
      <c r="D21" s="4" t="str">
        <f>Rekapitulace!A26</f>
        <v>Kompletační činnost (IČD)</v>
      </c>
      <c r="E21" s="34"/>
      <c r="F21" s="35"/>
      <c r="G21" s="30">
        <f>Rekapitulace!I26</f>
        <v>0</v>
      </c>
    </row>
    <row r="22" spans="1:7" ht="15.95" customHeight="1">
      <c r="A22" s="39" t="s">
        <v>32</v>
      </c>
      <c r="B22" s="40"/>
      <c r="C22" s="30">
        <f>C19+C21</f>
        <v>0</v>
      </c>
      <c r="D22" s="4" t="s">
        <v>33</v>
      </c>
      <c r="E22" s="34"/>
      <c r="F22" s="35"/>
      <c r="G22" s="30">
        <f>G23-SUM(G15:G21)</f>
        <v>0</v>
      </c>
    </row>
    <row r="23" spans="1:7" ht="15.95" customHeight="1" thickBot="1">
      <c r="A23" s="220" t="s">
        <v>34</v>
      </c>
      <c r="B23" s="221"/>
      <c r="C23" s="41">
        <f>C22+G23</f>
        <v>0</v>
      </c>
      <c r="D23" s="42" t="s">
        <v>35</v>
      </c>
      <c r="E23" s="43"/>
      <c r="F23" s="44"/>
      <c r="G23" s="30">
        <f>VRN</f>
        <v>0</v>
      </c>
    </row>
    <row r="24" spans="1:7" ht="12.75">
      <c r="A24" s="168" t="s">
        <v>36</v>
      </c>
      <c r="B24" s="169"/>
      <c r="C24" s="213"/>
      <c r="D24" s="169" t="s">
        <v>37</v>
      </c>
      <c r="E24" s="169"/>
      <c r="F24" s="214" t="s">
        <v>38</v>
      </c>
      <c r="G24" s="215"/>
    </row>
    <row r="25" spans="1:7" ht="12.75">
      <c r="A25" s="39" t="s">
        <v>39</v>
      </c>
      <c r="B25" s="40"/>
      <c r="C25" s="145"/>
      <c r="D25" s="40" t="s">
        <v>39</v>
      </c>
      <c r="E25" s="46"/>
      <c r="F25" s="47" t="s">
        <v>39</v>
      </c>
      <c r="G25" s="48"/>
    </row>
    <row r="26" spans="1:7" ht="37.5" customHeight="1">
      <c r="A26" s="39" t="s">
        <v>40</v>
      </c>
      <c r="B26" s="49"/>
      <c r="C26" s="146"/>
      <c r="D26" s="40" t="s">
        <v>40</v>
      </c>
      <c r="E26" s="46"/>
      <c r="F26" s="47" t="s">
        <v>40</v>
      </c>
      <c r="G26" s="48"/>
    </row>
    <row r="27" spans="1:7" ht="12.75">
      <c r="A27" s="39"/>
      <c r="B27" s="50"/>
      <c r="C27" s="45"/>
      <c r="D27" s="40"/>
      <c r="E27" s="46"/>
      <c r="F27" s="47"/>
      <c r="G27" s="48"/>
    </row>
    <row r="28" spans="1:7" ht="12.75">
      <c r="A28" s="39" t="s">
        <v>41</v>
      </c>
      <c r="B28" s="40"/>
      <c r="C28" s="45"/>
      <c r="D28" s="47" t="s">
        <v>42</v>
      </c>
      <c r="E28" s="45"/>
      <c r="F28" s="51" t="s">
        <v>42</v>
      </c>
      <c r="G28" s="48"/>
    </row>
    <row r="29" spans="1:7" ht="69" customHeight="1">
      <c r="A29" s="39"/>
      <c r="B29" s="40"/>
      <c r="C29" s="52"/>
      <c r="D29" s="53"/>
      <c r="E29" s="52"/>
      <c r="F29" s="40"/>
      <c r="G29" s="48"/>
    </row>
    <row r="30" spans="1:7" ht="12.75">
      <c r="A30" s="54" t="s">
        <v>43</v>
      </c>
      <c r="B30" s="55"/>
      <c r="C30" s="56">
        <v>21</v>
      </c>
      <c r="D30" s="55" t="s">
        <v>44</v>
      </c>
      <c r="E30" s="57"/>
      <c r="F30" s="222">
        <f>C23-F32</f>
        <v>0</v>
      </c>
      <c r="G30" s="223"/>
    </row>
    <row r="31" spans="1:7" ht="12.75">
      <c r="A31" s="54" t="s">
        <v>45</v>
      </c>
      <c r="B31" s="55"/>
      <c r="C31" s="56">
        <f>SazbaDPH1</f>
        <v>21</v>
      </c>
      <c r="D31" s="55" t="s">
        <v>46</v>
      </c>
      <c r="E31" s="57"/>
      <c r="F31" s="222">
        <f>ROUND(PRODUCT(F30,C31/100),0)</f>
        <v>0</v>
      </c>
      <c r="G31" s="223"/>
    </row>
    <row r="32" spans="1:7" ht="12.75">
      <c r="A32" s="54" t="s">
        <v>43</v>
      </c>
      <c r="B32" s="55"/>
      <c r="C32" s="56">
        <v>0</v>
      </c>
      <c r="D32" s="55" t="s">
        <v>46</v>
      </c>
      <c r="E32" s="57"/>
      <c r="F32" s="222">
        <v>0</v>
      </c>
      <c r="G32" s="223"/>
    </row>
    <row r="33" spans="1:7" ht="12.75">
      <c r="A33" s="54" t="s">
        <v>45</v>
      </c>
      <c r="B33" s="58"/>
      <c r="C33" s="59">
        <f>SazbaDPH2</f>
        <v>0</v>
      </c>
      <c r="D33" s="55" t="s">
        <v>46</v>
      </c>
      <c r="E33" s="35"/>
      <c r="F33" s="222">
        <f>ROUND(PRODUCT(F32,C33/100),0)</f>
        <v>0</v>
      </c>
      <c r="G33" s="223"/>
    </row>
    <row r="34" spans="1:7" s="63" customFormat="1" ht="19.5" customHeight="1" thickBot="1">
      <c r="A34" s="60" t="s">
        <v>47</v>
      </c>
      <c r="B34" s="61"/>
      <c r="C34" s="61"/>
      <c r="D34" s="61"/>
      <c r="E34" s="62"/>
      <c r="F34" s="224">
        <f>ROUND(SUM(F30:F33),0)</f>
        <v>0</v>
      </c>
      <c r="G34" s="225"/>
    </row>
    <row r="36" spans="1:8" ht="12.75">
      <c r="A36" s="64" t="s">
        <v>48</v>
      </c>
      <c r="B36" s="64"/>
      <c r="C36" s="64"/>
      <c r="D36" s="64"/>
      <c r="E36" s="64"/>
      <c r="F36" s="64"/>
      <c r="G36" s="64"/>
      <c r="H36" t="s">
        <v>6</v>
      </c>
    </row>
    <row r="37" spans="1:8" ht="14.25" customHeight="1">
      <c r="A37" s="64"/>
      <c r="B37" s="216"/>
      <c r="C37" s="216"/>
      <c r="D37" s="216"/>
      <c r="E37" s="216"/>
      <c r="F37" s="216"/>
      <c r="G37" s="216"/>
      <c r="H37" t="s">
        <v>6</v>
      </c>
    </row>
    <row r="38" spans="1:8" ht="12.75" customHeight="1">
      <c r="A38" s="65"/>
      <c r="B38" s="216"/>
      <c r="C38" s="216"/>
      <c r="D38" s="216"/>
      <c r="E38" s="216"/>
      <c r="F38" s="216"/>
      <c r="G38" s="216"/>
      <c r="H38" t="s">
        <v>6</v>
      </c>
    </row>
    <row r="39" spans="1:8" ht="12.75">
      <c r="A39" s="65"/>
      <c r="B39" s="216"/>
      <c r="C39" s="216"/>
      <c r="D39" s="216"/>
      <c r="E39" s="216"/>
      <c r="F39" s="216"/>
      <c r="G39" s="216"/>
      <c r="H39" t="s">
        <v>6</v>
      </c>
    </row>
    <row r="40" spans="1:8" ht="12.75">
      <c r="A40" s="65"/>
      <c r="B40" s="216"/>
      <c r="C40" s="216"/>
      <c r="D40" s="216"/>
      <c r="E40" s="216"/>
      <c r="F40" s="216"/>
      <c r="G40" s="216"/>
      <c r="H40" t="s">
        <v>6</v>
      </c>
    </row>
    <row r="41" spans="1:8" ht="12.75">
      <c r="A41" s="65"/>
      <c r="B41" s="216"/>
      <c r="C41" s="216"/>
      <c r="D41" s="216"/>
      <c r="E41" s="216"/>
      <c r="F41" s="216"/>
      <c r="G41" s="216"/>
      <c r="H41" t="s">
        <v>6</v>
      </c>
    </row>
    <row r="42" spans="1:8" ht="12.75">
      <c r="A42" s="65"/>
      <c r="B42" s="216"/>
      <c r="C42" s="216"/>
      <c r="D42" s="216"/>
      <c r="E42" s="216"/>
      <c r="F42" s="216"/>
      <c r="G42" s="216"/>
      <c r="H42" t="s">
        <v>6</v>
      </c>
    </row>
    <row r="43" spans="1:8" ht="12.75">
      <c r="A43" s="65"/>
      <c r="B43" s="216"/>
      <c r="C43" s="216"/>
      <c r="D43" s="216"/>
      <c r="E43" s="216"/>
      <c r="F43" s="216"/>
      <c r="G43" s="216"/>
      <c r="H43" t="s">
        <v>6</v>
      </c>
    </row>
    <row r="44" spans="1:8" ht="12.75">
      <c r="A44" s="65"/>
      <c r="B44" s="216"/>
      <c r="C44" s="216"/>
      <c r="D44" s="216"/>
      <c r="E44" s="216"/>
      <c r="F44" s="216"/>
      <c r="G44" s="216"/>
      <c r="H44" t="s">
        <v>6</v>
      </c>
    </row>
    <row r="45" spans="1:8" ht="0.75" customHeight="1">
      <c r="A45" s="65"/>
      <c r="B45" s="216"/>
      <c r="C45" s="216"/>
      <c r="D45" s="216"/>
      <c r="E45" s="216"/>
      <c r="F45" s="216"/>
      <c r="G45" s="216"/>
      <c r="H45" t="s">
        <v>6</v>
      </c>
    </row>
    <row r="46" spans="2:7" ht="12.75">
      <c r="B46" s="226"/>
      <c r="C46" s="226"/>
      <c r="D46" s="226"/>
      <c r="E46" s="226"/>
      <c r="F46" s="226"/>
      <c r="G46" s="226"/>
    </row>
    <row r="47" spans="2:7" ht="12.75">
      <c r="B47" s="226"/>
      <c r="C47" s="226"/>
      <c r="D47" s="226"/>
      <c r="E47" s="226"/>
      <c r="F47" s="226"/>
      <c r="G47" s="226"/>
    </row>
    <row r="48" spans="2:7" ht="12.75">
      <c r="B48" s="226"/>
      <c r="C48" s="226"/>
      <c r="D48" s="226"/>
      <c r="E48" s="226"/>
      <c r="F48" s="226"/>
      <c r="G48" s="226"/>
    </row>
    <row r="49" spans="2:7" ht="12.75">
      <c r="B49" s="226"/>
      <c r="C49" s="226"/>
      <c r="D49" s="226"/>
      <c r="E49" s="226"/>
      <c r="F49" s="226"/>
      <c r="G49" s="226"/>
    </row>
    <row r="50" spans="2:7" ht="12.75">
      <c r="B50" s="226"/>
      <c r="C50" s="226"/>
      <c r="D50" s="226"/>
      <c r="E50" s="226"/>
      <c r="F50" s="226"/>
      <c r="G50" s="226"/>
    </row>
    <row r="51" spans="2:7" ht="12.75">
      <c r="B51" s="226"/>
      <c r="C51" s="226"/>
      <c r="D51" s="226"/>
      <c r="E51" s="226"/>
      <c r="F51" s="226"/>
      <c r="G51" s="226"/>
    </row>
    <row r="52" spans="2:7" ht="12.75">
      <c r="B52" s="226"/>
      <c r="C52" s="226"/>
      <c r="D52" s="226"/>
      <c r="E52" s="226"/>
      <c r="F52" s="226"/>
      <c r="G52" s="226"/>
    </row>
    <row r="53" spans="2:7" ht="12.75">
      <c r="B53" s="226"/>
      <c r="C53" s="226"/>
      <c r="D53" s="226"/>
      <c r="E53" s="226"/>
      <c r="F53" s="226"/>
      <c r="G53" s="226"/>
    </row>
    <row r="54" spans="2:7" ht="12.75">
      <c r="B54" s="226"/>
      <c r="C54" s="226"/>
      <c r="D54" s="226"/>
      <c r="E54" s="226"/>
      <c r="F54" s="226"/>
      <c r="G54" s="226"/>
    </row>
    <row r="55" spans="2:7" ht="12.75">
      <c r="B55" s="226"/>
      <c r="C55" s="226"/>
      <c r="D55" s="226"/>
      <c r="E55" s="226"/>
      <c r="F55" s="226"/>
      <c r="G55" s="226"/>
    </row>
  </sheetData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B37:G45"/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E79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27" t="s">
        <v>49</v>
      </c>
      <c r="B1" s="228"/>
      <c r="C1" s="66" t="str">
        <f>CONCATENATE(cislostavby," ",nazevstavby)</f>
        <v xml:space="preserve"> Č.Krumlov,ul. Na Svahu-obnova vodovodu a přípojek</v>
      </c>
      <c r="D1" s="67"/>
      <c r="E1" s="68"/>
      <c r="F1" s="67"/>
      <c r="G1" s="236" t="s">
        <v>377</v>
      </c>
      <c r="H1" s="237"/>
      <c r="I1" s="69"/>
    </row>
    <row r="2" spans="1:9" ht="13.5" thickBot="1">
      <c r="A2" s="229" t="s">
        <v>50</v>
      </c>
      <c r="B2" s="230"/>
      <c r="C2" s="70" t="str">
        <f>CONCATENATE(cisloobjektu," ",nazevobjektu)</f>
        <v>SO 01 - Obnova  vodovodu a přípojek</v>
      </c>
      <c r="D2" s="71"/>
      <c r="E2" s="72"/>
      <c r="F2" s="71"/>
      <c r="G2" s="231"/>
      <c r="H2" s="232"/>
      <c r="I2" s="233"/>
    </row>
    <row r="3" spans="1:9" ht="13.5" thickTop="1">
      <c r="A3" s="46"/>
      <c r="B3" s="46"/>
      <c r="C3" s="46"/>
      <c r="D3" s="46"/>
      <c r="E3" s="46"/>
      <c r="F3" s="40"/>
      <c r="G3" s="46"/>
      <c r="H3" s="46"/>
      <c r="I3" s="46"/>
    </row>
    <row r="4" spans="1:9" ht="19.5" customHeight="1">
      <c r="A4" s="73" t="s">
        <v>51</v>
      </c>
      <c r="B4" s="74"/>
      <c r="C4" s="74"/>
      <c r="D4" s="74"/>
      <c r="E4" s="75"/>
      <c r="F4" s="74"/>
      <c r="G4" s="74"/>
      <c r="H4" s="74"/>
      <c r="I4" s="74"/>
    </row>
    <row r="5" spans="1:9" ht="13.5" thickBot="1">
      <c r="A5" s="46"/>
      <c r="B5" s="46"/>
      <c r="C5" s="46"/>
      <c r="D5" s="46"/>
      <c r="E5" s="46"/>
      <c r="F5" s="46"/>
      <c r="G5" s="46"/>
      <c r="H5" s="46"/>
      <c r="I5" s="46"/>
    </row>
    <row r="6" spans="1:9" s="17" customFormat="1" ht="13.5" thickBot="1">
      <c r="A6" s="156"/>
      <c r="B6" s="157" t="s">
        <v>52</v>
      </c>
      <c r="C6" s="157"/>
      <c r="D6" s="158"/>
      <c r="E6" s="159" t="s">
        <v>53</v>
      </c>
      <c r="F6" s="160" t="s">
        <v>54</v>
      </c>
      <c r="G6" s="160" t="s">
        <v>55</v>
      </c>
      <c r="H6" s="160" t="s">
        <v>56</v>
      </c>
      <c r="I6" s="161" t="s">
        <v>31</v>
      </c>
    </row>
    <row r="7" spans="1:9" s="17" customFormat="1" ht="18" customHeight="1">
      <c r="A7" s="182" t="str">
        <f>Položky!B7</f>
        <v>1</v>
      </c>
      <c r="B7" s="183" t="str">
        <f>Položky!C7</f>
        <v>Zemní práce</v>
      </c>
      <c r="C7" s="184"/>
      <c r="D7" s="185"/>
      <c r="E7" s="186">
        <f>Položky!BA64</f>
        <v>0</v>
      </c>
      <c r="F7" s="187">
        <f>Položky!BB64</f>
        <v>0</v>
      </c>
      <c r="G7" s="187">
        <f>Položky!BC64</f>
        <v>0</v>
      </c>
      <c r="H7" s="187">
        <f>Položky!BD64</f>
        <v>0</v>
      </c>
      <c r="I7" s="188">
        <f>Položky!BE64</f>
        <v>0</v>
      </c>
    </row>
    <row r="8" spans="1:9" s="17" customFormat="1" ht="18" customHeight="1">
      <c r="A8" s="189" t="str">
        <f>Položky!B65</f>
        <v>11</v>
      </c>
      <c r="B8" s="190" t="str">
        <f>Položky!C65</f>
        <v>Přípravné a přidružené práce</v>
      </c>
      <c r="C8" s="191"/>
      <c r="D8" s="192"/>
      <c r="E8" s="193">
        <f>Položky!BA76</f>
        <v>0</v>
      </c>
      <c r="F8" s="194">
        <f>Položky!BB76</f>
        <v>0</v>
      </c>
      <c r="G8" s="194">
        <f>Položky!BC76</f>
        <v>0</v>
      </c>
      <c r="H8" s="194">
        <f>Položky!BD76</f>
        <v>0</v>
      </c>
      <c r="I8" s="195">
        <f>Položky!BE76</f>
        <v>0</v>
      </c>
    </row>
    <row r="9" spans="1:9" s="17" customFormat="1" ht="18" customHeight="1">
      <c r="A9" s="189" t="str">
        <f>Položky!B77</f>
        <v>45</v>
      </c>
      <c r="B9" s="190" t="str">
        <f>Položky!C77</f>
        <v>Podkladní a vedlejší konstrukce</v>
      </c>
      <c r="C9" s="191"/>
      <c r="D9" s="192"/>
      <c r="E9" s="193">
        <f>Položky!BA92</f>
        <v>0</v>
      </c>
      <c r="F9" s="194">
        <f>Položky!BB92</f>
        <v>0</v>
      </c>
      <c r="G9" s="194">
        <f>Položky!BC92</f>
        <v>0</v>
      </c>
      <c r="H9" s="194">
        <f>Položky!BD92</f>
        <v>0</v>
      </c>
      <c r="I9" s="195">
        <f>Položky!BE92</f>
        <v>0</v>
      </c>
    </row>
    <row r="10" spans="1:9" s="17" customFormat="1" ht="18" customHeight="1">
      <c r="A10" s="189" t="str">
        <f>Položky!B93</f>
        <v>5</v>
      </c>
      <c r="B10" s="190" t="str">
        <f>Položky!C93</f>
        <v>Komunikace</v>
      </c>
      <c r="C10" s="191"/>
      <c r="D10" s="192"/>
      <c r="E10" s="193">
        <f>Položky!BA115</f>
        <v>0</v>
      </c>
      <c r="F10" s="194">
        <f>Položky!BB115</f>
        <v>0</v>
      </c>
      <c r="G10" s="194">
        <f>Položky!BC115</f>
        <v>0</v>
      </c>
      <c r="H10" s="194">
        <f>Položky!BD115</f>
        <v>0</v>
      </c>
      <c r="I10" s="195">
        <f>Položky!BE115</f>
        <v>0</v>
      </c>
    </row>
    <row r="11" spans="1:9" s="17" customFormat="1" ht="18" customHeight="1">
      <c r="A11" s="189" t="str">
        <f>Položky!B116</f>
        <v>8</v>
      </c>
      <c r="B11" s="190" t="str">
        <f>Položky!C116</f>
        <v>Trubní vedení</v>
      </c>
      <c r="C11" s="191"/>
      <c r="D11" s="192"/>
      <c r="E11" s="193">
        <f>Položky!BA162</f>
        <v>0</v>
      </c>
      <c r="F11" s="194">
        <f>Položky!BB162</f>
        <v>0</v>
      </c>
      <c r="G11" s="194">
        <f>Položky!BC162</f>
        <v>0</v>
      </c>
      <c r="H11" s="194">
        <f>Položky!BD162</f>
        <v>0</v>
      </c>
      <c r="I11" s="195">
        <f>Položky!BE162</f>
        <v>0</v>
      </c>
    </row>
    <row r="12" spans="1:9" s="17" customFormat="1" ht="18" customHeight="1">
      <c r="A12" s="189" t="str">
        <f>Položky!B163</f>
        <v>96</v>
      </c>
      <c r="B12" s="190" t="str">
        <f>Položky!C163</f>
        <v>Bourání konstrukcí</v>
      </c>
      <c r="C12" s="191"/>
      <c r="D12" s="192"/>
      <c r="E12" s="193">
        <f>Položky!BA175</f>
        <v>0</v>
      </c>
      <c r="F12" s="194">
        <f>Položky!BB175</f>
        <v>0</v>
      </c>
      <c r="G12" s="194">
        <f>Položky!BC175</f>
        <v>0</v>
      </c>
      <c r="H12" s="194">
        <f>Položky!BD175</f>
        <v>0</v>
      </c>
      <c r="I12" s="195">
        <f>Položky!BE175</f>
        <v>0</v>
      </c>
    </row>
    <row r="13" spans="1:9" s="17" customFormat="1" ht="18" customHeight="1">
      <c r="A13" s="189" t="str">
        <f>Položky!B176</f>
        <v>99</v>
      </c>
      <c r="B13" s="190" t="str">
        <f>Položky!C176</f>
        <v>Staveništní přesun hmot</v>
      </c>
      <c r="C13" s="191"/>
      <c r="D13" s="192"/>
      <c r="E13" s="193">
        <f>Položky!BA178</f>
        <v>0</v>
      </c>
      <c r="F13" s="194">
        <f>Položky!BB178</f>
        <v>0</v>
      </c>
      <c r="G13" s="194">
        <f>Položky!BC178</f>
        <v>0</v>
      </c>
      <c r="H13" s="194">
        <f>Položky!BD178</f>
        <v>0</v>
      </c>
      <c r="I13" s="195">
        <f>Položky!BE178</f>
        <v>0</v>
      </c>
    </row>
    <row r="14" spans="1:9" s="17" customFormat="1" ht="18" customHeight="1" thickBot="1">
      <c r="A14" s="196" t="str">
        <f>Položky!B179</f>
        <v>D96</v>
      </c>
      <c r="B14" s="197" t="str">
        <f>Položky!C179</f>
        <v>Přesuny suti a vybouraných hmot</v>
      </c>
      <c r="C14" s="198"/>
      <c r="D14" s="199"/>
      <c r="E14" s="200">
        <f>Položky!BA189</f>
        <v>0</v>
      </c>
      <c r="F14" s="201">
        <f>Položky!BB189</f>
        <v>0</v>
      </c>
      <c r="G14" s="201">
        <f>Položky!BC189</f>
        <v>0</v>
      </c>
      <c r="H14" s="201">
        <f>Položky!BD189</f>
        <v>0</v>
      </c>
      <c r="I14" s="202">
        <f>Položky!BE189</f>
        <v>0</v>
      </c>
    </row>
    <row r="15" spans="1:9" s="76" customFormat="1" ht="13.5" thickBot="1">
      <c r="A15" s="162"/>
      <c r="B15" s="163" t="s">
        <v>57</v>
      </c>
      <c r="C15" s="163"/>
      <c r="D15" s="164"/>
      <c r="E15" s="165">
        <f>SUM(E7:E14)</f>
        <v>0</v>
      </c>
      <c r="F15" s="166">
        <f>SUM(F7:F14)</f>
        <v>0</v>
      </c>
      <c r="G15" s="166">
        <f>SUM(G7:G14)</f>
        <v>0</v>
      </c>
      <c r="H15" s="166">
        <f>SUM(H7:H14)</f>
        <v>0</v>
      </c>
      <c r="I15" s="167">
        <f>SUM(I7:I14)</f>
        <v>0</v>
      </c>
    </row>
    <row r="16" spans="1:9" ht="12.75">
      <c r="A16" s="40"/>
      <c r="B16" s="40"/>
      <c r="C16" s="40"/>
      <c r="D16" s="40"/>
      <c r="E16" s="40"/>
      <c r="F16" s="40"/>
      <c r="G16" s="40"/>
      <c r="H16" s="40"/>
      <c r="I16" s="40"/>
    </row>
    <row r="17" spans="1:57" ht="19.5" customHeight="1">
      <c r="A17" s="74" t="s">
        <v>58</v>
      </c>
      <c r="B17" s="74"/>
      <c r="C17" s="74"/>
      <c r="D17" s="74"/>
      <c r="E17" s="74"/>
      <c r="F17" s="74"/>
      <c r="G17" s="77"/>
      <c r="H17" s="74"/>
      <c r="I17" s="74"/>
      <c r="BA17" s="21"/>
      <c r="BB17" s="21"/>
      <c r="BC17" s="21"/>
      <c r="BD17" s="21"/>
      <c r="BE17" s="21"/>
    </row>
    <row r="18" spans="1:9" ht="13.5" thickBot="1">
      <c r="A18" s="46"/>
      <c r="B18" s="46"/>
      <c r="C18" s="46"/>
      <c r="D18" s="46"/>
      <c r="E18" s="46"/>
      <c r="F18" s="46"/>
      <c r="G18" s="46"/>
      <c r="H18" s="46"/>
      <c r="I18" s="46"/>
    </row>
    <row r="19" spans="1:9" ht="12.75">
      <c r="A19" s="168" t="s">
        <v>59</v>
      </c>
      <c r="B19" s="169"/>
      <c r="C19" s="169"/>
      <c r="D19" s="170"/>
      <c r="E19" s="171" t="s">
        <v>60</v>
      </c>
      <c r="F19" s="172" t="s">
        <v>61</v>
      </c>
      <c r="G19" s="173" t="s">
        <v>62</v>
      </c>
      <c r="H19" s="174"/>
      <c r="I19" s="175" t="s">
        <v>60</v>
      </c>
    </row>
    <row r="20" spans="1:53" ht="12.75">
      <c r="A20" s="38" t="s">
        <v>334</v>
      </c>
      <c r="B20" s="29"/>
      <c r="C20" s="29"/>
      <c r="D20" s="78"/>
      <c r="E20" s="79">
        <v>0</v>
      </c>
      <c r="F20" s="80">
        <v>0</v>
      </c>
      <c r="G20" s="81">
        <f aca="true" t="shared" si="0" ref="G20:G27">CHOOSE(BA20+1,HSV+PSV,HSV+PSV+Mont,HSV+PSV+Dodavka+Mont,HSV,PSV,Mont,Dodavka,Mont+Dodavka,0)</f>
        <v>0</v>
      </c>
      <c r="H20" s="82"/>
      <c r="I20" s="83">
        <f aca="true" t="shared" si="1" ref="I20:I27">E20+F20*G20/100</f>
        <v>0</v>
      </c>
      <c r="BA20">
        <v>0</v>
      </c>
    </row>
    <row r="21" spans="1:53" ht="12.75">
      <c r="A21" s="38" t="s">
        <v>335</v>
      </c>
      <c r="B21" s="29"/>
      <c r="C21" s="29"/>
      <c r="D21" s="78"/>
      <c r="E21" s="79">
        <v>0</v>
      </c>
      <c r="F21" s="80">
        <v>0</v>
      </c>
      <c r="G21" s="81">
        <f t="shared" si="0"/>
        <v>0</v>
      </c>
      <c r="H21" s="82"/>
      <c r="I21" s="83">
        <f t="shared" si="1"/>
        <v>0</v>
      </c>
      <c r="BA21">
        <v>0</v>
      </c>
    </row>
    <row r="22" spans="1:53" ht="12.75">
      <c r="A22" s="38" t="s">
        <v>336</v>
      </c>
      <c r="B22" s="29"/>
      <c r="C22" s="29"/>
      <c r="D22" s="78"/>
      <c r="E22" s="79">
        <v>0</v>
      </c>
      <c r="F22" s="80">
        <v>0</v>
      </c>
      <c r="G22" s="81">
        <f t="shared" si="0"/>
        <v>0</v>
      </c>
      <c r="H22" s="82"/>
      <c r="I22" s="83">
        <f t="shared" si="1"/>
        <v>0</v>
      </c>
      <c r="BA22">
        <v>0</v>
      </c>
    </row>
    <row r="23" spans="1:53" ht="12.75">
      <c r="A23" s="38" t="s">
        <v>337</v>
      </c>
      <c r="B23" s="29"/>
      <c r="C23" s="29"/>
      <c r="D23" s="78"/>
      <c r="E23" s="79">
        <v>0</v>
      </c>
      <c r="F23" s="80">
        <v>0</v>
      </c>
      <c r="G23" s="81">
        <f t="shared" si="0"/>
        <v>0</v>
      </c>
      <c r="H23" s="82"/>
      <c r="I23" s="83">
        <f t="shared" si="1"/>
        <v>0</v>
      </c>
      <c r="BA23">
        <v>0</v>
      </c>
    </row>
    <row r="24" spans="1:53" ht="12.75">
      <c r="A24" s="38" t="s">
        <v>338</v>
      </c>
      <c r="B24" s="29"/>
      <c r="C24" s="29"/>
      <c r="D24" s="78"/>
      <c r="E24" s="79">
        <v>0</v>
      </c>
      <c r="F24" s="80">
        <v>0</v>
      </c>
      <c r="G24" s="81">
        <f t="shared" si="0"/>
        <v>0</v>
      </c>
      <c r="H24" s="82"/>
      <c r="I24" s="83">
        <f t="shared" si="1"/>
        <v>0</v>
      </c>
      <c r="BA24">
        <v>1</v>
      </c>
    </row>
    <row r="25" spans="1:53" ht="12.75">
      <c r="A25" s="38" t="s">
        <v>339</v>
      </c>
      <c r="B25" s="29"/>
      <c r="C25" s="29"/>
      <c r="D25" s="78"/>
      <c r="E25" s="79">
        <v>0</v>
      </c>
      <c r="F25" s="80">
        <v>0</v>
      </c>
      <c r="G25" s="81">
        <f t="shared" si="0"/>
        <v>0</v>
      </c>
      <c r="H25" s="82"/>
      <c r="I25" s="83">
        <f t="shared" si="1"/>
        <v>0</v>
      </c>
      <c r="BA25">
        <v>1</v>
      </c>
    </row>
    <row r="26" spans="1:53" ht="12.75">
      <c r="A26" s="38" t="s">
        <v>340</v>
      </c>
      <c r="B26" s="29"/>
      <c r="C26" s="29"/>
      <c r="D26" s="78"/>
      <c r="E26" s="79">
        <v>0</v>
      </c>
      <c r="F26" s="80">
        <v>0</v>
      </c>
      <c r="G26" s="81">
        <f t="shared" si="0"/>
        <v>0</v>
      </c>
      <c r="H26" s="82"/>
      <c r="I26" s="83">
        <f t="shared" si="1"/>
        <v>0</v>
      </c>
      <c r="BA26">
        <v>2</v>
      </c>
    </row>
    <row r="27" spans="1:53" ht="12.75">
      <c r="A27" s="38" t="s">
        <v>341</v>
      </c>
      <c r="B27" s="29"/>
      <c r="C27" s="29"/>
      <c r="D27" s="78"/>
      <c r="E27" s="79">
        <v>0</v>
      </c>
      <c r="F27" s="80">
        <v>0</v>
      </c>
      <c r="G27" s="81">
        <f t="shared" si="0"/>
        <v>0</v>
      </c>
      <c r="H27" s="82"/>
      <c r="I27" s="83">
        <f t="shared" si="1"/>
        <v>0</v>
      </c>
      <c r="BA27">
        <v>2</v>
      </c>
    </row>
    <row r="28" spans="1:9" ht="13.5" thickBot="1">
      <c r="A28" s="176"/>
      <c r="B28" s="177" t="s">
        <v>63</v>
      </c>
      <c r="C28" s="178"/>
      <c r="D28" s="179"/>
      <c r="E28" s="180"/>
      <c r="F28" s="181"/>
      <c r="G28" s="181"/>
      <c r="H28" s="234">
        <f>SUM(I20:I27)</f>
        <v>0</v>
      </c>
      <c r="I28" s="235"/>
    </row>
    <row r="30" spans="2:9" ht="12.75">
      <c r="B30" s="76"/>
      <c r="F30" s="84"/>
      <c r="G30" s="85"/>
      <c r="H30" s="85"/>
      <c r="I30" s="86"/>
    </row>
    <row r="31" spans="6:9" ht="12.75">
      <c r="F31" s="84"/>
      <c r="G31" s="85"/>
      <c r="H31" s="85"/>
      <c r="I31" s="86"/>
    </row>
    <row r="32" spans="6:9" ht="12.75">
      <c r="F32" s="84"/>
      <c r="G32" s="85"/>
      <c r="H32" s="85"/>
      <c r="I32" s="86"/>
    </row>
    <row r="33" spans="6:9" ht="12.75">
      <c r="F33" s="84"/>
      <c r="G33" s="85"/>
      <c r="H33" s="85"/>
      <c r="I33" s="86"/>
    </row>
    <row r="34" spans="6:9" ht="12.75">
      <c r="F34" s="84"/>
      <c r="G34" s="85"/>
      <c r="H34" s="85"/>
      <c r="I34" s="86"/>
    </row>
    <row r="35" spans="6:9" ht="12.75">
      <c r="F35" s="84"/>
      <c r="G35" s="85"/>
      <c r="H35" s="85"/>
      <c r="I35" s="86"/>
    </row>
    <row r="36" spans="6:9" ht="12.75">
      <c r="F36" s="84"/>
      <c r="G36" s="85"/>
      <c r="H36" s="85"/>
      <c r="I36" s="86"/>
    </row>
    <row r="37" spans="6:9" ht="12.75">
      <c r="F37" s="84"/>
      <c r="G37" s="85"/>
      <c r="H37" s="85"/>
      <c r="I37" s="86"/>
    </row>
    <row r="38" spans="6:9" ht="12.75">
      <c r="F38" s="84"/>
      <c r="G38" s="85"/>
      <c r="H38" s="85"/>
      <c r="I38" s="86"/>
    </row>
    <row r="39" spans="6:9" ht="12.75">
      <c r="F39" s="84"/>
      <c r="G39" s="85"/>
      <c r="H39" s="85"/>
      <c r="I39" s="86"/>
    </row>
    <row r="40" spans="6:9" ht="12.75">
      <c r="F40" s="84"/>
      <c r="G40" s="85"/>
      <c r="H40" s="85"/>
      <c r="I40" s="86"/>
    </row>
    <row r="41" spans="6:9" ht="12.75">
      <c r="F41" s="84"/>
      <c r="G41" s="85"/>
      <c r="H41" s="85"/>
      <c r="I41" s="86"/>
    </row>
    <row r="42" spans="6:9" ht="12.75">
      <c r="F42" s="84"/>
      <c r="G42" s="85"/>
      <c r="H42" s="85"/>
      <c r="I42" s="86"/>
    </row>
    <row r="43" spans="6:9" ht="12.75">
      <c r="F43" s="84"/>
      <c r="G43" s="85"/>
      <c r="H43" s="85"/>
      <c r="I43" s="86"/>
    </row>
    <row r="44" spans="6:9" ht="12.75">
      <c r="F44" s="84"/>
      <c r="G44" s="85"/>
      <c r="H44" s="85"/>
      <c r="I44" s="86"/>
    </row>
    <row r="45" spans="6:9" ht="12.75">
      <c r="F45" s="84"/>
      <c r="G45" s="85"/>
      <c r="H45" s="85"/>
      <c r="I45" s="86"/>
    </row>
    <row r="46" spans="6:9" ht="12.75">
      <c r="F46" s="84"/>
      <c r="G46" s="85"/>
      <c r="H46" s="85"/>
      <c r="I46" s="86"/>
    </row>
    <row r="47" spans="6:9" ht="12.75">
      <c r="F47" s="84"/>
      <c r="G47" s="85"/>
      <c r="H47" s="85"/>
      <c r="I47" s="86"/>
    </row>
    <row r="48" spans="6:9" ht="12.75">
      <c r="F48" s="84"/>
      <c r="G48" s="85"/>
      <c r="H48" s="85"/>
      <c r="I48" s="86"/>
    </row>
    <row r="49" spans="6:9" ht="12.75">
      <c r="F49" s="84"/>
      <c r="G49" s="85"/>
      <c r="H49" s="85"/>
      <c r="I49" s="86"/>
    </row>
    <row r="50" spans="6:9" ht="12.75">
      <c r="F50" s="84"/>
      <c r="G50" s="85"/>
      <c r="H50" s="85"/>
      <c r="I50" s="86"/>
    </row>
    <row r="51" spans="6:9" ht="12.75">
      <c r="F51" s="84"/>
      <c r="G51" s="85"/>
      <c r="H51" s="85"/>
      <c r="I51" s="86"/>
    </row>
    <row r="52" spans="6:9" ht="12.75">
      <c r="F52" s="84"/>
      <c r="G52" s="85"/>
      <c r="H52" s="85"/>
      <c r="I52" s="86"/>
    </row>
    <row r="53" spans="6:9" ht="12.75">
      <c r="F53" s="84"/>
      <c r="G53" s="85"/>
      <c r="H53" s="85"/>
      <c r="I53" s="86"/>
    </row>
    <row r="54" spans="6:9" ht="12.75">
      <c r="F54" s="84"/>
      <c r="G54" s="85"/>
      <c r="H54" s="85"/>
      <c r="I54" s="86"/>
    </row>
    <row r="55" spans="6:9" ht="12.75">
      <c r="F55" s="84"/>
      <c r="G55" s="85"/>
      <c r="H55" s="85"/>
      <c r="I55" s="86"/>
    </row>
    <row r="56" spans="6:9" ht="12.75">
      <c r="F56" s="84"/>
      <c r="G56" s="85"/>
      <c r="H56" s="85"/>
      <c r="I56" s="86"/>
    </row>
    <row r="57" spans="6:9" ht="12.75">
      <c r="F57" s="84"/>
      <c r="G57" s="85"/>
      <c r="H57" s="85"/>
      <c r="I57" s="86"/>
    </row>
    <row r="58" spans="6:9" ht="12.75">
      <c r="F58" s="84"/>
      <c r="G58" s="85"/>
      <c r="H58" s="85"/>
      <c r="I58" s="86"/>
    </row>
    <row r="59" spans="6:9" ht="12.75">
      <c r="F59" s="84"/>
      <c r="G59" s="85"/>
      <c r="H59" s="85"/>
      <c r="I59" s="86"/>
    </row>
    <row r="60" spans="6:9" ht="12.75">
      <c r="F60" s="84"/>
      <c r="G60" s="85"/>
      <c r="H60" s="85"/>
      <c r="I60" s="86"/>
    </row>
    <row r="61" spans="6:9" ht="12.75">
      <c r="F61" s="84"/>
      <c r="G61" s="85"/>
      <c r="H61" s="85"/>
      <c r="I61" s="86"/>
    </row>
    <row r="62" spans="6:9" ht="12.75">
      <c r="F62" s="84"/>
      <c r="G62" s="85"/>
      <c r="H62" s="85"/>
      <c r="I62" s="86"/>
    </row>
    <row r="63" spans="6:9" ht="12.75">
      <c r="F63" s="84"/>
      <c r="G63" s="85"/>
      <c r="H63" s="85"/>
      <c r="I63" s="86"/>
    </row>
    <row r="64" spans="6:9" ht="12.75">
      <c r="F64" s="84"/>
      <c r="G64" s="85"/>
      <c r="H64" s="85"/>
      <c r="I64" s="86"/>
    </row>
    <row r="65" spans="6:9" ht="12.75">
      <c r="F65" s="84"/>
      <c r="G65" s="85"/>
      <c r="H65" s="85"/>
      <c r="I65" s="86"/>
    </row>
    <row r="66" spans="6:9" ht="12.75">
      <c r="F66" s="84"/>
      <c r="G66" s="85"/>
      <c r="H66" s="85"/>
      <c r="I66" s="86"/>
    </row>
    <row r="67" spans="6:9" ht="12.75">
      <c r="F67" s="84"/>
      <c r="G67" s="85"/>
      <c r="H67" s="85"/>
      <c r="I67" s="86"/>
    </row>
    <row r="68" spans="6:9" ht="12.75">
      <c r="F68" s="84"/>
      <c r="G68" s="85"/>
      <c r="H68" s="85"/>
      <c r="I68" s="86"/>
    </row>
    <row r="69" spans="6:9" ht="12.75">
      <c r="F69" s="84"/>
      <c r="G69" s="85"/>
      <c r="H69" s="85"/>
      <c r="I69" s="86"/>
    </row>
    <row r="70" spans="6:9" ht="12.75">
      <c r="F70" s="84"/>
      <c r="G70" s="85"/>
      <c r="H70" s="85"/>
      <c r="I70" s="86"/>
    </row>
    <row r="71" spans="6:9" ht="12.75">
      <c r="F71" s="84"/>
      <c r="G71" s="85"/>
      <c r="H71" s="85"/>
      <c r="I71" s="86"/>
    </row>
    <row r="72" spans="6:9" ht="12.75">
      <c r="F72" s="84"/>
      <c r="G72" s="85"/>
      <c r="H72" s="85"/>
      <c r="I72" s="86"/>
    </row>
    <row r="73" spans="6:9" ht="12.75">
      <c r="F73" s="84"/>
      <c r="G73" s="85"/>
      <c r="H73" s="85"/>
      <c r="I73" s="86"/>
    </row>
    <row r="74" spans="6:9" ht="12.75">
      <c r="F74" s="84"/>
      <c r="G74" s="85"/>
      <c r="H74" s="85"/>
      <c r="I74" s="86"/>
    </row>
    <row r="75" spans="6:9" ht="12.75">
      <c r="F75" s="84"/>
      <c r="G75" s="85"/>
      <c r="H75" s="85"/>
      <c r="I75" s="86"/>
    </row>
    <row r="76" spans="6:9" ht="12.75">
      <c r="F76" s="84"/>
      <c r="G76" s="85"/>
      <c r="H76" s="85"/>
      <c r="I76" s="86"/>
    </row>
    <row r="77" spans="6:9" ht="12.75">
      <c r="F77" s="84"/>
      <c r="G77" s="85"/>
      <c r="H77" s="85"/>
      <c r="I77" s="86"/>
    </row>
    <row r="78" spans="6:9" ht="12.75">
      <c r="F78" s="84"/>
      <c r="G78" s="85"/>
      <c r="H78" s="85"/>
      <c r="I78" s="86"/>
    </row>
    <row r="79" spans="6:9" ht="12.75">
      <c r="F79" s="84"/>
      <c r="G79" s="85"/>
      <c r="H79" s="85"/>
      <c r="I79" s="86"/>
    </row>
  </sheetData>
  <mergeCells count="5">
    <mergeCell ref="A1:B1"/>
    <mergeCell ref="A2:B2"/>
    <mergeCell ref="G2:I2"/>
    <mergeCell ref="H28:I28"/>
    <mergeCell ref="G1:H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Z262"/>
  <sheetViews>
    <sheetView showGridLines="0" showZeros="0" workbookViewId="0" topLeftCell="A1">
      <selection activeCell="A1" sqref="A1:G1"/>
    </sheetView>
  </sheetViews>
  <sheetFormatPr defaultColWidth="9.00390625" defaultRowHeight="12.75"/>
  <cols>
    <col min="1" max="1" width="4.375" style="87" customWidth="1"/>
    <col min="2" max="2" width="11.625" style="87" customWidth="1"/>
    <col min="3" max="3" width="43.75390625" style="87" customWidth="1"/>
    <col min="4" max="4" width="5.625" style="87" customWidth="1"/>
    <col min="5" max="5" width="8.625" style="127" customWidth="1"/>
    <col min="6" max="6" width="9.875" style="87" customWidth="1"/>
    <col min="7" max="7" width="12.25390625" style="87" customWidth="1"/>
    <col min="8" max="11" width="9.125" style="87" customWidth="1"/>
    <col min="12" max="12" width="75.375" style="87" customWidth="1"/>
    <col min="13" max="13" width="45.25390625" style="87" customWidth="1"/>
    <col min="14" max="16384" width="9.125" style="87" customWidth="1"/>
  </cols>
  <sheetData>
    <row r="1" spans="1:7" ht="15.75">
      <c r="A1" s="240" t="s">
        <v>378</v>
      </c>
      <c r="B1" s="240"/>
      <c r="C1" s="240"/>
      <c r="D1" s="240"/>
      <c r="E1" s="240"/>
      <c r="F1" s="240"/>
      <c r="G1" s="240"/>
    </row>
    <row r="2" spans="1:7" ht="14.25" customHeight="1" thickBot="1">
      <c r="A2" s="88"/>
      <c r="B2" s="89"/>
      <c r="C2" s="90"/>
      <c r="D2" s="90"/>
      <c r="E2" s="91"/>
      <c r="F2" s="90"/>
      <c r="G2" s="90"/>
    </row>
    <row r="3" spans="1:7" ht="13.5" thickTop="1">
      <c r="A3" s="227" t="s">
        <v>49</v>
      </c>
      <c r="B3" s="228"/>
      <c r="C3" s="66" t="str">
        <f>CONCATENATE(cislostavby," ",nazevstavby)</f>
        <v xml:space="preserve"> Č.Krumlov,ul. Na Svahu-obnova vodovodu a přípojek</v>
      </c>
      <c r="D3" s="92"/>
      <c r="E3" s="236" t="s">
        <v>377</v>
      </c>
      <c r="F3" s="237"/>
      <c r="G3" s="93"/>
    </row>
    <row r="4" spans="1:7" ht="13.5" thickBot="1">
      <c r="A4" s="241" t="s">
        <v>50</v>
      </c>
      <c r="B4" s="230"/>
      <c r="C4" s="70" t="str">
        <f>CONCATENATE(cisloobjektu," ",nazevobjektu)</f>
        <v>SO 01 - Obnova  vodovodu a přípojek</v>
      </c>
      <c r="D4" s="94"/>
      <c r="E4" s="242">
        <f>Rekapitulace!G2</f>
        <v>0</v>
      </c>
      <c r="F4" s="243"/>
      <c r="G4" s="244"/>
    </row>
    <row r="5" spans="1:7" ht="13.5" thickTop="1">
      <c r="A5" s="95"/>
      <c r="B5" s="88"/>
      <c r="C5" s="88"/>
      <c r="D5" s="88"/>
      <c r="E5" s="96"/>
      <c r="F5" s="88"/>
      <c r="G5" s="97"/>
    </row>
    <row r="6" spans="1:7" ht="12.75">
      <c r="A6" s="203" t="s">
        <v>64</v>
      </c>
      <c r="B6" s="204" t="s">
        <v>65</v>
      </c>
      <c r="C6" s="204" t="s">
        <v>66</v>
      </c>
      <c r="D6" s="204" t="s">
        <v>67</v>
      </c>
      <c r="E6" s="205" t="s">
        <v>68</v>
      </c>
      <c r="F6" s="204" t="s">
        <v>69</v>
      </c>
      <c r="G6" s="206" t="s">
        <v>70</v>
      </c>
    </row>
    <row r="7" spans="1:15" ht="18" customHeight="1">
      <c r="A7" s="98" t="s">
        <v>71</v>
      </c>
      <c r="B7" s="99" t="s">
        <v>72</v>
      </c>
      <c r="C7" s="100" t="s">
        <v>73</v>
      </c>
      <c r="D7" s="101"/>
      <c r="E7" s="102"/>
      <c r="F7" s="102"/>
      <c r="G7" s="103"/>
      <c r="H7" s="104"/>
      <c r="I7" s="104"/>
      <c r="O7" s="105">
        <v>1</v>
      </c>
    </row>
    <row r="8" spans="1:104" ht="12.75">
      <c r="A8" s="106">
        <v>1</v>
      </c>
      <c r="B8" s="107" t="s">
        <v>77</v>
      </c>
      <c r="C8" s="108" t="s">
        <v>78</v>
      </c>
      <c r="D8" s="109" t="s">
        <v>79</v>
      </c>
      <c r="E8" s="247">
        <v>28.5</v>
      </c>
      <c r="F8" s="246"/>
      <c r="G8" s="110">
        <f>E8*F8</f>
        <v>0</v>
      </c>
      <c r="O8" s="105">
        <v>2</v>
      </c>
      <c r="AA8" s="87">
        <v>1</v>
      </c>
      <c r="AB8" s="87">
        <v>1</v>
      </c>
      <c r="AC8" s="87">
        <v>1</v>
      </c>
      <c r="AZ8" s="87">
        <v>1</v>
      </c>
      <c r="BA8" s="87">
        <f>IF(AZ8=1,G8,0)</f>
        <v>0</v>
      </c>
      <c r="BB8" s="87">
        <f>IF(AZ8=2,G8,0)</f>
        <v>0</v>
      </c>
      <c r="BC8" s="87">
        <f>IF(AZ8=3,G8,0)</f>
        <v>0</v>
      </c>
      <c r="BD8" s="87">
        <f>IF(AZ8=4,G8,0)</f>
        <v>0</v>
      </c>
      <c r="BE8" s="87">
        <f>IF(AZ8=5,G8,0)</f>
        <v>0</v>
      </c>
      <c r="CA8" s="111">
        <v>1</v>
      </c>
      <c r="CB8" s="111">
        <v>1</v>
      </c>
      <c r="CZ8" s="87">
        <v>0</v>
      </c>
    </row>
    <row r="9" spans="1:15" ht="12.75">
      <c r="A9" s="112"/>
      <c r="B9" s="114"/>
      <c r="C9" s="238" t="s">
        <v>224</v>
      </c>
      <c r="D9" s="239"/>
      <c r="E9" s="248">
        <v>22.1</v>
      </c>
      <c r="F9" s="115"/>
      <c r="G9" s="116"/>
      <c r="M9" s="113" t="s">
        <v>80</v>
      </c>
      <c r="O9" s="105"/>
    </row>
    <row r="10" spans="1:15" ht="12.75">
      <c r="A10" s="112"/>
      <c r="B10" s="114"/>
      <c r="C10" s="238" t="s">
        <v>81</v>
      </c>
      <c r="D10" s="239"/>
      <c r="E10" s="248">
        <v>6.4</v>
      </c>
      <c r="F10" s="115"/>
      <c r="G10" s="116"/>
      <c r="M10" s="113" t="s">
        <v>81</v>
      </c>
      <c r="O10" s="105"/>
    </row>
    <row r="11" spans="1:104" ht="12.75">
      <c r="A11" s="106">
        <v>2</v>
      </c>
      <c r="B11" s="107" t="s">
        <v>82</v>
      </c>
      <c r="C11" s="108" t="s">
        <v>83</v>
      </c>
      <c r="D11" s="109" t="s">
        <v>84</v>
      </c>
      <c r="E11" s="247">
        <v>2</v>
      </c>
      <c r="F11" s="246"/>
      <c r="G11" s="110">
        <f>E11*F11</f>
        <v>0</v>
      </c>
      <c r="O11" s="105">
        <v>2</v>
      </c>
      <c r="AA11" s="87">
        <v>1</v>
      </c>
      <c r="AB11" s="87">
        <v>1</v>
      </c>
      <c r="AC11" s="87">
        <v>1</v>
      </c>
      <c r="AZ11" s="87">
        <v>1</v>
      </c>
      <c r="BA11" s="87">
        <f>IF(AZ11=1,G11,0)</f>
        <v>0</v>
      </c>
      <c r="BB11" s="87">
        <f>IF(AZ11=2,G11,0)</f>
        <v>0</v>
      </c>
      <c r="BC11" s="87">
        <f>IF(AZ11=3,G11,0)</f>
        <v>0</v>
      </c>
      <c r="BD11" s="87">
        <f>IF(AZ11=4,G11,0)</f>
        <v>0</v>
      </c>
      <c r="BE11" s="87">
        <f>IF(AZ11=5,G11,0)</f>
        <v>0</v>
      </c>
      <c r="CA11" s="111">
        <v>1</v>
      </c>
      <c r="CB11" s="111">
        <v>1</v>
      </c>
      <c r="CZ11" s="87">
        <v>0.00869</v>
      </c>
    </row>
    <row r="12" spans="1:15" ht="12.75">
      <c r="A12" s="112"/>
      <c r="B12" s="114"/>
      <c r="C12" s="238" t="s">
        <v>85</v>
      </c>
      <c r="D12" s="239"/>
      <c r="E12" s="248">
        <v>2</v>
      </c>
      <c r="F12" s="115"/>
      <c r="G12" s="116"/>
      <c r="M12" s="113" t="s">
        <v>85</v>
      </c>
      <c r="O12" s="105"/>
    </row>
    <row r="13" spans="1:104" ht="12.75">
      <c r="A13" s="106">
        <v>3</v>
      </c>
      <c r="B13" s="107" t="s">
        <v>86</v>
      </c>
      <c r="C13" s="108" t="s">
        <v>87</v>
      </c>
      <c r="D13" s="109" t="s">
        <v>84</v>
      </c>
      <c r="E13" s="247">
        <v>3</v>
      </c>
      <c r="F13" s="246"/>
      <c r="G13" s="110">
        <f>E13*F13</f>
        <v>0</v>
      </c>
      <c r="O13" s="105">
        <v>2</v>
      </c>
      <c r="AA13" s="87">
        <v>1</v>
      </c>
      <c r="AB13" s="87">
        <v>1</v>
      </c>
      <c r="AC13" s="87">
        <v>1</v>
      </c>
      <c r="AZ13" s="87">
        <v>1</v>
      </c>
      <c r="BA13" s="87">
        <f>IF(AZ13=1,G13,0)</f>
        <v>0</v>
      </c>
      <c r="BB13" s="87">
        <f>IF(AZ13=2,G13,0)</f>
        <v>0</v>
      </c>
      <c r="BC13" s="87">
        <f>IF(AZ13=3,G13,0)</f>
        <v>0</v>
      </c>
      <c r="BD13" s="87">
        <f>IF(AZ13=4,G13,0)</f>
        <v>0</v>
      </c>
      <c r="BE13" s="87">
        <f>IF(AZ13=5,G13,0)</f>
        <v>0</v>
      </c>
      <c r="CA13" s="111">
        <v>1</v>
      </c>
      <c r="CB13" s="111">
        <v>1</v>
      </c>
      <c r="CZ13" s="87">
        <v>0.01271</v>
      </c>
    </row>
    <row r="14" spans="1:15" ht="12.75">
      <c r="A14" s="112"/>
      <c r="B14" s="114"/>
      <c r="C14" s="238" t="s">
        <v>88</v>
      </c>
      <c r="D14" s="239"/>
      <c r="E14" s="248">
        <v>3</v>
      </c>
      <c r="F14" s="115"/>
      <c r="G14" s="116"/>
      <c r="M14" s="113" t="s">
        <v>88</v>
      </c>
      <c r="O14" s="105"/>
    </row>
    <row r="15" spans="1:104" ht="12.75">
      <c r="A15" s="106">
        <v>4</v>
      </c>
      <c r="B15" s="107" t="s">
        <v>89</v>
      </c>
      <c r="C15" s="108" t="s">
        <v>90</v>
      </c>
      <c r="D15" s="109" t="s">
        <v>84</v>
      </c>
      <c r="E15" s="247">
        <v>5</v>
      </c>
      <c r="F15" s="246"/>
      <c r="G15" s="110">
        <f>E15*F15</f>
        <v>0</v>
      </c>
      <c r="O15" s="105">
        <v>2</v>
      </c>
      <c r="AA15" s="87">
        <v>1</v>
      </c>
      <c r="AB15" s="87">
        <v>1</v>
      </c>
      <c r="AC15" s="87">
        <v>1</v>
      </c>
      <c r="AZ15" s="87">
        <v>1</v>
      </c>
      <c r="BA15" s="87">
        <f>IF(AZ15=1,G15,0)</f>
        <v>0</v>
      </c>
      <c r="BB15" s="87">
        <f>IF(AZ15=2,G15,0)</f>
        <v>0</v>
      </c>
      <c r="BC15" s="87">
        <f>IF(AZ15=3,G15,0)</f>
        <v>0</v>
      </c>
      <c r="BD15" s="87">
        <f>IF(AZ15=4,G15,0)</f>
        <v>0</v>
      </c>
      <c r="BE15" s="87">
        <f>IF(AZ15=5,G15,0)</f>
        <v>0</v>
      </c>
      <c r="CA15" s="111">
        <v>1</v>
      </c>
      <c r="CB15" s="111">
        <v>1</v>
      </c>
      <c r="CZ15" s="87">
        <v>0.02478</v>
      </c>
    </row>
    <row r="16" spans="1:15" ht="12.75">
      <c r="A16" s="112"/>
      <c r="B16" s="114"/>
      <c r="C16" s="238" t="s">
        <v>91</v>
      </c>
      <c r="D16" s="239"/>
      <c r="E16" s="248">
        <v>5</v>
      </c>
      <c r="F16" s="115"/>
      <c r="G16" s="116"/>
      <c r="M16" s="113" t="s">
        <v>91</v>
      </c>
      <c r="O16" s="105"/>
    </row>
    <row r="17" spans="1:104" ht="12.75">
      <c r="A17" s="106">
        <v>5</v>
      </c>
      <c r="B17" s="107" t="s">
        <v>92</v>
      </c>
      <c r="C17" s="108" t="s">
        <v>93</v>
      </c>
      <c r="D17" s="109" t="s">
        <v>94</v>
      </c>
      <c r="E17" s="247">
        <v>13.5</v>
      </c>
      <c r="F17" s="246"/>
      <c r="G17" s="110">
        <f>E17*F17</f>
        <v>0</v>
      </c>
      <c r="O17" s="105">
        <v>2</v>
      </c>
      <c r="AA17" s="87">
        <v>1</v>
      </c>
      <c r="AB17" s="87">
        <v>1</v>
      </c>
      <c r="AC17" s="87">
        <v>1</v>
      </c>
      <c r="AZ17" s="87">
        <v>1</v>
      </c>
      <c r="BA17" s="87">
        <f>IF(AZ17=1,G17,0)</f>
        <v>0</v>
      </c>
      <c r="BB17" s="87">
        <f>IF(AZ17=2,G17,0)</f>
        <v>0</v>
      </c>
      <c r="BC17" s="87">
        <f>IF(AZ17=3,G17,0)</f>
        <v>0</v>
      </c>
      <c r="BD17" s="87">
        <f>IF(AZ17=4,G17,0)</f>
        <v>0</v>
      </c>
      <c r="BE17" s="87">
        <f>IF(AZ17=5,G17,0)</f>
        <v>0</v>
      </c>
      <c r="CA17" s="111">
        <v>1</v>
      </c>
      <c r="CB17" s="111">
        <v>1</v>
      </c>
      <c r="CZ17" s="87">
        <v>0</v>
      </c>
    </row>
    <row r="18" spans="1:15" ht="12.75">
      <c r="A18" s="112"/>
      <c r="B18" s="114"/>
      <c r="C18" s="238" t="s">
        <v>95</v>
      </c>
      <c r="D18" s="239"/>
      <c r="E18" s="248">
        <v>1.5</v>
      </c>
      <c r="F18" s="115"/>
      <c r="G18" s="116"/>
      <c r="M18" s="113" t="s">
        <v>95</v>
      </c>
      <c r="O18" s="105"/>
    </row>
    <row r="19" spans="1:15" ht="12.75">
      <c r="A19" s="112"/>
      <c r="B19" s="114"/>
      <c r="C19" s="238" t="s">
        <v>96</v>
      </c>
      <c r="D19" s="239"/>
      <c r="E19" s="248">
        <v>7.5</v>
      </c>
      <c r="F19" s="115"/>
      <c r="G19" s="116"/>
      <c r="M19" s="113" t="s">
        <v>96</v>
      </c>
      <c r="O19" s="105"/>
    </row>
    <row r="20" spans="1:15" ht="12.75">
      <c r="A20" s="112"/>
      <c r="B20" s="114"/>
      <c r="C20" s="238" t="s">
        <v>97</v>
      </c>
      <c r="D20" s="239"/>
      <c r="E20" s="248">
        <v>4.5</v>
      </c>
      <c r="F20" s="115"/>
      <c r="G20" s="116"/>
      <c r="M20" s="113" t="s">
        <v>97</v>
      </c>
      <c r="O20" s="105"/>
    </row>
    <row r="21" spans="1:104" ht="12.75">
      <c r="A21" s="106">
        <v>6</v>
      </c>
      <c r="B21" s="107" t="s">
        <v>98</v>
      </c>
      <c r="C21" s="108" t="s">
        <v>99</v>
      </c>
      <c r="D21" s="109" t="s">
        <v>94</v>
      </c>
      <c r="E21" s="247">
        <v>3.3957</v>
      </c>
      <c r="F21" s="246"/>
      <c r="G21" s="110">
        <f>E21*F21</f>
        <v>0</v>
      </c>
      <c r="O21" s="105">
        <v>2</v>
      </c>
      <c r="AA21" s="87">
        <v>1</v>
      </c>
      <c r="AB21" s="87">
        <v>1</v>
      </c>
      <c r="AC21" s="87">
        <v>1</v>
      </c>
      <c r="AZ21" s="87">
        <v>1</v>
      </c>
      <c r="BA21" s="87">
        <f>IF(AZ21=1,G21,0)</f>
        <v>0</v>
      </c>
      <c r="BB21" s="87">
        <f>IF(AZ21=2,G21,0)</f>
        <v>0</v>
      </c>
      <c r="BC21" s="87">
        <f>IF(AZ21=3,G21,0)</f>
        <v>0</v>
      </c>
      <c r="BD21" s="87">
        <f>IF(AZ21=4,G21,0)</f>
        <v>0</v>
      </c>
      <c r="BE21" s="87">
        <f>IF(AZ21=5,G21,0)</f>
        <v>0</v>
      </c>
      <c r="CA21" s="111">
        <v>1</v>
      </c>
      <c r="CB21" s="111">
        <v>1</v>
      </c>
      <c r="CZ21" s="87">
        <v>0</v>
      </c>
    </row>
    <row r="22" spans="1:15" ht="12.75">
      <c r="A22" s="112"/>
      <c r="B22" s="114"/>
      <c r="C22" s="238" t="s">
        <v>100</v>
      </c>
      <c r="D22" s="239"/>
      <c r="E22" s="248">
        <v>3.3957</v>
      </c>
      <c r="F22" s="115"/>
      <c r="G22" s="116"/>
      <c r="M22" s="113" t="s">
        <v>100</v>
      </c>
      <c r="O22" s="105"/>
    </row>
    <row r="23" spans="1:104" ht="12.75">
      <c r="A23" s="106">
        <v>7</v>
      </c>
      <c r="B23" s="107" t="s">
        <v>101</v>
      </c>
      <c r="C23" s="108" t="s">
        <v>102</v>
      </c>
      <c r="D23" s="109" t="s">
        <v>94</v>
      </c>
      <c r="E23" s="247">
        <v>3.4</v>
      </c>
      <c r="F23" s="246"/>
      <c r="G23" s="110">
        <f>E23*F23</f>
        <v>0</v>
      </c>
      <c r="O23" s="105">
        <v>2</v>
      </c>
      <c r="AA23" s="87">
        <v>1</v>
      </c>
      <c r="AB23" s="87">
        <v>1</v>
      </c>
      <c r="AC23" s="87">
        <v>1</v>
      </c>
      <c r="AZ23" s="87">
        <v>1</v>
      </c>
      <c r="BA23" s="87">
        <f>IF(AZ23=1,G23,0)</f>
        <v>0</v>
      </c>
      <c r="BB23" s="87">
        <f>IF(AZ23=2,G23,0)</f>
        <v>0</v>
      </c>
      <c r="BC23" s="87">
        <f>IF(AZ23=3,G23,0)</f>
        <v>0</v>
      </c>
      <c r="BD23" s="87">
        <f>IF(AZ23=4,G23,0)</f>
        <v>0</v>
      </c>
      <c r="BE23" s="87">
        <f>IF(AZ23=5,G23,0)</f>
        <v>0</v>
      </c>
      <c r="CA23" s="111">
        <v>1</v>
      </c>
      <c r="CB23" s="111">
        <v>1</v>
      </c>
      <c r="CZ23" s="87">
        <v>0</v>
      </c>
    </row>
    <row r="24" spans="1:104" ht="12.75">
      <c r="A24" s="106">
        <v>8</v>
      </c>
      <c r="B24" s="107" t="s">
        <v>103</v>
      </c>
      <c r="C24" s="108" t="s">
        <v>104</v>
      </c>
      <c r="D24" s="109" t="s">
        <v>94</v>
      </c>
      <c r="E24" s="247">
        <v>24.3273</v>
      </c>
      <c r="F24" s="246"/>
      <c r="G24" s="110">
        <f>E24*F24</f>
        <v>0</v>
      </c>
      <c r="O24" s="105">
        <v>2</v>
      </c>
      <c r="AA24" s="87">
        <v>1</v>
      </c>
      <c r="AB24" s="87">
        <v>1</v>
      </c>
      <c r="AC24" s="87">
        <v>1</v>
      </c>
      <c r="AZ24" s="87">
        <v>1</v>
      </c>
      <c r="BA24" s="87">
        <f>IF(AZ24=1,G24,0)</f>
        <v>0</v>
      </c>
      <c r="BB24" s="87">
        <f>IF(AZ24=2,G24,0)</f>
        <v>0</v>
      </c>
      <c r="BC24" s="87">
        <f>IF(AZ24=3,G24,0)</f>
        <v>0</v>
      </c>
      <c r="BD24" s="87">
        <f>IF(AZ24=4,G24,0)</f>
        <v>0</v>
      </c>
      <c r="BE24" s="87">
        <f>IF(AZ24=5,G24,0)</f>
        <v>0</v>
      </c>
      <c r="CA24" s="111">
        <v>1</v>
      </c>
      <c r="CB24" s="111">
        <v>1</v>
      </c>
      <c r="CZ24" s="87">
        <v>0</v>
      </c>
    </row>
    <row r="25" spans="1:15" ht="12.75">
      <c r="A25" s="112"/>
      <c r="B25" s="114"/>
      <c r="C25" s="238" t="s">
        <v>105</v>
      </c>
      <c r="D25" s="239"/>
      <c r="E25" s="248">
        <v>15</v>
      </c>
      <c r="F25" s="115"/>
      <c r="G25" s="116"/>
      <c r="M25" s="113" t="s">
        <v>105</v>
      </c>
      <c r="O25" s="105"/>
    </row>
    <row r="26" spans="1:15" ht="12.75">
      <c r="A26" s="112"/>
      <c r="B26" s="114"/>
      <c r="C26" s="238" t="s">
        <v>106</v>
      </c>
      <c r="D26" s="239"/>
      <c r="E26" s="248">
        <v>7.2105</v>
      </c>
      <c r="F26" s="115"/>
      <c r="G26" s="116"/>
      <c r="M26" s="113" t="s">
        <v>106</v>
      </c>
      <c r="O26" s="105"/>
    </row>
    <row r="27" spans="1:15" ht="12.75">
      <c r="A27" s="112"/>
      <c r="B27" s="114"/>
      <c r="C27" s="238" t="s">
        <v>107</v>
      </c>
      <c r="D27" s="239"/>
      <c r="E27" s="248">
        <v>2.1168</v>
      </c>
      <c r="F27" s="115"/>
      <c r="G27" s="116"/>
      <c r="M27" s="113" t="s">
        <v>107</v>
      </c>
      <c r="O27" s="105"/>
    </row>
    <row r="28" spans="1:104" ht="12.75">
      <c r="A28" s="106">
        <v>9</v>
      </c>
      <c r="B28" s="107" t="s">
        <v>108</v>
      </c>
      <c r="C28" s="108" t="s">
        <v>109</v>
      </c>
      <c r="D28" s="109" t="s">
        <v>94</v>
      </c>
      <c r="E28" s="247">
        <v>24.33</v>
      </c>
      <c r="F28" s="246"/>
      <c r="G28" s="110">
        <f>E28*F28</f>
        <v>0</v>
      </c>
      <c r="O28" s="105">
        <v>2</v>
      </c>
      <c r="AA28" s="87">
        <v>1</v>
      </c>
      <c r="AB28" s="87">
        <v>1</v>
      </c>
      <c r="AC28" s="87">
        <v>1</v>
      </c>
      <c r="AZ28" s="87">
        <v>1</v>
      </c>
      <c r="BA28" s="87">
        <f>IF(AZ28=1,G28,0)</f>
        <v>0</v>
      </c>
      <c r="BB28" s="87">
        <f>IF(AZ28=2,G28,0)</f>
        <v>0</v>
      </c>
      <c r="BC28" s="87">
        <f>IF(AZ28=3,G28,0)</f>
        <v>0</v>
      </c>
      <c r="BD28" s="87">
        <f>IF(AZ28=4,G28,0)</f>
        <v>0</v>
      </c>
      <c r="BE28" s="87">
        <f>IF(AZ28=5,G28,0)</f>
        <v>0</v>
      </c>
      <c r="CA28" s="111">
        <v>1</v>
      </c>
      <c r="CB28" s="111">
        <v>1</v>
      </c>
      <c r="CZ28" s="87">
        <v>0</v>
      </c>
    </row>
    <row r="29" spans="1:104" ht="12" customHeight="1">
      <c r="A29" s="106">
        <v>10</v>
      </c>
      <c r="B29" s="107" t="s">
        <v>110</v>
      </c>
      <c r="C29" s="108" t="s">
        <v>371</v>
      </c>
      <c r="D29" s="109" t="s">
        <v>111</v>
      </c>
      <c r="E29" s="247">
        <v>1</v>
      </c>
      <c r="F29" s="246"/>
      <c r="G29" s="110">
        <f>E29*F29</f>
        <v>0</v>
      </c>
      <c r="O29" s="105">
        <v>2</v>
      </c>
      <c r="AA29" s="87">
        <v>1</v>
      </c>
      <c r="AB29" s="87">
        <v>0</v>
      </c>
      <c r="AC29" s="87">
        <v>0</v>
      </c>
      <c r="AZ29" s="87">
        <v>1</v>
      </c>
      <c r="BA29" s="87">
        <f>IF(AZ29=1,G29,0)</f>
        <v>0</v>
      </c>
      <c r="BB29" s="87">
        <f>IF(AZ29=2,G29,0)</f>
        <v>0</v>
      </c>
      <c r="BC29" s="87">
        <f>IF(AZ29=3,G29,0)</f>
        <v>0</v>
      </c>
      <c r="BD29" s="87">
        <f>IF(AZ29=4,G29,0)</f>
        <v>0</v>
      </c>
      <c r="BE29" s="87">
        <f>IF(AZ29=5,G29,0)</f>
        <v>0</v>
      </c>
      <c r="CA29" s="111">
        <v>1</v>
      </c>
      <c r="CB29" s="111">
        <v>0</v>
      </c>
      <c r="CZ29" s="87">
        <v>0</v>
      </c>
    </row>
    <row r="30" spans="1:104" ht="12.75">
      <c r="A30" s="106">
        <v>11</v>
      </c>
      <c r="B30" s="107" t="s">
        <v>112</v>
      </c>
      <c r="C30" s="108" t="s">
        <v>113</v>
      </c>
      <c r="D30" s="109" t="s">
        <v>79</v>
      </c>
      <c r="E30" s="247">
        <v>73.7</v>
      </c>
      <c r="F30" s="246"/>
      <c r="G30" s="110">
        <f>E30*F30</f>
        <v>0</v>
      </c>
      <c r="O30" s="105">
        <v>2</v>
      </c>
      <c r="AA30" s="87">
        <v>1</v>
      </c>
      <c r="AB30" s="87">
        <v>1</v>
      </c>
      <c r="AC30" s="87">
        <v>1</v>
      </c>
      <c r="AZ30" s="87">
        <v>1</v>
      </c>
      <c r="BA30" s="87">
        <f>IF(AZ30=1,G30,0)</f>
        <v>0</v>
      </c>
      <c r="BB30" s="87">
        <f>IF(AZ30=2,G30,0)</f>
        <v>0</v>
      </c>
      <c r="BC30" s="87">
        <f>IF(AZ30=3,G30,0)</f>
        <v>0</v>
      </c>
      <c r="BD30" s="87">
        <f>IF(AZ30=4,G30,0)</f>
        <v>0</v>
      </c>
      <c r="BE30" s="87">
        <f>IF(AZ30=5,G30,0)</f>
        <v>0</v>
      </c>
      <c r="CA30" s="111">
        <v>1</v>
      </c>
      <c r="CB30" s="111">
        <v>1</v>
      </c>
      <c r="CZ30" s="87">
        <v>0.00099</v>
      </c>
    </row>
    <row r="31" spans="1:15" ht="12.75">
      <c r="A31" s="112"/>
      <c r="B31" s="114"/>
      <c r="C31" s="238" t="s">
        <v>114</v>
      </c>
      <c r="D31" s="239"/>
      <c r="E31" s="248">
        <v>73.7</v>
      </c>
      <c r="F31" s="115"/>
      <c r="G31" s="116"/>
      <c r="M31" s="113" t="s">
        <v>114</v>
      </c>
      <c r="O31" s="105"/>
    </row>
    <row r="32" spans="1:104" ht="12.75">
      <c r="A32" s="106">
        <v>12</v>
      </c>
      <c r="B32" s="107" t="s">
        <v>115</v>
      </c>
      <c r="C32" s="108" t="s">
        <v>116</v>
      </c>
      <c r="D32" s="109" t="s">
        <v>79</v>
      </c>
      <c r="E32" s="247">
        <v>73.7</v>
      </c>
      <c r="F32" s="246"/>
      <c r="G32" s="110">
        <f>E32*F32</f>
        <v>0</v>
      </c>
      <c r="O32" s="105">
        <v>2</v>
      </c>
      <c r="AA32" s="87">
        <v>1</v>
      </c>
      <c r="AB32" s="87">
        <v>1</v>
      </c>
      <c r="AC32" s="87">
        <v>1</v>
      </c>
      <c r="AZ32" s="87">
        <v>1</v>
      </c>
      <c r="BA32" s="87">
        <f>IF(AZ32=1,G32,0)</f>
        <v>0</v>
      </c>
      <c r="BB32" s="87">
        <f>IF(AZ32=2,G32,0)</f>
        <v>0</v>
      </c>
      <c r="BC32" s="87">
        <f>IF(AZ32=3,G32,0)</f>
        <v>0</v>
      </c>
      <c r="BD32" s="87">
        <f>IF(AZ32=4,G32,0)</f>
        <v>0</v>
      </c>
      <c r="BE32" s="87">
        <f>IF(AZ32=5,G32,0)</f>
        <v>0</v>
      </c>
      <c r="CA32" s="111">
        <v>1</v>
      </c>
      <c r="CB32" s="111">
        <v>1</v>
      </c>
      <c r="CZ32" s="87">
        <v>0</v>
      </c>
    </row>
    <row r="33" spans="1:104" ht="12.75">
      <c r="A33" s="106">
        <v>13</v>
      </c>
      <c r="B33" s="107" t="s">
        <v>117</v>
      </c>
      <c r="C33" s="108" t="s">
        <v>118</v>
      </c>
      <c r="D33" s="109" t="s">
        <v>94</v>
      </c>
      <c r="E33" s="247">
        <v>8.319</v>
      </c>
      <c r="F33" s="246"/>
      <c r="G33" s="110">
        <f>E33*F33</f>
        <v>0</v>
      </c>
      <c r="O33" s="105">
        <v>2</v>
      </c>
      <c r="AA33" s="87">
        <v>1</v>
      </c>
      <c r="AB33" s="87">
        <v>1</v>
      </c>
      <c r="AC33" s="87">
        <v>1</v>
      </c>
      <c r="AZ33" s="87">
        <v>1</v>
      </c>
      <c r="BA33" s="87">
        <f>IF(AZ33=1,G33,0)</f>
        <v>0</v>
      </c>
      <c r="BB33" s="87">
        <f>IF(AZ33=2,G33,0)</f>
        <v>0</v>
      </c>
      <c r="BC33" s="87">
        <f>IF(AZ33=3,G33,0)</f>
        <v>0</v>
      </c>
      <c r="BD33" s="87">
        <f>IF(AZ33=4,G33,0)</f>
        <v>0</v>
      </c>
      <c r="BE33" s="87">
        <f>IF(AZ33=5,G33,0)</f>
        <v>0</v>
      </c>
      <c r="CA33" s="111">
        <v>1</v>
      </c>
      <c r="CB33" s="111">
        <v>1</v>
      </c>
      <c r="CZ33" s="87">
        <v>0</v>
      </c>
    </row>
    <row r="34" spans="1:15" ht="12.75">
      <c r="A34" s="112"/>
      <c r="B34" s="114"/>
      <c r="C34" s="238" t="s">
        <v>119</v>
      </c>
      <c r="D34" s="239"/>
      <c r="E34" s="248">
        <v>8.319</v>
      </c>
      <c r="F34" s="115"/>
      <c r="G34" s="116"/>
      <c r="M34" s="113" t="s">
        <v>119</v>
      </c>
      <c r="O34" s="105"/>
    </row>
    <row r="35" spans="1:104" ht="12.75">
      <c r="A35" s="106">
        <v>14</v>
      </c>
      <c r="B35" s="107" t="s">
        <v>120</v>
      </c>
      <c r="C35" s="108" t="s">
        <v>121</v>
      </c>
      <c r="D35" s="109" t="s">
        <v>94</v>
      </c>
      <c r="E35" s="247">
        <v>24.8</v>
      </c>
      <c r="F35" s="246"/>
      <c r="G35" s="110">
        <f>E35*F35</f>
        <v>0</v>
      </c>
      <c r="O35" s="105">
        <v>2</v>
      </c>
      <c r="AA35" s="87">
        <v>1</v>
      </c>
      <c r="AB35" s="87">
        <v>1</v>
      </c>
      <c r="AC35" s="87">
        <v>1</v>
      </c>
      <c r="AZ35" s="87">
        <v>1</v>
      </c>
      <c r="BA35" s="87">
        <f>IF(AZ35=1,G35,0)</f>
        <v>0</v>
      </c>
      <c r="BB35" s="87">
        <f>IF(AZ35=2,G35,0)</f>
        <v>0</v>
      </c>
      <c r="BC35" s="87">
        <f>IF(AZ35=3,G35,0)</f>
        <v>0</v>
      </c>
      <c r="BD35" s="87">
        <f>IF(AZ35=4,G35,0)</f>
        <v>0</v>
      </c>
      <c r="BE35" s="87">
        <f>IF(AZ35=5,G35,0)</f>
        <v>0</v>
      </c>
      <c r="CA35" s="111">
        <v>1</v>
      </c>
      <c r="CB35" s="111">
        <v>1</v>
      </c>
      <c r="CZ35" s="87">
        <v>0</v>
      </c>
    </row>
    <row r="36" spans="1:15" ht="12.75">
      <c r="A36" s="112"/>
      <c r="B36" s="114"/>
      <c r="C36" s="238" t="s">
        <v>122</v>
      </c>
      <c r="D36" s="239"/>
      <c r="E36" s="248">
        <v>24.8</v>
      </c>
      <c r="F36" s="115"/>
      <c r="G36" s="116"/>
      <c r="M36" s="113" t="s">
        <v>122</v>
      </c>
      <c r="O36" s="105"/>
    </row>
    <row r="37" spans="1:104" ht="12.75">
      <c r="A37" s="106">
        <v>15</v>
      </c>
      <c r="B37" s="107" t="s">
        <v>123</v>
      </c>
      <c r="C37" s="108" t="s">
        <v>124</v>
      </c>
      <c r="D37" s="109" t="s">
        <v>94</v>
      </c>
      <c r="E37" s="247">
        <v>248</v>
      </c>
      <c r="F37" s="246"/>
      <c r="G37" s="110">
        <f>E37*F37</f>
        <v>0</v>
      </c>
      <c r="O37" s="105">
        <v>2</v>
      </c>
      <c r="AA37" s="87">
        <v>1</v>
      </c>
      <c r="AB37" s="87">
        <v>1</v>
      </c>
      <c r="AC37" s="87">
        <v>1</v>
      </c>
      <c r="AZ37" s="87">
        <v>1</v>
      </c>
      <c r="BA37" s="87">
        <f>IF(AZ37=1,G37,0)</f>
        <v>0</v>
      </c>
      <c r="BB37" s="87">
        <f>IF(AZ37=2,G37,0)</f>
        <v>0</v>
      </c>
      <c r="BC37" s="87">
        <f>IF(AZ37=3,G37,0)</f>
        <v>0</v>
      </c>
      <c r="BD37" s="87">
        <f>IF(AZ37=4,G37,0)</f>
        <v>0</v>
      </c>
      <c r="BE37" s="87">
        <f>IF(AZ37=5,G37,0)</f>
        <v>0</v>
      </c>
      <c r="CA37" s="111">
        <v>1</v>
      </c>
      <c r="CB37" s="111">
        <v>1</v>
      </c>
      <c r="CZ37" s="87">
        <v>0</v>
      </c>
    </row>
    <row r="38" spans="1:15" ht="12.75">
      <c r="A38" s="112"/>
      <c r="B38" s="114"/>
      <c r="C38" s="238" t="s">
        <v>125</v>
      </c>
      <c r="D38" s="239"/>
      <c r="E38" s="248">
        <v>248</v>
      </c>
      <c r="F38" s="115"/>
      <c r="G38" s="116"/>
      <c r="M38" s="113" t="s">
        <v>125</v>
      </c>
      <c r="O38" s="105"/>
    </row>
    <row r="39" spans="1:104" ht="12.75">
      <c r="A39" s="106">
        <v>16</v>
      </c>
      <c r="B39" s="107" t="s">
        <v>126</v>
      </c>
      <c r="C39" s="108" t="s">
        <v>127</v>
      </c>
      <c r="D39" s="109" t="s">
        <v>94</v>
      </c>
      <c r="E39" s="247">
        <v>24.8</v>
      </c>
      <c r="F39" s="246"/>
      <c r="G39" s="110">
        <f>E39*F39</f>
        <v>0</v>
      </c>
      <c r="O39" s="105">
        <v>2</v>
      </c>
      <c r="AA39" s="87">
        <v>1</v>
      </c>
      <c r="AB39" s="87">
        <v>1</v>
      </c>
      <c r="AC39" s="87">
        <v>1</v>
      </c>
      <c r="AZ39" s="87">
        <v>1</v>
      </c>
      <c r="BA39" s="87">
        <f>IF(AZ39=1,G39,0)</f>
        <v>0</v>
      </c>
      <c r="BB39" s="87">
        <f>IF(AZ39=2,G39,0)</f>
        <v>0</v>
      </c>
      <c r="BC39" s="87">
        <f>IF(AZ39=3,G39,0)</f>
        <v>0</v>
      </c>
      <c r="BD39" s="87">
        <f>IF(AZ39=4,G39,0)</f>
        <v>0</v>
      </c>
      <c r="BE39" s="87">
        <f>IF(AZ39=5,G39,0)</f>
        <v>0</v>
      </c>
      <c r="CA39" s="111">
        <v>1</v>
      </c>
      <c r="CB39" s="111">
        <v>1</v>
      </c>
      <c r="CZ39" s="87">
        <v>0</v>
      </c>
    </row>
    <row r="40" spans="1:15" ht="12.75">
      <c r="A40" s="112"/>
      <c r="B40" s="114"/>
      <c r="C40" s="238" t="s">
        <v>128</v>
      </c>
      <c r="D40" s="239"/>
      <c r="E40" s="248">
        <v>24.8</v>
      </c>
      <c r="F40" s="115"/>
      <c r="G40" s="116"/>
      <c r="M40" s="113" t="s">
        <v>128</v>
      </c>
      <c r="O40" s="105"/>
    </row>
    <row r="41" spans="1:104" ht="12.75">
      <c r="A41" s="106">
        <v>17</v>
      </c>
      <c r="B41" s="107" t="s">
        <v>129</v>
      </c>
      <c r="C41" s="108" t="s">
        <v>130</v>
      </c>
      <c r="D41" s="109" t="s">
        <v>94</v>
      </c>
      <c r="E41" s="247">
        <v>24.8</v>
      </c>
      <c r="F41" s="246"/>
      <c r="G41" s="110">
        <f>E41*F41</f>
        <v>0</v>
      </c>
      <c r="O41" s="105">
        <v>2</v>
      </c>
      <c r="AA41" s="87">
        <v>1</v>
      </c>
      <c r="AB41" s="87">
        <v>1</v>
      </c>
      <c r="AC41" s="87">
        <v>1</v>
      </c>
      <c r="AZ41" s="87">
        <v>1</v>
      </c>
      <c r="BA41" s="87">
        <f>IF(AZ41=1,G41,0)</f>
        <v>0</v>
      </c>
      <c r="BB41" s="87">
        <f>IF(AZ41=2,G41,0)</f>
        <v>0</v>
      </c>
      <c r="BC41" s="87">
        <f>IF(AZ41=3,G41,0)</f>
        <v>0</v>
      </c>
      <c r="BD41" s="87">
        <f>IF(AZ41=4,G41,0)</f>
        <v>0</v>
      </c>
      <c r="BE41" s="87">
        <f>IF(AZ41=5,G41,0)</f>
        <v>0</v>
      </c>
      <c r="CA41" s="111">
        <v>1</v>
      </c>
      <c r="CB41" s="111">
        <v>1</v>
      </c>
      <c r="CZ41" s="87">
        <v>0</v>
      </c>
    </row>
    <row r="42" spans="1:15" ht="12.75">
      <c r="A42" s="112"/>
      <c r="B42" s="114"/>
      <c r="C42" s="238" t="s">
        <v>128</v>
      </c>
      <c r="D42" s="239"/>
      <c r="E42" s="248">
        <v>24.8</v>
      </c>
      <c r="F42" s="115"/>
      <c r="G42" s="116"/>
      <c r="M42" s="113" t="s">
        <v>128</v>
      </c>
      <c r="O42" s="105"/>
    </row>
    <row r="43" spans="1:104" ht="12.75">
      <c r="A43" s="106">
        <v>18</v>
      </c>
      <c r="B43" s="107" t="s">
        <v>131</v>
      </c>
      <c r="C43" s="108" t="s">
        <v>132</v>
      </c>
      <c r="D43" s="109" t="s">
        <v>133</v>
      </c>
      <c r="E43" s="247">
        <v>46.376</v>
      </c>
      <c r="F43" s="246"/>
      <c r="G43" s="110">
        <f>E43*F43</f>
        <v>0</v>
      </c>
      <c r="O43" s="105">
        <v>2</v>
      </c>
      <c r="AA43" s="87">
        <v>1</v>
      </c>
      <c r="AB43" s="87">
        <v>1</v>
      </c>
      <c r="AC43" s="87">
        <v>1</v>
      </c>
      <c r="AZ43" s="87">
        <v>1</v>
      </c>
      <c r="BA43" s="87">
        <f>IF(AZ43=1,G43,0)</f>
        <v>0</v>
      </c>
      <c r="BB43" s="87">
        <f>IF(AZ43=2,G43,0)</f>
        <v>0</v>
      </c>
      <c r="BC43" s="87">
        <f>IF(AZ43=3,G43,0)</f>
        <v>0</v>
      </c>
      <c r="BD43" s="87">
        <f>IF(AZ43=4,G43,0)</f>
        <v>0</v>
      </c>
      <c r="BE43" s="87">
        <f>IF(AZ43=5,G43,0)</f>
        <v>0</v>
      </c>
      <c r="CA43" s="111">
        <v>1</v>
      </c>
      <c r="CB43" s="111">
        <v>1</v>
      </c>
      <c r="CZ43" s="87">
        <v>0</v>
      </c>
    </row>
    <row r="44" spans="1:15" ht="12.75">
      <c r="A44" s="112"/>
      <c r="B44" s="114"/>
      <c r="C44" s="238" t="s">
        <v>134</v>
      </c>
      <c r="D44" s="239"/>
      <c r="E44" s="248">
        <v>46.376</v>
      </c>
      <c r="F44" s="115"/>
      <c r="G44" s="116"/>
      <c r="M44" s="113" t="s">
        <v>134</v>
      </c>
      <c r="O44" s="105"/>
    </row>
    <row r="45" spans="1:104" ht="12.75">
      <c r="A45" s="106">
        <v>19</v>
      </c>
      <c r="B45" s="107" t="s">
        <v>135</v>
      </c>
      <c r="C45" s="108" t="s">
        <v>136</v>
      </c>
      <c r="D45" s="109" t="s">
        <v>94</v>
      </c>
      <c r="E45" s="247">
        <v>7.7645</v>
      </c>
      <c r="F45" s="246"/>
      <c r="G45" s="110">
        <f>E45*F45</f>
        <v>0</v>
      </c>
      <c r="O45" s="105">
        <v>2</v>
      </c>
      <c r="AA45" s="87">
        <v>1</v>
      </c>
      <c r="AB45" s="87">
        <v>1</v>
      </c>
      <c r="AC45" s="87">
        <v>1</v>
      </c>
      <c r="AZ45" s="87">
        <v>1</v>
      </c>
      <c r="BA45" s="87">
        <f>IF(AZ45=1,G45,0)</f>
        <v>0</v>
      </c>
      <c r="BB45" s="87">
        <f>IF(AZ45=2,G45,0)</f>
        <v>0</v>
      </c>
      <c r="BC45" s="87">
        <f>IF(AZ45=3,G45,0)</f>
        <v>0</v>
      </c>
      <c r="BD45" s="87">
        <f>IF(AZ45=4,G45,0)</f>
        <v>0</v>
      </c>
      <c r="BE45" s="87">
        <f>IF(AZ45=5,G45,0)</f>
        <v>0</v>
      </c>
      <c r="CA45" s="111">
        <v>1</v>
      </c>
      <c r="CB45" s="111">
        <v>1</v>
      </c>
      <c r="CZ45" s="87">
        <v>0</v>
      </c>
    </row>
    <row r="46" spans="1:15" ht="12.75">
      <c r="A46" s="112"/>
      <c r="B46" s="114"/>
      <c r="C46" s="238" t="s">
        <v>137</v>
      </c>
      <c r="D46" s="239"/>
      <c r="E46" s="248">
        <v>0</v>
      </c>
      <c r="F46" s="115"/>
      <c r="G46" s="116"/>
      <c r="M46" s="113" t="s">
        <v>137</v>
      </c>
      <c r="O46" s="105"/>
    </row>
    <row r="47" spans="1:15" ht="22.5">
      <c r="A47" s="112"/>
      <c r="B47" s="114"/>
      <c r="C47" s="238" t="s">
        <v>138</v>
      </c>
      <c r="D47" s="239"/>
      <c r="E47" s="248">
        <v>4.802</v>
      </c>
      <c r="F47" s="115"/>
      <c r="G47" s="116"/>
      <c r="M47" s="113" t="s">
        <v>138</v>
      </c>
      <c r="O47" s="105"/>
    </row>
    <row r="48" spans="1:15" ht="12.75">
      <c r="A48" s="112"/>
      <c r="B48" s="114"/>
      <c r="C48" s="245" t="s">
        <v>139</v>
      </c>
      <c r="D48" s="239"/>
      <c r="E48" s="249">
        <v>4.802</v>
      </c>
      <c r="F48" s="115"/>
      <c r="G48" s="116"/>
      <c r="M48" s="113" t="s">
        <v>139</v>
      </c>
      <c r="O48" s="105"/>
    </row>
    <row r="49" spans="1:15" ht="12.75">
      <c r="A49" s="112"/>
      <c r="B49" s="114"/>
      <c r="C49" s="238" t="s">
        <v>140</v>
      </c>
      <c r="D49" s="239"/>
      <c r="E49" s="248">
        <v>0</v>
      </c>
      <c r="F49" s="115"/>
      <c r="G49" s="116"/>
      <c r="M49" s="113" t="s">
        <v>140</v>
      </c>
      <c r="O49" s="105"/>
    </row>
    <row r="50" spans="1:15" ht="12.75">
      <c r="A50" s="112"/>
      <c r="B50" s="114"/>
      <c r="C50" s="238" t="s">
        <v>141</v>
      </c>
      <c r="D50" s="239"/>
      <c r="E50" s="248">
        <v>2.9625</v>
      </c>
      <c r="F50" s="115"/>
      <c r="G50" s="116"/>
      <c r="M50" s="113" t="s">
        <v>141</v>
      </c>
      <c r="O50" s="105"/>
    </row>
    <row r="51" spans="1:15" ht="12.75">
      <c r="A51" s="112"/>
      <c r="B51" s="114"/>
      <c r="C51" s="245" t="s">
        <v>139</v>
      </c>
      <c r="D51" s="239"/>
      <c r="E51" s="249">
        <v>2.9625</v>
      </c>
      <c r="F51" s="115"/>
      <c r="G51" s="116"/>
      <c r="M51" s="113" t="s">
        <v>139</v>
      </c>
      <c r="O51" s="105"/>
    </row>
    <row r="52" spans="1:104" ht="12.75">
      <c r="A52" s="106">
        <v>20</v>
      </c>
      <c r="B52" s="107" t="s">
        <v>142</v>
      </c>
      <c r="C52" s="108" t="s">
        <v>143</v>
      </c>
      <c r="D52" s="109" t="s">
        <v>94</v>
      </c>
      <c r="E52" s="247">
        <v>3.137</v>
      </c>
      <c r="F52" s="246"/>
      <c r="G52" s="110">
        <f>E52*F52</f>
        <v>0</v>
      </c>
      <c r="O52" s="105">
        <v>2</v>
      </c>
      <c r="AA52" s="87">
        <v>1</v>
      </c>
      <c r="AB52" s="87">
        <v>1</v>
      </c>
      <c r="AC52" s="87">
        <v>1</v>
      </c>
      <c r="AZ52" s="87">
        <v>1</v>
      </c>
      <c r="BA52" s="87">
        <f>IF(AZ52=1,G52,0)</f>
        <v>0</v>
      </c>
      <c r="BB52" s="87">
        <f>IF(AZ52=2,G52,0)</f>
        <v>0</v>
      </c>
      <c r="BC52" s="87">
        <f>IF(AZ52=3,G52,0)</f>
        <v>0</v>
      </c>
      <c r="BD52" s="87">
        <f>IF(AZ52=4,G52,0)</f>
        <v>0</v>
      </c>
      <c r="BE52" s="87">
        <f>IF(AZ52=5,G52,0)</f>
        <v>0</v>
      </c>
      <c r="CA52" s="111">
        <v>1</v>
      </c>
      <c r="CB52" s="111">
        <v>1</v>
      </c>
      <c r="CZ52" s="87">
        <v>0</v>
      </c>
    </row>
    <row r="53" spans="1:15" ht="12.75">
      <c r="A53" s="112"/>
      <c r="B53" s="114"/>
      <c r="C53" s="238" t="s">
        <v>144</v>
      </c>
      <c r="D53" s="239"/>
      <c r="E53" s="248">
        <v>0</v>
      </c>
      <c r="F53" s="115"/>
      <c r="G53" s="116"/>
      <c r="M53" s="113" t="s">
        <v>144</v>
      </c>
      <c r="O53" s="105"/>
    </row>
    <row r="54" spans="1:15" ht="12.75">
      <c r="A54" s="112"/>
      <c r="B54" s="114"/>
      <c r="C54" s="238" t="s">
        <v>145</v>
      </c>
      <c r="D54" s="239"/>
      <c r="E54" s="248">
        <v>0</v>
      </c>
      <c r="F54" s="115"/>
      <c r="G54" s="116"/>
      <c r="M54" s="113" t="s">
        <v>145</v>
      </c>
      <c r="O54" s="105"/>
    </row>
    <row r="55" spans="1:15" ht="12.75">
      <c r="A55" s="112"/>
      <c r="B55" s="114"/>
      <c r="C55" s="238" t="s">
        <v>146</v>
      </c>
      <c r="D55" s="239"/>
      <c r="E55" s="248">
        <v>1.857</v>
      </c>
      <c r="F55" s="115"/>
      <c r="G55" s="116"/>
      <c r="M55" s="113" t="s">
        <v>146</v>
      </c>
      <c r="O55" s="105"/>
    </row>
    <row r="56" spans="1:15" ht="12.75">
      <c r="A56" s="112"/>
      <c r="B56" s="114"/>
      <c r="C56" s="238" t="s">
        <v>147</v>
      </c>
      <c r="D56" s="239"/>
      <c r="E56" s="248">
        <v>1.28</v>
      </c>
      <c r="F56" s="115"/>
      <c r="G56" s="116"/>
      <c r="M56" s="113" t="s">
        <v>147</v>
      </c>
      <c r="O56" s="105"/>
    </row>
    <row r="57" spans="1:104" ht="12.75">
      <c r="A57" s="106">
        <v>21</v>
      </c>
      <c r="B57" s="107" t="s">
        <v>148</v>
      </c>
      <c r="C57" s="108" t="s">
        <v>149</v>
      </c>
      <c r="D57" s="109" t="s">
        <v>79</v>
      </c>
      <c r="E57" s="247">
        <v>11.02</v>
      </c>
      <c r="F57" s="246"/>
      <c r="G57" s="110">
        <f>E57*F57</f>
        <v>0</v>
      </c>
      <c r="O57" s="105">
        <v>2</v>
      </c>
      <c r="AA57" s="87">
        <v>1</v>
      </c>
      <c r="AB57" s="87">
        <v>1</v>
      </c>
      <c r="AC57" s="87">
        <v>1</v>
      </c>
      <c r="AZ57" s="87">
        <v>1</v>
      </c>
      <c r="BA57" s="87">
        <f>IF(AZ57=1,G57,0)</f>
        <v>0</v>
      </c>
      <c r="BB57" s="87">
        <f>IF(AZ57=2,G57,0)</f>
        <v>0</v>
      </c>
      <c r="BC57" s="87">
        <f>IF(AZ57=3,G57,0)</f>
        <v>0</v>
      </c>
      <c r="BD57" s="87">
        <f>IF(AZ57=4,G57,0)</f>
        <v>0</v>
      </c>
      <c r="BE57" s="87">
        <f>IF(AZ57=5,G57,0)</f>
        <v>0</v>
      </c>
      <c r="CA57" s="111">
        <v>1</v>
      </c>
      <c r="CB57" s="111">
        <v>1</v>
      </c>
      <c r="CZ57" s="87">
        <v>0</v>
      </c>
    </row>
    <row r="58" spans="1:15" ht="12.75">
      <c r="A58" s="112"/>
      <c r="B58" s="114"/>
      <c r="C58" s="238" t="s">
        <v>150</v>
      </c>
      <c r="D58" s="239"/>
      <c r="E58" s="248">
        <v>11.02</v>
      </c>
      <c r="F58" s="115"/>
      <c r="G58" s="116"/>
      <c r="M58" s="113" t="s">
        <v>150</v>
      </c>
      <c r="O58" s="105"/>
    </row>
    <row r="59" spans="1:104" ht="12.75">
      <c r="A59" s="106">
        <v>22</v>
      </c>
      <c r="B59" s="107" t="s">
        <v>151</v>
      </c>
      <c r="C59" s="108" t="s">
        <v>152</v>
      </c>
      <c r="D59" s="109" t="s">
        <v>79</v>
      </c>
      <c r="E59" s="247">
        <v>11.02</v>
      </c>
      <c r="F59" s="246"/>
      <c r="G59" s="110">
        <f>E59*F59</f>
        <v>0</v>
      </c>
      <c r="O59" s="105">
        <v>2</v>
      </c>
      <c r="AA59" s="87">
        <v>1</v>
      </c>
      <c r="AB59" s="87">
        <v>1</v>
      </c>
      <c r="AC59" s="87">
        <v>1</v>
      </c>
      <c r="AZ59" s="87">
        <v>1</v>
      </c>
      <c r="BA59" s="87">
        <f>IF(AZ59=1,G59,0)</f>
        <v>0</v>
      </c>
      <c r="BB59" s="87">
        <f>IF(AZ59=2,G59,0)</f>
        <v>0</v>
      </c>
      <c r="BC59" s="87">
        <f>IF(AZ59=3,G59,0)</f>
        <v>0</v>
      </c>
      <c r="BD59" s="87">
        <f>IF(AZ59=4,G59,0)</f>
        <v>0</v>
      </c>
      <c r="BE59" s="87">
        <f>IF(AZ59=5,G59,0)</f>
        <v>0</v>
      </c>
      <c r="CA59" s="111">
        <v>1</v>
      </c>
      <c r="CB59" s="111">
        <v>1</v>
      </c>
      <c r="CZ59" s="87">
        <v>0</v>
      </c>
    </row>
    <row r="60" spans="1:104" ht="12.75">
      <c r="A60" s="106">
        <v>23</v>
      </c>
      <c r="B60" s="107" t="s">
        <v>153</v>
      </c>
      <c r="C60" s="108" t="s">
        <v>154</v>
      </c>
      <c r="D60" s="109" t="s">
        <v>133</v>
      </c>
      <c r="E60" s="247">
        <v>5.8718</v>
      </c>
      <c r="F60" s="246"/>
      <c r="G60" s="110">
        <f>E60*F60</f>
        <v>0</v>
      </c>
      <c r="O60" s="105">
        <v>2</v>
      </c>
      <c r="AA60" s="87">
        <v>3</v>
      </c>
      <c r="AB60" s="87">
        <v>1</v>
      </c>
      <c r="AC60" s="87">
        <v>583414034</v>
      </c>
      <c r="AZ60" s="87">
        <v>1</v>
      </c>
      <c r="BA60" s="87">
        <f>IF(AZ60=1,G60,0)</f>
        <v>0</v>
      </c>
      <c r="BB60" s="87">
        <f>IF(AZ60=2,G60,0)</f>
        <v>0</v>
      </c>
      <c r="BC60" s="87">
        <f>IF(AZ60=3,G60,0)</f>
        <v>0</v>
      </c>
      <c r="BD60" s="87">
        <f>IF(AZ60=4,G60,0)</f>
        <v>0</v>
      </c>
      <c r="BE60" s="87">
        <f>IF(AZ60=5,G60,0)</f>
        <v>0</v>
      </c>
      <c r="CA60" s="111">
        <v>3</v>
      </c>
      <c r="CB60" s="111">
        <v>1</v>
      </c>
      <c r="CZ60" s="87">
        <v>1</v>
      </c>
    </row>
    <row r="61" spans="1:15" ht="12.75">
      <c r="A61" s="112"/>
      <c r="B61" s="114"/>
      <c r="C61" s="238" t="s">
        <v>155</v>
      </c>
      <c r="D61" s="239"/>
      <c r="E61" s="248">
        <v>5.8718</v>
      </c>
      <c r="F61" s="115"/>
      <c r="G61" s="116"/>
      <c r="M61" s="113" t="s">
        <v>155</v>
      </c>
      <c r="O61" s="105"/>
    </row>
    <row r="62" spans="1:104" ht="12.75">
      <c r="A62" s="106">
        <v>24</v>
      </c>
      <c r="B62" s="107" t="s">
        <v>156</v>
      </c>
      <c r="C62" s="108" t="s">
        <v>157</v>
      </c>
      <c r="D62" s="109" t="s">
        <v>133</v>
      </c>
      <c r="E62" s="247">
        <v>8.976</v>
      </c>
      <c r="F62" s="246"/>
      <c r="G62" s="110">
        <f>E62*F62</f>
        <v>0</v>
      </c>
      <c r="O62" s="105">
        <v>2</v>
      </c>
      <c r="AA62" s="87">
        <v>3</v>
      </c>
      <c r="AB62" s="87">
        <v>1</v>
      </c>
      <c r="AC62" s="87">
        <v>59691000</v>
      </c>
      <c r="AZ62" s="87">
        <v>1</v>
      </c>
      <c r="BA62" s="87">
        <f>IF(AZ62=1,G62,0)</f>
        <v>0</v>
      </c>
      <c r="BB62" s="87">
        <f>IF(AZ62=2,G62,0)</f>
        <v>0</v>
      </c>
      <c r="BC62" s="87">
        <f>IF(AZ62=3,G62,0)</f>
        <v>0</v>
      </c>
      <c r="BD62" s="87">
        <f>IF(AZ62=4,G62,0)</f>
        <v>0</v>
      </c>
      <c r="BE62" s="87">
        <f>IF(AZ62=5,G62,0)</f>
        <v>0</v>
      </c>
      <c r="CA62" s="111">
        <v>3</v>
      </c>
      <c r="CB62" s="111">
        <v>1</v>
      </c>
      <c r="CZ62" s="87">
        <v>1</v>
      </c>
    </row>
    <row r="63" spans="1:15" ht="12" customHeight="1">
      <c r="A63" s="112"/>
      <c r="B63" s="114"/>
      <c r="C63" s="238" t="s">
        <v>158</v>
      </c>
      <c r="D63" s="239"/>
      <c r="E63" s="248">
        <v>8.976</v>
      </c>
      <c r="F63" s="115"/>
      <c r="G63" s="116"/>
      <c r="M63" s="113" t="s">
        <v>158</v>
      </c>
      <c r="O63" s="105"/>
    </row>
    <row r="64" spans="1:57" ht="12.75">
      <c r="A64" s="117"/>
      <c r="B64" s="118" t="s">
        <v>74</v>
      </c>
      <c r="C64" s="119" t="str">
        <f>CONCATENATE(B7," ",C7)</f>
        <v>1 Zemní práce</v>
      </c>
      <c r="D64" s="120"/>
      <c r="E64" s="250"/>
      <c r="F64" s="122"/>
      <c r="G64" s="123">
        <f>SUM(G7:G63)</f>
        <v>0</v>
      </c>
      <c r="O64" s="105">
        <v>4</v>
      </c>
      <c r="BA64" s="124">
        <f>SUM(BA7:BA63)</f>
        <v>0</v>
      </c>
      <c r="BB64" s="124">
        <f>SUM(BB7:BB63)</f>
        <v>0</v>
      </c>
      <c r="BC64" s="124">
        <f>SUM(BC7:BC63)</f>
        <v>0</v>
      </c>
      <c r="BD64" s="124">
        <f>SUM(BD7:BD63)</f>
        <v>0</v>
      </c>
      <c r="BE64" s="124">
        <f>SUM(BE7:BE63)</f>
        <v>0</v>
      </c>
    </row>
    <row r="65" spans="1:15" ht="18" customHeight="1">
      <c r="A65" s="98" t="s">
        <v>71</v>
      </c>
      <c r="B65" s="99" t="s">
        <v>159</v>
      </c>
      <c r="C65" s="100" t="s">
        <v>160</v>
      </c>
      <c r="D65" s="101"/>
      <c r="E65" s="251"/>
      <c r="F65" s="102"/>
      <c r="G65" s="103"/>
      <c r="H65" s="104"/>
      <c r="I65" s="104"/>
      <c r="O65" s="105">
        <v>1</v>
      </c>
    </row>
    <row r="66" spans="1:104" ht="12.75">
      <c r="A66" s="106">
        <v>25</v>
      </c>
      <c r="B66" s="107" t="s">
        <v>161</v>
      </c>
      <c r="C66" s="108" t="s">
        <v>162</v>
      </c>
      <c r="D66" s="109" t="s">
        <v>163</v>
      </c>
      <c r="E66" s="247">
        <v>6</v>
      </c>
      <c r="F66" s="246"/>
      <c r="G66" s="110">
        <f aca="true" t="shared" si="0" ref="G66:G75">E66*F66</f>
        <v>0</v>
      </c>
      <c r="O66" s="105">
        <v>2</v>
      </c>
      <c r="AA66" s="87">
        <v>1</v>
      </c>
      <c r="AB66" s="87">
        <v>1</v>
      </c>
      <c r="AC66" s="87">
        <v>1</v>
      </c>
      <c r="AZ66" s="87">
        <v>1</v>
      </c>
      <c r="BA66" s="87">
        <f aca="true" t="shared" si="1" ref="BA66:BA75">IF(AZ66=1,G66,0)</f>
        <v>0</v>
      </c>
      <c r="BB66" s="87">
        <f aca="true" t="shared" si="2" ref="BB66:BB75">IF(AZ66=2,G66,0)</f>
        <v>0</v>
      </c>
      <c r="BC66" s="87">
        <f aca="true" t="shared" si="3" ref="BC66:BC75">IF(AZ66=3,G66,0)</f>
        <v>0</v>
      </c>
      <c r="BD66" s="87">
        <f aca="true" t="shared" si="4" ref="BD66:BD75">IF(AZ66=4,G66,0)</f>
        <v>0</v>
      </c>
      <c r="BE66" s="87">
        <f aca="true" t="shared" si="5" ref="BE66:BE75">IF(AZ66=5,G66,0)</f>
        <v>0</v>
      </c>
      <c r="CA66" s="111">
        <v>1</v>
      </c>
      <c r="CB66" s="111">
        <v>1</v>
      </c>
      <c r="CZ66" s="87">
        <v>0</v>
      </c>
    </row>
    <row r="67" spans="1:104" ht="12.75">
      <c r="A67" s="106">
        <v>26</v>
      </c>
      <c r="B67" s="107" t="s">
        <v>164</v>
      </c>
      <c r="C67" s="108" t="s">
        <v>165</v>
      </c>
      <c r="D67" s="109" t="s">
        <v>111</v>
      </c>
      <c r="E67" s="247">
        <v>1</v>
      </c>
      <c r="F67" s="246"/>
      <c r="G67" s="110">
        <f t="shared" si="0"/>
        <v>0</v>
      </c>
      <c r="O67" s="105">
        <v>2</v>
      </c>
      <c r="AA67" s="87">
        <v>1</v>
      </c>
      <c r="AB67" s="87">
        <v>1</v>
      </c>
      <c r="AC67" s="87">
        <v>1</v>
      </c>
      <c r="AZ67" s="87">
        <v>1</v>
      </c>
      <c r="BA67" s="87">
        <f t="shared" si="1"/>
        <v>0</v>
      </c>
      <c r="BB67" s="87">
        <f t="shared" si="2"/>
        <v>0</v>
      </c>
      <c r="BC67" s="87">
        <f t="shared" si="3"/>
        <v>0</v>
      </c>
      <c r="BD67" s="87">
        <f t="shared" si="4"/>
        <v>0</v>
      </c>
      <c r="BE67" s="87">
        <f t="shared" si="5"/>
        <v>0</v>
      </c>
      <c r="CA67" s="111">
        <v>1</v>
      </c>
      <c r="CB67" s="111">
        <v>1</v>
      </c>
      <c r="CZ67" s="87">
        <v>0</v>
      </c>
    </row>
    <row r="68" spans="1:104" ht="12.75">
      <c r="A68" s="106">
        <v>27</v>
      </c>
      <c r="B68" s="107" t="s">
        <v>166</v>
      </c>
      <c r="C68" s="108" t="s">
        <v>167</v>
      </c>
      <c r="D68" s="109" t="s">
        <v>163</v>
      </c>
      <c r="E68" s="247">
        <v>6</v>
      </c>
      <c r="F68" s="246"/>
      <c r="G68" s="110">
        <f t="shared" si="0"/>
        <v>0</v>
      </c>
      <c r="O68" s="105">
        <v>2</v>
      </c>
      <c r="AA68" s="87">
        <v>1</v>
      </c>
      <c r="AB68" s="87">
        <v>1</v>
      </c>
      <c r="AC68" s="87">
        <v>1</v>
      </c>
      <c r="AZ68" s="87">
        <v>1</v>
      </c>
      <c r="BA68" s="87">
        <f t="shared" si="1"/>
        <v>0</v>
      </c>
      <c r="BB68" s="87">
        <f t="shared" si="2"/>
        <v>0</v>
      </c>
      <c r="BC68" s="87">
        <f t="shared" si="3"/>
        <v>0</v>
      </c>
      <c r="BD68" s="87">
        <f t="shared" si="4"/>
        <v>0</v>
      </c>
      <c r="BE68" s="87">
        <f t="shared" si="5"/>
        <v>0</v>
      </c>
      <c r="CA68" s="111">
        <v>1</v>
      </c>
      <c r="CB68" s="111">
        <v>1</v>
      </c>
      <c r="CZ68" s="87">
        <v>0</v>
      </c>
    </row>
    <row r="69" spans="1:104" ht="12.75">
      <c r="A69" s="106">
        <v>28</v>
      </c>
      <c r="B69" s="107" t="s">
        <v>168</v>
      </c>
      <c r="C69" s="108" t="s">
        <v>169</v>
      </c>
      <c r="D69" s="109" t="s">
        <v>111</v>
      </c>
      <c r="E69" s="247">
        <v>1</v>
      </c>
      <c r="F69" s="246"/>
      <c r="G69" s="207">
        <f t="shared" si="0"/>
        <v>0</v>
      </c>
      <c r="O69" s="105">
        <v>2</v>
      </c>
      <c r="AA69" s="87">
        <v>1</v>
      </c>
      <c r="AB69" s="87">
        <v>1</v>
      </c>
      <c r="AC69" s="87">
        <v>1</v>
      </c>
      <c r="AZ69" s="87">
        <v>1</v>
      </c>
      <c r="BA69" s="87">
        <f t="shared" si="1"/>
        <v>0</v>
      </c>
      <c r="BB69" s="87">
        <f t="shared" si="2"/>
        <v>0</v>
      </c>
      <c r="BC69" s="87">
        <f t="shared" si="3"/>
        <v>0</v>
      </c>
      <c r="BD69" s="87">
        <f t="shared" si="4"/>
        <v>0</v>
      </c>
      <c r="BE69" s="87">
        <f t="shared" si="5"/>
        <v>0</v>
      </c>
      <c r="CA69" s="111">
        <v>1</v>
      </c>
      <c r="CB69" s="111">
        <v>1</v>
      </c>
      <c r="CZ69" s="87">
        <v>0</v>
      </c>
    </row>
    <row r="70" spans="1:104" ht="12.75">
      <c r="A70" s="106">
        <v>29</v>
      </c>
      <c r="B70" s="107" t="s">
        <v>170</v>
      </c>
      <c r="C70" s="108" t="s">
        <v>171</v>
      </c>
      <c r="D70" s="109" t="s">
        <v>111</v>
      </c>
      <c r="E70" s="247">
        <v>1</v>
      </c>
      <c r="F70" s="246"/>
      <c r="G70" s="110">
        <f t="shared" si="0"/>
        <v>0</v>
      </c>
      <c r="O70" s="105">
        <v>2</v>
      </c>
      <c r="AA70" s="87">
        <v>1</v>
      </c>
      <c r="AB70" s="87">
        <v>1</v>
      </c>
      <c r="AC70" s="87">
        <v>1</v>
      </c>
      <c r="AZ70" s="87">
        <v>1</v>
      </c>
      <c r="BA70" s="87">
        <f t="shared" si="1"/>
        <v>0</v>
      </c>
      <c r="BB70" s="87">
        <f t="shared" si="2"/>
        <v>0</v>
      </c>
      <c r="BC70" s="87">
        <f t="shared" si="3"/>
        <v>0</v>
      </c>
      <c r="BD70" s="87">
        <f t="shared" si="4"/>
        <v>0</v>
      </c>
      <c r="BE70" s="87">
        <f t="shared" si="5"/>
        <v>0</v>
      </c>
      <c r="CA70" s="111">
        <v>1</v>
      </c>
      <c r="CB70" s="111">
        <v>1</v>
      </c>
      <c r="CZ70" s="87">
        <v>0</v>
      </c>
    </row>
    <row r="71" spans="1:104" ht="12.75">
      <c r="A71" s="106">
        <v>30</v>
      </c>
      <c r="B71" s="107" t="s">
        <v>172</v>
      </c>
      <c r="C71" s="108" t="s">
        <v>173</v>
      </c>
      <c r="D71" s="109" t="s">
        <v>111</v>
      </c>
      <c r="E71" s="247">
        <v>1</v>
      </c>
      <c r="F71" s="246"/>
      <c r="G71" s="110">
        <f t="shared" si="0"/>
        <v>0</v>
      </c>
      <c r="O71" s="105">
        <v>2</v>
      </c>
      <c r="AA71" s="87">
        <v>1</v>
      </c>
      <c r="AB71" s="87">
        <v>1</v>
      </c>
      <c r="AC71" s="87">
        <v>1</v>
      </c>
      <c r="AZ71" s="87">
        <v>1</v>
      </c>
      <c r="BA71" s="87">
        <f t="shared" si="1"/>
        <v>0</v>
      </c>
      <c r="BB71" s="87">
        <f t="shared" si="2"/>
        <v>0</v>
      </c>
      <c r="BC71" s="87">
        <f t="shared" si="3"/>
        <v>0</v>
      </c>
      <c r="BD71" s="87">
        <f t="shared" si="4"/>
        <v>0</v>
      </c>
      <c r="BE71" s="87">
        <f t="shared" si="5"/>
        <v>0</v>
      </c>
      <c r="CA71" s="111">
        <v>1</v>
      </c>
      <c r="CB71" s="111">
        <v>1</v>
      </c>
      <c r="CZ71" s="87">
        <v>0</v>
      </c>
    </row>
    <row r="72" spans="1:104" ht="12.75">
      <c r="A72" s="106">
        <v>31</v>
      </c>
      <c r="B72" s="107" t="s">
        <v>174</v>
      </c>
      <c r="C72" s="108" t="s">
        <v>175</v>
      </c>
      <c r="D72" s="109" t="s">
        <v>111</v>
      </c>
      <c r="E72" s="247">
        <v>1</v>
      </c>
      <c r="F72" s="246"/>
      <c r="G72" s="110">
        <f t="shared" si="0"/>
        <v>0</v>
      </c>
      <c r="O72" s="105">
        <v>2</v>
      </c>
      <c r="AA72" s="87">
        <v>1</v>
      </c>
      <c r="AB72" s="87">
        <v>1</v>
      </c>
      <c r="AC72" s="87">
        <v>1</v>
      </c>
      <c r="AZ72" s="87">
        <v>1</v>
      </c>
      <c r="BA72" s="87">
        <f t="shared" si="1"/>
        <v>0</v>
      </c>
      <c r="BB72" s="87">
        <f t="shared" si="2"/>
        <v>0</v>
      </c>
      <c r="BC72" s="87">
        <f t="shared" si="3"/>
        <v>0</v>
      </c>
      <c r="BD72" s="87">
        <f t="shared" si="4"/>
        <v>0</v>
      </c>
      <c r="BE72" s="87">
        <f t="shared" si="5"/>
        <v>0</v>
      </c>
      <c r="CA72" s="111">
        <v>1</v>
      </c>
      <c r="CB72" s="111">
        <v>1</v>
      </c>
      <c r="CZ72" s="87">
        <v>0</v>
      </c>
    </row>
    <row r="73" spans="1:104" ht="12.75">
      <c r="A73" s="106">
        <v>32</v>
      </c>
      <c r="B73" s="107" t="s">
        <v>176</v>
      </c>
      <c r="C73" s="108" t="s">
        <v>177</v>
      </c>
      <c r="D73" s="109" t="s">
        <v>111</v>
      </c>
      <c r="E73" s="247">
        <v>1</v>
      </c>
      <c r="F73" s="246"/>
      <c r="G73" s="110">
        <f t="shared" si="0"/>
        <v>0</v>
      </c>
      <c r="O73" s="105">
        <v>2</v>
      </c>
      <c r="AA73" s="87">
        <v>1</v>
      </c>
      <c r="AB73" s="87">
        <v>1</v>
      </c>
      <c r="AC73" s="87">
        <v>1</v>
      </c>
      <c r="AZ73" s="87">
        <v>1</v>
      </c>
      <c r="BA73" s="87">
        <f t="shared" si="1"/>
        <v>0</v>
      </c>
      <c r="BB73" s="87">
        <f t="shared" si="2"/>
        <v>0</v>
      </c>
      <c r="BC73" s="87">
        <f t="shared" si="3"/>
        <v>0</v>
      </c>
      <c r="BD73" s="87">
        <f t="shared" si="4"/>
        <v>0</v>
      </c>
      <c r="BE73" s="87">
        <f t="shared" si="5"/>
        <v>0</v>
      </c>
      <c r="CA73" s="111">
        <v>1</v>
      </c>
      <c r="CB73" s="111">
        <v>1</v>
      </c>
      <c r="CZ73" s="87">
        <v>0</v>
      </c>
    </row>
    <row r="74" spans="1:104" ht="12.75">
      <c r="A74" s="106">
        <v>33</v>
      </c>
      <c r="B74" s="107" t="s">
        <v>178</v>
      </c>
      <c r="C74" s="108" t="s">
        <v>179</v>
      </c>
      <c r="D74" s="109" t="s">
        <v>180</v>
      </c>
      <c r="E74" s="247">
        <v>10</v>
      </c>
      <c r="F74" s="246"/>
      <c r="G74" s="110">
        <f t="shared" si="0"/>
        <v>0</v>
      </c>
      <c r="O74" s="105">
        <v>2</v>
      </c>
      <c r="AA74" s="87">
        <v>1</v>
      </c>
      <c r="AB74" s="87">
        <v>1</v>
      </c>
      <c r="AC74" s="87">
        <v>1</v>
      </c>
      <c r="AZ74" s="87">
        <v>1</v>
      </c>
      <c r="BA74" s="87">
        <f t="shared" si="1"/>
        <v>0</v>
      </c>
      <c r="BB74" s="87">
        <f t="shared" si="2"/>
        <v>0</v>
      </c>
      <c r="BC74" s="87">
        <f t="shared" si="3"/>
        <v>0</v>
      </c>
      <c r="BD74" s="87">
        <f t="shared" si="4"/>
        <v>0</v>
      </c>
      <c r="BE74" s="87">
        <f t="shared" si="5"/>
        <v>0</v>
      </c>
      <c r="CA74" s="111">
        <v>1</v>
      </c>
      <c r="CB74" s="111">
        <v>1</v>
      </c>
      <c r="CZ74" s="87">
        <v>0</v>
      </c>
    </row>
    <row r="75" spans="1:104" ht="22.5">
      <c r="A75" s="106">
        <v>34</v>
      </c>
      <c r="B75" s="107" t="s">
        <v>181</v>
      </c>
      <c r="C75" s="108" t="s">
        <v>182</v>
      </c>
      <c r="D75" s="109" t="s">
        <v>111</v>
      </c>
      <c r="E75" s="247">
        <v>1</v>
      </c>
      <c r="F75" s="246"/>
      <c r="G75" s="110">
        <f t="shared" si="0"/>
        <v>0</v>
      </c>
      <c r="O75" s="105">
        <v>2</v>
      </c>
      <c r="AA75" s="87">
        <v>1</v>
      </c>
      <c r="AB75" s="87">
        <v>1</v>
      </c>
      <c r="AC75" s="87">
        <v>1</v>
      </c>
      <c r="AZ75" s="87">
        <v>1</v>
      </c>
      <c r="BA75" s="87">
        <f t="shared" si="1"/>
        <v>0</v>
      </c>
      <c r="BB75" s="87">
        <f t="shared" si="2"/>
        <v>0</v>
      </c>
      <c r="BC75" s="87">
        <f t="shared" si="3"/>
        <v>0</v>
      </c>
      <c r="BD75" s="87">
        <f t="shared" si="4"/>
        <v>0</v>
      </c>
      <c r="BE75" s="87">
        <f t="shared" si="5"/>
        <v>0</v>
      </c>
      <c r="CA75" s="111">
        <v>1</v>
      </c>
      <c r="CB75" s="111">
        <v>1</v>
      </c>
      <c r="CZ75" s="87">
        <v>0</v>
      </c>
    </row>
    <row r="76" spans="1:57" ht="12.75">
      <c r="A76" s="117"/>
      <c r="B76" s="118" t="s">
        <v>74</v>
      </c>
      <c r="C76" s="119" t="str">
        <f>CONCATENATE(B65," ",C65)</f>
        <v>11 Přípravné a přidružené práce</v>
      </c>
      <c r="D76" s="120"/>
      <c r="E76" s="250"/>
      <c r="F76" s="122"/>
      <c r="G76" s="123">
        <f>SUM(G65:G75)</f>
        <v>0</v>
      </c>
      <c r="O76" s="105">
        <v>4</v>
      </c>
      <c r="BA76" s="124">
        <f>SUM(BA65:BA75)</f>
        <v>0</v>
      </c>
      <c r="BB76" s="124">
        <f>SUM(BB65:BB75)</f>
        <v>0</v>
      </c>
      <c r="BC76" s="124">
        <f>SUM(BC65:BC75)</f>
        <v>0</v>
      </c>
      <c r="BD76" s="124">
        <f>SUM(BD65:BD75)</f>
        <v>0</v>
      </c>
      <c r="BE76" s="124">
        <f>SUM(BE65:BE75)</f>
        <v>0</v>
      </c>
    </row>
    <row r="77" spans="1:15" ht="18" customHeight="1">
      <c r="A77" s="98" t="s">
        <v>71</v>
      </c>
      <c r="B77" s="99" t="s">
        <v>183</v>
      </c>
      <c r="C77" s="100" t="s">
        <v>184</v>
      </c>
      <c r="D77" s="101"/>
      <c r="E77" s="251"/>
      <c r="F77" s="102"/>
      <c r="G77" s="103"/>
      <c r="H77" s="104"/>
      <c r="I77" s="104"/>
      <c r="O77" s="105">
        <v>1</v>
      </c>
    </row>
    <row r="78" spans="1:104" ht="22.5">
      <c r="A78" s="106">
        <v>35</v>
      </c>
      <c r="B78" s="107" t="s">
        <v>185</v>
      </c>
      <c r="C78" s="108" t="s">
        <v>342</v>
      </c>
      <c r="D78" s="252" t="s">
        <v>84</v>
      </c>
      <c r="E78" s="247">
        <v>32</v>
      </c>
      <c r="F78" s="246"/>
      <c r="G78" s="110">
        <f>E78*F78</f>
        <v>0</v>
      </c>
      <c r="O78" s="105">
        <v>2</v>
      </c>
      <c r="AA78" s="87">
        <v>1</v>
      </c>
      <c r="AB78" s="87">
        <v>9</v>
      </c>
      <c r="AC78" s="87">
        <v>9</v>
      </c>
      <c r="AZ78" s="87">
        <v>1</v>
      </c>
      <c r="BA78" s="87">
        <f>IF(AZ78=1,G78,0)</f>
        <v>0</v>
      </c>
      <c r="BB78" s="87">
        <f>IF(AZ78=2,G78,0)</f>
        <v>0</v>
      </c>
      <c r="BC78" s="87">
        <f>IF(AZ78=3,G78,0)</f>
        <v>0</v>
      </c>
      <c r="BD78" s="87">
        <f>IF(AZ78=4,G78,0)</f>
        <v>0</v>
      </c>
      <c r="BE78" s="87">
        <f>IF(AZ78=5,G78,0)</f>
        <v>0</v>
      </c>
      <c r="CA78" s="111">
        <v>1</v>
      </c>
      <c r="CB78" s="111">
        <v>9</v>
      </c>
      <c r="CZ78" s="87">
        <v>0</v>
      </c>
    </row>
    <row r="79" spans="1:15" ht="12" customHeight="1">
      <c r="A79" s="112"/>
      <c r="B79" s="114"/>
      <c r="C79" s="238" t="s">
        <v>186</v>
      </c>
      <c r="D79" s="239"/>
      <c r="E79" s="248">
        <v>32</v>
      </c>
      <c r="F79" s="115"/>
      <c r="G79" s="116"/>
      <c r="M79" s="113" t="s">
        <v>186</v>
      </c>
      <c r="O79" s="105"/>
    </row>
    <row r="80" spans="1:104" ht="12.75">
      <c r="A80" s="106">
        <v>36</v>
      </c>
      <c r="B80" s="107" t="s">
        <v>187</v>
      </c>
      <c r="C80" s="108" t="s">
        <v>188</v>
      </c>
      <c r="D80" s="109" t="s">
        <v>189</v>
      </c>
      <c r="E80" s="247">
        <v>6</v>
      </c>
      <c r="F80" s="246"/>
      <c r="G80" s="110">
        <f>E80*F80</f>
        <v>0</v>
      </c>
      <c r="O80" s="105">
        <v>2</v>
      </c>
      <c r="AA80" s="87">
        <v>1</v>
      </c>
      <c r="AB80" s="87">
        <v>0</v>
      </c>
      <c r="AC80" s="87">
        <v>0</v>
      </c>
      <c r="AZ80" s="87">
        <v>1</v>
      </c>
      <c r="BA80" s="87">
        <f>IF(AZ80=1,G80,0)</f>
        <v>0</v>
      </c>
      <c r="BB80" s="87">
        <f>IF(AZ80=2,G80,0)</f>
        <v>0</v>
      </c>
      <c r="BC80" s="87">
        <f>IF(AZ80=3,G80,0)</f>
        <v>0</v>
      </c>
      <c r="BD80" s="87">
        <f>IF(AZ80=4,G80,0)</f>
        <v>0</v>
      </c>
      <c r="BE80" s="87">
        <f>IF(AZ80=5,G80,0)</f>
        <v>0</v>
      </c>
      <c r="CA80" s="111">
        <v>1</v>
      </c>
      <c r="CB80" s="111">
        <v>0</v>
      </c>
      <c r="CZ80" s="87">
        <v>0</v>
      </c>
    </row>
    <row r="81" spans="1:104" ht="12.75">
      <c r="A81" s="106">
        <v>37</v>
      </c>
      <c r="B81" s="107" t="s">
        <v>190</v>
      </c>
      <c r="C81" s="108" t="s">
        <v>191</v>
      </c>
      <c r="D81" s="109" t="s">
        <v>189</v>
      </c>
      <c r="E81" s="247">
        <v>1</v>
      </c>
      <c r="F81" s="246"/>
      <c r="G81" s="110">
        <f>E81*F81</f>
        <v>0</v>
      </c>
      <c r="O81" s="105">
        <v>2</v>
      </c>
      <c r="AA81" s="87">
        <v>1</v>
      </c>
      <c r="AB81" s="87">
        <v>0</v>
      </c>
      <c r="AC81" s="87">
        <v>0</v>
      </c>
      <c r="AZ81" s="87">
        <v>1</v>
      </c>
      <c r="BA81" s="87">
        <f>IF(AZ81=1,G81,0)</f>
        <v>0</v>
      </c>
      <c r="BB81" s="87">
        <f>IF(AZ81=2,G81,0)</f>
        <v>0</v>
      </c>
      <c r="BC81" s="87">
        <f>IF(AZ81=3,G81,0)</f>
        <v>0</v>
      </c>
      <c r="BD81" s="87">
        <f>IF(AZ81=4,G81,0)</f>
        <v>0</v>
      </c>
      <c r="BE81" s="87">
        <f>IF(AZ81=5,G81,0)</f>
        <v>0</v>
      </c>
      <c r="CA81" s="111">
        <v>1</v>
      </c>
      <c r="CB81" s="111">
        <v>0</v>
      </c>
      <c r="CZ81" s="87">
        <v>0</v>
      </c>
    </row>
    <row r="82" spans="1:104" ht="12.75">
      <c r="A82" s="106">
        <v>38</v>
      </c>
      <c r="B82" s="107" t="s">
        <v>192</v>
      </c>
      <c r="C82" s="108" t="s">
        <v>193</v>
      </c>
      <c r="D82" s="109" t="s">
        <v>94</v>
      </c>
      <c r="E82" s="247">
        <v>1.19</v>
      </c>
      <c r="F82" s="246"/>
      <c r="G82" s="110">
        <f>E82*F82</f>
        <v>0</v>
      </c>
      <c r="O82" s="105">
        <v>2</v>
      </c>
      <c r="AA82" s="87">
        <v>1</v>
      </c>
      <c r="AB82" s="87">
        <v>0</v>
      </c>
      <c r="AC82" s="87">
        <v>0</v>
      </c>
      <c r="AZ82" s="87">
        <v>1</v>
      </c>
      <c r="BA82" s="87">
        <f>IF(AZ82=1,G82,0)</f>
        <v>0</v>
      </c>
      <c r="BB82" s="87">
        <f>IF(AZ82=2,G82,0)</f>
        <v>0</v>
      </c>
      <c r="BC82" s="87">
        <f>IF(AZ82=3,G82,0)</f>
        <v>0</v>
      </c>
      <c r="BD82" s="87">
        <f>IF(AZ82=4,G82,0)</f>
        <v>0</v>
      </c>
      <c r="BE82" s="87">
        <f>IF(AZ82=5,G82,0)</f>
        <v>0</v>
      </c>
      <c r="CA82" s="111">
        <v>1</v>
      </c>
      <c r="CB82" s="111">
        <v>0</v>
      </c>
      <c r="CZ82" s="87">
        <v>1.1322</v>
      </c>
    </row>
    <row r="83" spans="1:15" ht="12" customHeight="1">
      <c r="A83" s="112"/>
      <c r="B83" s="114"/>
      <c r="C83" s="238" t="s">
        <v>194</v>
      </c>
      <c r="D83" s="239"/>
      <c r="E83" s="248">
        <v>1.19</v>
      </c>
      <c r="F83" s="115"/>
      <c r="G83" s="116"/>
      <c r="M83" s="113" t="s">
        <v>194</v>
      </c>
      <c r="O83" s="105"/>
    </row>
    <row r="84" spans="1:104" ht="12.75">
      <c r="A84" s="106">
        <v>39</v>
      </c>
      <c r="B84" s="107" t="s">
        <v>195</v>
      </c>
      <c r="C84" s="108" t="s">
        <v>196</v>
      </c>
      <c r="D84" s="109" t="s">
        <v>189</v>
      </c>
      <c r="E84" s="247">
        <v>6</v>
      </c>
      <c r="F84" s="246"/>
      <c r="G84" s="110">
        <f>E84*F84</f>
        <v>0</v>
      </c>
      <c r="O84" s="105">
        <v>2</v>
      </c>
      <c r="AA84" s="87">
        <v>1</v>
      </c>
      <c r="AB84" s="87">
        <v>1</v>
      </c>
      <c r="AC84" s="87">
        <v>1</v>
      </c>
      <c r="AZ84" s="87">
        <v>1</v>
      </c>
      <c r="BA84" s="87">
        <f>IF(AZ84=1,G84,0)</f>
        <v>0</v>
      </c>
      <c r="BB84" s="87">
        <f>IF(AZ84=2,G84,0)</f>
        <v>0</v>
      </c>
      <c r="BC84" s="87">
        <f>IF(AZ84=3,G84,0)</f>
        <v>0</v>
      </c>
      <c r="BD84" s="87">
        <f>IF(AZ84=4,G84,0)</f>
        <v>0</v>
      </c>
      <c r="BE84" s="87">
        <f>IF(AZ84=5,G84,0)</f>
        <v>0</v>
      </c>
      <c r="CA84" s="111">
        <v>1</v>
      </c>
      <c r="CB84" s="111">
        <v>1</v>
      </c>
      <c r="CZ84" s="87">
        <v>0.00165</v>
      </c>
    </row>
    <row r="85" spans="1:15" ht="12" customHeight="1">
      <c r="A85" s="112"/>
      <c r="B85" s="114"/>
      <c r="C85" s="238" t="s">
        <v>197</v>
      </c>
      <c r="D85" s="239"/>
      <c r="E85" s="248">
        <v>5</v>
      </c>
      <c r="F85" s="115"/>
      <c r="G85" s="116"/>
      <c r="M85" s="113" t="s">
        <v>197</v>
      </c>
      <c r="O85" s="105"/>
    </row>
    <row r="86" spans="1:15" ht="12" customHeight="1">
      <c r="A86" s="112"/>
      <c r="B86" s="114"/>
      <c r="C86" s="238" t="s">
        <v>198</v>
      </c>
      <c r="D86" s="239"/>
      <c r="E86" s="248">
        <v>1</v>
      </c>
      <c r="F86" s="115"/>
      <c r="G86" s="116"/>
      <c r="M86" s="113" t="s">
        <v>198</v>
      </c>
      <c r="O86" s="105"/>
    </row>
    <row r="87" spans="1:104" ht="12.75">
      <c r="A87" s="106">
        <v>40</v>
      </c>
      <c r="B87" s="107" t="s">
        <v>199</v>
      </c>
      <c r="C87" s="108" t="s">
        <v>200</v>
      </c>
      <c r="D87" s="109" t="s">
        <v>94</v>
      </c>
      <c r="E87" s="247">
        <v>0.25</v>
      </c>
      <c r="F87" s="246"/>
      <c r="G87" s="110">
        <f>E87*F87</f>
        <v>0</v>
      </c>
      <c r="O87" s="105">
        <v>2</v>
      </c>
      <c r="AA87" s="87">
        <v>1</v>
      </c>
      <c r="AB87" s="87">
        <v>1</v>
      </c>
      <c r="AC87" s="87">
        <v>1</v>
      </c>
      <c r="AZ87" s="87">
        <v>1</v>
      </c>
      <c r="BA87" s="87">
        <f>IF(AZ87=1,G87,0)</f>
        <v>0</v>
      </c>
      <c r="BB87" s="87">
        <f>IF(AZ87=2,G87,0)</f>
        <v>0</v>
      </c>
      <c r="BC87" s="87">
        <f>IF(AZ87=3,G87,0)</f>
        <v>0</v>
      </c>
      <c r="BD87" s="87">
        <f>IF(AZ87=4,G87,0)</f>
        <v>0</v>
      </c>
      <c r="BE87" s="87">
        <f>IF(AZ87=5,G87,0)</f>
        <v>0</v>
      </c>
      <c r="CA87" s="111">
        <v>1</v>
      </c>
      <c r="CB87" s="111">
        <v>1</v>
      </c>
      <c r="CZ87" s="87">
        <v>2.5</v>
      </c>
    </row>
    <row r="88" spans="1:15" ht="12" customHeight="1">
      <c r="A88" s="112"/>
      <c r="B88" s="114"/>
      <c r="C88" s="238" t="s">
        <v>201</v>
      </c>
      <c r="D88" s="239"/>
      <c r="E88" s="248">
        <v>0.25</v>
      </c>
      <c r="F88" s="115"/>
      <c r="G88" s="116"/>
      <c r="M88" s="113" t="s">
        <v>201</v>
      </c>
      <c r="O88" s="105"/>
    </row>
    <row r="89" spans="1:104" ht="12.75">
      <c r="A89" s="106">
        <v>41</v>
      </c>
      <c r="B89" s="107" t="s">
        <v>202</v>
      </c>
      <c r="C89" s="108" t="s">
        <v>203</v>
      </c>
      <c r="D89" s="109" t="s">
        <v>84</v>
      </c>
      <c r="E89" s="247">
        <v>8</v>
      </c>
      <c r="F89" s="246"/>
      <c r="G89" s="110">
        <f>E89*F89</f>
        <v>0</v>
      </c>
      <c r="O89" s="105">
        <v>2</v>
      </c>
      <c r="AA89" s="87">
        <v>1</v>
      </c>
      <c r="AB89" s="87">
        <v>9</v>
      </c>
      <c r="AC89" s="87">
        <v>9</v>
      </c>
      <c r="AZ89" s="87">
        <v>1</v>
      </c>
      <c r="BA89" s="87">
        <f>IF(AZ89=1,G89,0)</f>
        <v>0</v>
      </c>
      <c r="BB89" s="87">
        <f>IF(AZ89=2,G89,0)</f>
        <v>0</v>
      </c>
      <c r="BC89" s="87">
        <f>IF(AZ89=3,G89,0)</f>
        <v>0</v>
      </c>
      <c r="BD89" s="87">
        <f>IF(AZ89=4,G89,0)</f>
        <v>0</v>
      </c>
      <c r="BE89" s="87">
        <f>IF(AZ89=5,G89,0)</f>
        <v>0</v>
      </c>
      <c r="CA89" s="111">
        <v>1</v>
      </c>
      <c r="CB89" s="111">
        <v>9</v>
      </c>
      <c r="CZ89" s="87">
        <v>0.00031</v>
      </c>
    </row>
    <row r="90" spans="1:104" ht="12.75">
      <c r="A90" s="106">
        <v>42</v>
      </c>
      <c r="B90" s="107" t="s">
        <v>204</v>
      </c>
      <c r="C90" s="108" t="s">
        <v>372</v>
      </c>
      <c r="D90" s="109" t="s">
        <v>189</v>
      </c>
      <c r="E90" s="247">
        <v>5</v>
      </c>
      <c r="F90" s="246"/>
      <c r="G90" s="110">
        <f>E90*F90</f>
        <v>0</v>
      </c>
      <c r="O90" s="105">
        <v>2</v>
      </c>
      <c r="AA90" s="87">
        <v>3</v>
      </c>
      <c r="AB90" s="87">
        <v>1</v>
      </c>
      <c r="AC90" s="87">
        <v>2860013</v>
      </c>
      <c r="AZ90" s="87">
        <v>1</v>
      </c>
      <c r="BA90" s="87">
        <f>IF(AZ90=1,G90,0)</f>
        <v>0</v>
      </c>
      <c r="BB90" s="87">
        <f>IF(AZ90=2,G90,0)</f>
        <v>0</v>
      </c>
      <c r="BC90" s="87">
        <f>IF(AZ90=3,G90,0)</f>
        <v>0</v>
      </c>
      <c r="BD90" s="87">
        <f>IF(AZ90=4,G90,0)</f>
        <v>0</v>
      </c>
      <c r="BE90" s="87">
        <f>IF(AZ90=5,G90,0)</f>
        <v>0</v>
      </c>
      <c r="CA90" s="111">
        <v>3</v>
      </c>
      <c r="CB90" s="111">
        <v>1</v>
      </c>
      <c r="CZ90" s="87">
        <v>0.002</v>
      </c>
    </row>
    <row r="91" spans="1:104" ht="12.75">
      <c r="A91" s="106">
        <v>43</v>
      </c>
      <c r="B91" s="107" t="s">
        <v>205</v>
      </c>
      <c r="C91" s="108" t="s">
        <v>373</v>
      </c>
      <c r="D91" s="109" t="s">
        <v>189</v>
      </c>
      <c r="E91" s="247">
        <v>1</v>
      </c>
      <c r="F91" s="246"/>
      <c r="G91" s="110">
        <f>E91*F91</f>
        <v>0</v>
      </c>
      <c r="O91" s="105">
        <v>2</v>
      </c>
      <c r="AA91" s="87">
        <v>3</v>
      </c>
      <c r="AB91" s="87">
        <v>1</v>
      </c>
      <c r="AC91" s="87">
        <v>2860014</v>
      </c>
      <c r="AZ91" s="87">
        <v>1</v>
      </c>
      <c r="BA91" s="87">
        <f>IF(AZ91=1,G91,0)</f>
        <v>0</v>
      </c>
      <c r="BB91" s="87">
        <f>IF(AZ91=2,G91,0)</f>
        <v>0</v>
      </c>
      <c r="BC91" s="87">
        <f>IF(AZ91=3,G91,0)</f>
        <v>0</v>
      </c>
      <c r="BD91" s="87">
        <f>IF(AZ91=4,G91,0)</f>
        <v>0</v>
      </c>
      <c r="BE91" s="87">
        <f>IF(AZ91=5,G91,0)</f>
        <v>0</v>
      </c>
      <c r="CA91" s="111">
        <v>3</v>
      </c>
      <c r="CB91" s="111">
        <v>1</v>
      </c>
      <c r="CZ91" s="87">
        <v>0.002</v>
      </c>
    </row>
    <row r="92" spans="1:57" ht="12.75">
      <c r="A92" s="117"/>
      <c r="B92" s="118" t="s">
        <v>74</v>
      </c>
      <c r="C92" s="119" t="str">
        <f>CONCATENATE(B77," ",C77)</f>
        <v>45 Podkladní a vedlejší konstrukce</v>
      </c>
      <c r="D92" s="120"/>
      <c r="E92" s="250"/>
      <c r="F92" s="122"/>
      <c r="G92" s="123">
        <f>SUM(G77:G91)</f>
        <v>0</v>
      </c>
      <c r="O92" s="105">
        <v>4</v>
      </c>
      <c r="BA92" s="124">
        <f>SUM(BA77:BA91)</f>
        <v>0</v>
      </c>
      <c r="BB92" s="124">
        <f>SUM(BB77:BB91)</f>
        <v>0</v>
      </c>
      <c r="BC92" s="124">
        <f>SUM(BC77:BC91)</f>
        <v>0</v>
      </c>
      <c r="BD92" s="124">
        <f>SUM(BD77:BD91)</f>
        <v>0</v>
      </c>
      <c r="BE92" s="124">
        <f>SUM(BE77:BE91)</f>
        <v>0</v>
      </c>
    </row>
    <row r="93" spans="1:15" ht="18" customHeight="1">
      <c r="A93" s="98" t="s">
        <v>71</v>
      </c>
      <c r="B93" s="99" t="s">
        <v>206</v>
      </c>
      <c r="C93" s="100" t="s">
        <v>207</v>
      </c>
      <c r="D93" s="101"/>
      <c r="E93" s="251"/>
      <c r="F93" s="102"/>
      <c r="G93" s="103"/>
      <c r="H93" s="104"/>
      <c r="I93" s="104"/>
      <c r="O93" s="105">
        <v>1</v>
      </c>
    </row>
    <row r="94" spans="1:104" ht="22.5">
      <c r="A94" s="106">
        <v>44</v>
      </c>
      <c r="B94" s="107" t="s">
        <v>208</v>
      </c>
      <c r="C94" s="108" t="s">
        <v>374</v>
      </c>
      <c r="D94" s="252" t="s">
        <v>79</v>
      </c>
      <c r="E94" s="247">
        <v>16.27</v>
      </c>
      <c r="F94" s="246"/>
      <c r="G94" s="110">
        <f>E94*F94</f>
        <v>0</v>
      </c>
      <c r="O94" s="105">
        <v>2</v>
      </c>
      <c r="AA94" s="87">
        <v>1</v>
      </c>
      <c r="AB94" s="87">
        <v>1</v>
      </c>
      <c r="AC94" s="87">
        <v>1</v>
      </c>
      <c r="AZ94" s="87">
        <v>1</v>
      </c>
      <c r="BA94" s="87">
        <f>IF(AZ94=1,G94,0)</f>
        <v>0</v>
      </c>
      <c r="BB94" s="87">
        <f>IF(AZ94=2,G94,0)</f>
        <v>0</v>
      </c>
      <c r="BC94" s="87">
        <f>IF(AZ94=3,G94,0)</f>
        <v>0</v>
      </c>
      <c r="BD94" s="87">
        <f>IF(AZ94=4,G94,0)</f>
        <v>0</v>
      </c>
      <c r="BE94" s="87">
        <f>IF(AZ94=5,G94,0)</f>
        <v>0</v>
      </c>
      <c r="CA94" s="111">
        <v>1</v>
      </c>
      <c r="CB94" s="111">
        <v>1</v>
      </c>
      <c r="CZ94" s="87">
        <v>0.18463</v>
      </c>
    </row>
    <row r="95" spans="1:15" ht="12" customHeight="1">
      <c r="A95" s="112"/>
      <c r="B95" s="114"/>
      <c r="C95" s="238" t="s">
        <v>209</v>
      </c>
      <c r="D95" s="239"/>
      <c r="E95" s="248">
        <v>16.27</v>
      </c>
      <c r="F95" s="115"/>
      <c r="G95" s="116"/>
      <c r="M95" s="113" t="s">
        <v>209</v>
      </c>
      <c r="O95" s="105"/>
    </row>
    <row r="96" spans="1:104" ht="12.75">
      <c r="A96" s="106">
        <v>45</v>
      </c>
      <c r="B96" s="107" t="s">
        <v>210</v>
      </c>
      <c r="C96" s="108" t="s">
        <v>211</v>
      </c>
      <c r="D96" s="109" t="s">
        <v>79</v>
      </c>
      <c r="E96" s="247">
        <v>16.27</v>
      </c>
      <c r="F96" s="246"/>
      <c r="G96" s="110">
        <f>E96*F96</f>
        <v>0</v>
      </c>
      <c r="O96" s="105">
        <v>2</v>
      </c>
      <c r="AA96" s="87">
        <v>1</v>
      </c>
      <c r="AB96" s="87">
        <v>1</v>
      </c>
      <c r="AC96" s="87">
        <v>1</v>
      </c>
      <c r="AZ96" s="87">
        <v>1</v>
      </c>
      <c r="BA96" s="87">
        <f>IF(AZ96=1,G96,0)</f>
        <v>0</v>
      </c>
      <c r="BB96" s="87">
        <f>IF(AZ96=2,G96,0)</f>
        <v>0</v>
      </c>
      <c r="BC96" s="87">
        <f>IF(AZ96=3,G96,0)</f>
        <v>0</v>
      </c>
      <c r="BD96" s="87">
        <f>IF(AZ96=4,G96,0)</f>
        <v>0</v>
      </c>
      <c r="BE96" s="87">
        <f>IF(AZ96=5,G96,0)</f>
        <v>0</v>
      </c>
      <c r="CA96" s="111">
        <v>1</v>
      </c>
      <c r="CB96" s="111">
        <v>1</v>
      </c>
      <c r="CZ96" s="87">
        <v>0.26376</v>
      </c>
    </row>
    <row r="97" spans="1:104" ht="12.75">
      <c r="A97" s="106">
        <v>46</v>
      </c>
      <c r="B97" s="107" t="s">
        <v>212</v>
      </c>
      <c r="C97" s="108" t="s">
        <v>213</v>
      </c>
      <c r="D97" s="109" t="s">
        <v>94</v>
      </c>
      <c r="E97" s="247">
        <v>4.1915</v>
      </c>
      <c r="F97" s="246"/>
      <c r="G97" s="110">
        <f>E97*F97</f>
        <v>0</v>
      </c>
      <c r="O97" s="105">
        <v>2</v>
      </c>
      <c r="AA97" s="87">
        <v>1</v>
      </c>
      <c r="AB97" s="87">
        <v>1</v>
      </c>
      <c r="AC97" s="87">
        <v>1</v>
      </c>
      <c r="AZ97" s="87">
        <v>1</v>
      </c>
      <c r="BA97" s="87">
        <f>IF(AZ97=1,G97,0)</f>
        <v>0</v>
      </c>
      <c r="BB97" s="87">
        <f>IF(AZ97=2,G97,0)</f>
        <v>0</v>
      </c>
      <c r="BC97" s="87">
        <f>IF(AZ97=3,G97,0)</f>
        <v>0</v>
      </c>
      <c r="BD97" s="87">
        <f>IF(AZ97=4,G97,0)</f>
        <v>0</v>
      </c>
      <c r="BE97" s="87">
        <f>IF(AZ97=5,G97,0)</f>
        <v>0</v>
      </c>
      <c r="CA97" s="111">
        <v>1</v>
      </c>
      <c r="CB97" s="111">
        <v>1</v>
      </c>
      <c r="CZ97" s="87">
        <v>1.6867</v>
      </c>
    </row>
    <row r="98" spans="1:15" ht="12" customHeight="1">
      <c r="A98" s="112"/>
      <c r="B98" s="114"/>
      <c r="C98" s="238" t="s">
        <v>214</v>
      </c>
      <c r="D98" s="239"/>
      <c r="E98" s="248">
        <v>3.254</v>
      </c>
      <c r="F98" s="115"/>
      <c r="G98" s="116"/>
      <c r="M98" s="113" t="s">
        <v>214</v>
      </c>
      <c r="O98" s="105"/>
    </row>
    <row r="99" spans="1:15" ht="12" customHeight="1">
      <c r="A99" s="112"/>
      <c r="B99" s="114"/>
      <c r="C99" s="238" t="s">
        <v>215</v>
      </c>
      <c r="D99" s="239"/>
      <c r="E99" s="248">
        <v>0.9375</v>
      </c>
      <c r="F99" s="115"/>
      <c r="G99" s="116"/>
      <c r="M99" s="113" t="s">
        <v>215</v>
      </c>
      <c r="O99" s="105"/>
    </row>
    <row r="100" spans="1:104" ht="12.75">
      <c r="A100" s="106">
        <v>47</v>
      </c>
      <c r="B100" s="107" t="s">
        <v>216</v>
      </c>
      <c r="C100" s="108" t="s">
        <v>217</v>
      </c>
      <c r="D100" s="109" t="s">
        <v>79</v>
      </c>
      <c r="E100" s="247">
        <v>16.27</v>
      </c>
      <c r="F100" s="246"/>
      <c r="G100" s="110">
        <f>E100*F100</f>
        <v>0</v>
      </c>
      <c r="O100" s="105">
        <v>2</v>
      </c>
      <c r="AA100" s="87">
        <v>1</v>
      </c>
      <c r="AB100" s="87">
        <v>1</v>
      </c>
      <c r="AC100" s="87">
        <v>1</v>
      </c>
      <c r="AZ100" s="87">
        <v>1</v>
      </c>
      <c r="BA100" s="87">
        <f>IF(AZ100=1,G100,0)</f>
        <v>0</v>
      </c>
      <c r="BB100" s="87">
        <f>IF(AZ100=2,G100,0)</f>
        <v>0</v>
      </c>
      <c r="BC100" s="87">
        <f>IF(AZ100=3,G100,0)</f>
        <v>0</v>
      </c>
      <c r="BD100" s="87">
        <f>IF(AZ100=4,G100,0)</f>
        <v>0</v>
      </c>
      <c r="BE100" s="87">
        <f>IF(AZ100=5,G100,0)</f>
        <v>0</v>
      </c>
      <c r="CA100" s="111">
        <v>1</v>
      </c>
      <c r="CB100" s="111">
        <v>1</v>
      </c>
      <c r="CZ100" s="87">
        <v>0.00601</v>
      </c>
    </row>
    <row r="101" spans="1:15" ht="12.75">
      <c r="A101" s="112"/>
      <c r="B101" s="114"/>
      <c r="C101" s="238" t="s">
        <v>209</v>
      </c>
      <c r="D101" s="239"/>
      <c r="E101" s="248">
        <v>16.27</v>
      </c>
      <c r="F101" s="115"/>
      <c r="G101" s="116"/>
      <c r="M101" s="113" t="s">
        <v>209</v>
      </c>
      <c r="O101" s="105"/>
    </row>
    <row r="102" spans="1:104" ht="12.75">
      <c r="A102" s="106">
        <v>48</v>
      </c>
      <c r="B102" s="107" t="s">
        <v>218</v>
      </c>
      <c r="C102" s="108" t="s">
        <v>219</v>
      </c>
      <c r="D102" s="109" t="s">
        <v>79</v>
      </c>
      <c r="E102" s="247">
        <v>61.04</v>
      </c>
      <c r="F102" s="246"/>
      <c r="G102" s="110">
        <f>E102*F102</f>
        <v>0</v>
      </c>
      <c r="O102" s="105">
        <v>2</v>
      </c>
      <c r="AA102" s="87">
        <v>1</v>
      </c>
      <c r="AB102" s="87">
        <v>1</v>
      </c>
      <c r="AC102" s="87">
        <v>1</v>
      </c>
      <c r="AZ102" s="87">
        <v>1</v>
      </c>
      <c r="BA102" s="87">
        <f>IF(AZ102=1,G102,0)</f>
        <v>0</v>
      </c>
      <c r="BB102" s="87">
        <f>IF(AZ102=2,G102,0)</f>
        <v>0</v>
      </c>
      <c r="BC102" s="87">
        <f>IF(AZ102=3,G102,0)</f>
        <v>0</v>
      </c>
      <c r="BD102" s="87">
        <f>IF(AZ102=4,G102,0)</f>
        <v>0</v>
      </c>
      <c r="BE102" s="87">
        <f>IF(AZ102=5,G102,0)</f>
        <v>0</v>
      </c>
      <c r="CA102" s="111">
        <v>1</v>
      </c>
      <c r="CB102" s="111">
        <v>1</v>
      </c>
      <c r="CZ102" s="87">
        <v>0.0005</v>
      </c>
    </row>
    <row r="103" spans="1:15" ht="12" customHeight="1">
      <c r="A103" s="112"/>
      <c r="B103" s="114"/>
      <c r="C103" s="238" t="s">
        <v>220</v>
      </c>
      <c r="D103" s="239"/>
      <c r="E103" s="248">
        <v>54.64</v>
      </c>
      <c r="F103" s="115"/>
      <c r="G103" s="116"/>
      <c r="M103" s="113" t="s">
        <v>220</v>
      </c>
      <c r="O103" s="105"/>
    </row>
    <row r="104" spans="1:15" ht="12" customHeight="1">
      <c r="A104" s="112"/>
      <c r="B104" s="114"/>
      <c r="C104" s="238" t="s">
        <v>221</v>
      </c>
      <c r="D104" s="239"/>
      <c r="E104" s="248">
        <v>6.4</v>
      </c>
      <c r="F104" s="115"/>
      <c r="G104" s="116"/>
      <c r="M104" s="113" t="s">
        <v>221</v>
      </c>
      <c r="O104" s="105"/>
    </row>
    <row r="105" spans="1:104" ht="12.75">
      <c r="A105" s="106">
        <v>49</v>
      </c>
      <c r="B105" s="107" t="s">
        <v>222</v>
      </c>
      <c r="C105" s="108" t="s">
        <v>223</v>
      </c>
      <c r="D105" s="109" t="s">
        <v>79</v>
      </c>
      <c r="E105" s="247">
        <v>28.5</v>
      </c>
      <c r="F105" s="246"/>
      <c r="G105" s="110">
        <f>E105*F105</f>
        <v>0</v>
      </c>
      <c r="O105" s="105">
        <v>2</v>
      </c>
      <c r="AA105" s="87">
        <v>1</v>
      </c>
      <c r="AB105" s="87">
        <v>0</v>
      </c>
      <c r="AC105" s="87">
        <v>0</v>
      </c>
      <c r="AZ105" s="87">
        <v>1</v>
      </c>
      <c r="BA105" s="87">
        <f>IF(AZ105=1,G105,0)</f>
        <v>0</v>
      </c>
      <c r="BB105" s="87">
        <f>IF(AZ105=2,G105,0)</f>
        <v>0</v>
      </c>
      <c r="BC105" s="87">
        <f>IF(AZ105=3,G105,0)</f>
        <v>0</v>
      </c>
      <c r="BD105" s="87">
        <f>IF(AZ105=4,G105,0)</f>
        <v>0</v>
      </c>
      <c r="BE105" s="87">
        <f>IF(AZ105=5,G105,0)</f>
        <v>0</v>
      </c>
      <c r="CA105" s="111">
        <v>1</v>
      </c>
      <c r="CB105" s="111">
        <v>0</v>
      </c>
      <c r="CZ105" s="87">
        <v>0.12715</v>
      </c>
    </row>
    <row r="106" spans="1:15" ht="12" customHeight="1">
      <c r="A106" s="112"/>
      <c r="B106" s="114"/>
      <c r="C106" s="238" t="s">
        <v>224</v>
      </c>
      <c r="D106" s="239"/>
      <c r="E106" s="248">
        <v>22.1</v>
      </c>
      <c r="F106" s="115"/>
      <c r="G106" s="116"/>
      <c r="M106" s="113" t="s">
        <v>224</v>
      </c>
      <c r="O106" s="105"/>
    </row>
    <row r="107" spans="1:15" ht="12" customHeight="1">
      <c r="A107" s="112"/>
      <c r="B107" s="114"/>
      <c r="C107" s="238" t="s">
        <v>221</v>
      </c>
      <c r="D107" s="239"/>
      <c r="E107" s="248">
        <v>6.4</v>
      </c>
      <c r="F107" s="115"/>
      <c r="G107" s="116"/>
      <c r="M107" s="113" t="s">
        <v>221</v>
      </c>
      <c r="O107" s="105"/>
    </row>
    <row r="108" spans="1:104" ht="22.5">
      <c r="A108" s="106">
        <v>50</v>
      </c>
      <c r="B108" s="107" t="s">
        <v>225</v>
      </c>
      <c r="C108" s="108" t="s">
        <v>226</v>
      </c>
      <c r="D108" s="252" t="s">
        <v>79</v>
      </c>
      <c r="E108" s="247">
        <v>16.27</v>
      </c>
      <c r="F108" s="246"/>
      <c r="G108" s="110">
        <f>E108*F108</f>
        <v>0</v>
      </c>
      <c r="O108" s="105">
        <v>2</v>
      </c>
      <c r="AA108" s="87">
        <v>1</v>
      </c>
      <c r="AB108" s="87">
        <v>1</v>
      </c>
      <c r="AC108" s="87">
        <v>1</v>
      </c>
      <c r="AZ108" s="87">
        <v>1</v>
      </c>
      <c r="BA108" s="87">
        <f>IF(AZ108=1,G108,0)</f>
        <v>0</v>
      </c>
      <c r="BB108" s="87">
        <f>IF(AZ108=2,G108,0)</f>
        <v>0</v>
      </c>
      <c r="BC108" s="87">
        <f>IF(AZ108=3,G108,0)</f>
        <v>0</v>
      </c>
      <c r="BD108" s="87">
        <f>IF(AZ108=4,G108,0)</f>
        <v>0</v>
      </c>
      <c r="BE108" s="87">
        <f>IF(AZ108=5,G108,0)</f>
        <v>0</v>
      </c>
      <c r="CA108" s="111">
        <v>1</v>
      </c>
      <c r="CB108" s="111">
        <v>1</v>
      </c>
      <c r="CZ108" s="87">
        <v>0.12818</v>
      </c>
    </row>
    <row r="109" spans="1:15" ht="12" customHeight="1">
      <c r="A109" s="112"/>
      <c r="B109" s="114"/>
      <c r="C109" s="238" t="s">
        <v>209</v>
      </c>
      <c r="D109" s="239"/>
      <c r="E109" s="248">
        <v>16.27</v>
      </c>
      <c r="F109" s="115"/>
      <c r="G109" s="116"/>
      <c r="M109" s="113" t="s">
        <v>209</v>
      </c>
      <c r="O109" s="105"/>
    </row>
    <row r="110" spans="1:104" ht="12.75">
      <c r="A110" s="106">
        <v>51</v>
      </c>
      <c r="B110" s="107" t="s">
        <v>227</v>
      </c>
      <c r="C110" s="108" t="s">
        <v>364</v>
      </c>
      <c r="D110" s="109" t="s">
        <v>84</v>
      </c>
      <c r="E110" s="247">
        <v>44.5</v>
      </c>
      <c r="F110" s="246"/>
      <c r="G110" s="110">
        <f>E110*F110</f>
        <v>0</v>
      </c>
      <c r="O110" s="105">
        <v>2</v>
      </c>
      <c r="AA110" s="87">
        <v>1</v>
      </c>
      <c r="AB110" s="87">
        <v>1</v>
      </c>
      <c r="AC110" s="87">
        <v>1</v>
      </c>
      <c r="AZ110" s="87">
        <v>1</v>
      </c>
      <c r="BA110" s="87">
        <f>IF(AZ110=1,G110,0)</f>
        <v>0</v>
      </c>
      <c r="BB110" s="87">
        <f>IF(AZ110=2,G110,0)</f>
        <v>0</v>
      </c>
      <c r="BC110" s="87">
        <f>IF(AZ110=3,G110,0)</f>
        <v>0</v>
      </c>
      <c r="BD110" s="87">
        <f>IF(AZ110=4,G110,0)</f>
        <v>0</v>
      </c>
      <c r="BE110" s="87">
        <f>IF(AZ110=5,G110,0)</f>
        <v>0</v>
      </c>
      <c r="CA110" s="111">
        <v>1</v>
      </c>
      <c r="CB110" s="111">
        <v>1</v>
      </c>
      <c r="CZ110" s="87">
        <v>0.012</v>
      </c>
    </row>
    <row r="111" spans="1:15" ht="12.75">
      <c r="A111" s="112"/>
      <c r="B111" s="114"/>
      <c r="C111" s="238" t="s">
        <v>228</v>
      </c>
      <c r="D111" s="239"/>
      <c r="E111" s="248">
        <v>32.7</v>
      </c>
      <c r="F111" s="115"/>
      <c r="G111" s="116"/>
      <c r="M111" s="113" t="s">
        <v>228</v>
      </c>
      <c r="O111" s="105"/>
    </row>
    <row r="112" spans="1:15" ht="12.75">
      <c r="A112" s="112"/>
      <c r="B112" s="114"/>
      <c r="C112" s="238" t="s">
        <v>229</v>
      </c>
      <c r="D112" s="239"/>
      <c r="E112" s="248">
        <v>11.8</v>
      </c>
      <c r="F112" s="115"/>
      <c r="G112" s="116"/>
      <c r="M112" s="113" t="s">
        <v>229</v>
      </c>
      <c r="O112" s="105"/>
    </row>
    <row r="113" spans="1:104" ht="12.75">
      <c r="A113" s="106">
        <v>52</v>
      </c>
      <c r="B113" s="107" t="s">
        <v>230</v>
      </c>
      <c r="C113" s="108" t="s">
        <v>375</v>
      </c>
      <c r="D113" s="109" t="s">
        <v>84</v>
      </c>
      <c r="E113" s="247">
        <v>5.5</v>
      </c>
      <c r="F113" s="246"/>
      <c r="G113" s="110">
        <f>E113*F113</f>
        <v>0</v>
      </c>
      <c r="O113" s="105">
        <v>2</v>
      </c>
      <c r="AA113" s="87">
        <v>1</v>
      </c>
      <c r="AB113" s="87">
        <v>1</v>
      </c>
      <c r="AC113" s="87">
        <v>1</v>
      </c>
      <c r="AZ113" s="87">
        <v>1</v>
      </c>
      <c r="BA113" s="87">
        <f>IF(AZ113=1,G113,0)</f>
        <v>0</v>
      </c>
      <c r="BB113" s="87">
        <f>IF(AZ113=2,G113,0)</f>
        <v>0</v>
      </c>
      <c r="BC113" s="87">
        <f>IF(AZ113=3,G113,0)</f>
        <v>0</v>
      </c>
      <c r="BD113" s="87">
        <f>IF(AZ113=4,G113,0)</f>
        <v>0</v>
      </c>
      <c r="BE113" s="87">
        <f>IF(AZ113=5,G113,0)</f>
        <v>0</v>
      </c>
      <c r="CA113" s="111">
        <v>1</v>
      </c>
      <c r="CB113" s="111">
        <v>1</v>
      </c>
      <c r="CZ113" s="87">
        <v>0.29874</v>
      </c>
    </row>
    <row r="114" spans="1:15" ht="12.75">
      <c r="A114" s="112"/>
      <c r="B114" s="114"/>
      <c r="C114" s="238" t="s">
        <v>231</v>
      </c>
      <c r="D114" s="239"/>
      <c r="E114" s="248">
        <v>5.5</v>
      </c>
      <c r="F114" s="115"/>
      <c r="G114" s="116"/>
      <c r="M114" s="113" t="s">
        <v>231</v>
      </c>
      <c r="O114" s="105"/>
    </row>
    <row r="115" spans="1:57" ht="12.75">
      <c r="A115" s="117"/>
      <c r="B115" s="118" t="s">
        <v>74</v>
      </c>
      <c r="C115" s="119" t="str">
        <f>CONCATENATE(B93," ",C93)</f>
        <v>5 Komunikace</v>
      </c>
      <c r="D115" s="120"/>
      <c r="E115" s="250"/>
      <c r="F115" s="122"/>
      <c r="G115" s="123">
        <f>SUM(G93:G114)</f>
        <v>0</v>
      </c>
      <c r="O115" s="105">
        <v>4</v>
      </c>
      <c r="BA115" s="124">
        <f>SUM(BA93:BA114)</f>
        <v>0</v>
      </c>
      <c r="BB115" s="124">
        <f>SUM(BB93:BB114)</f>
        <v>0</v>
      </c>
      <c r="BC115" s="124">
        <f>SUM(BC93:BC114)</f>
        <v>0</v>
      </c>
      <c r="BD115" s="124">
        <f>SUM(BD93:BD114)</f>
        <v>0</v>
      </c>
      <c r="BE115" s="124">
        <f>SUM(BE93:BE114)</f>
        <v>0</v>
      </c>
    </row>
    <row r="116" spans="1:15" ht="18" customHeight="1">
      <c r="A116" s="98" t="s">
        <v>71</v>
      </c>
      <c r="B116" s="99" t="s">
        <v>232</v>
      </c>
      <c r="C116" s="100" t="s">
        <v>233</v>
      </c>
      <c r="D116" s="101"/>
      <c r="E116" s="251"/>
      <c r="F116" s="102"/>
      <c r="G116" s="103"/>
      <c r="H116" s="104"/>
      <c r="I116" s="104"/>
      <c r="O116" s="105">
        <v>1</v>
      </c>
    </row>
    <row r="117" spans="1:104" ht="12.75">
      <c r="A117" s="106">
        <v>53</v>
      </c>
      <c r="B117" s="107" t="s">
        <v>234</v>
      </c>
      <c r="C117" s="108" t="s">
        <v>343</v>
      </c>
      <c r="D117" s="109" t="s">
        <v>189</v>
      </c>
      <c r="E117" s="247">
        <v>1</v>
      </c>
      <c r="F117" s="246"/>
      <c r="G117" s="110">
        <f>E117*F117</f>
        <v>0</v>
      </c>
      <c r="O117" s="105">
        <v>2</v>
      </c>
      <c r="AA117" s="87">
        <v>1</v>
      </c>
      <c r="AB117" s="87">
        <v>1</v>
      </c>
      <c r="AC117" s="87">
        <v>1</v>
      </c>
      <c r="AZ117" s="87">
        <v>1</v>
      </c>
      <c r="BA117" s="87">
        <f>IF(AZ117=1,G117,0)</f>
        <v>0</v>
      </c>
      <c r="BB117" s="87">
        <f>IF(AZ117=2,G117,0)</f>
        <v>0</v>
      </c>
      <c r="BC117" s="87">
        <f>IF(AZ117=3,G117,0)</f>
        <v>0</v>
      </c>
      <c r="BD117" s="87">
        <f>IF(AZ117=4,G117,0)</f>
        <v>0</v>
      </c>
      <c r="BE117" s="87">
        <f>IF(AZ117=5,G117,0)</f>
        <v>0</v>
      </c>
      <c r="CA117" s="111">
        <v>1</v>
      </c>
      <c r="CB117" s="111">
        <v>1</v>
      </c>
      <c r="CZ117" s="87">
        <v>0.00022</v>
      </c>
    </row>
    <row r="118" spans="1:15" ht="12.75">
      <c r="A118" s="112"/>
      <c r="B118" s="114"/>
      <c r="C118" s="238" t="s">
        <v>235</v>
      </c>
      <c r="D118" s="239"/>
      <c r="E118" s="248">
        <v>1</v>
      </c>
      <c r="F118" s="115"/>
      <c r="G118" s="116"/>
      <c r="M118" s="113" t="s">
        <v>235</v>
      </c>
      <c r="O118" s="105"/>
    </row>
    <row r="119" spans="1:104" ht="12.75">
      <c r="A119" s="106">
        <v>54</v>
      </c>
      <c r="B119" s="107" t="s">
        <v>236</v>
      </c>
      <c r="C119" s="108" t="s">
        <v>344</v>
      </c>
      <c r="D119" s="109" t="s">
        <v>189</v>
      </c>
      <c r="E119" s="247">
        <v>1</v>
      </c>
      <c r="F119" s="246"/>
      <c r="G119" s="110">
        <f>E119*F119</f>
        <v>0</v>
      </c>
      <c r="O119" s="105">
        <v>2</v>
      </c>
      <c r="AA119" s="87">
        <v>1</v>
      </c>
      <c r="AB119" s="87">
        <v>1</v>
      </c>
      <c r="AC119" s="87">
        <v>1</v>
      </c>
      <c r="AZ119" s="87">
        <v>1</v>
      </c>
      <c r="BA119" s="87">
        <f>IF(AZ119=1,G119,0)</f>
        <v>0</v>
      </c>
      <c r="BB119" s="87">
        <f>IF(AZ119=2,G119,0)</f>
        <v>0</v>
      </c>
      <c r="BC119" s="87">
        <f>IF(AZ119=3,G119,0)</f>
        <v>0</v>
      </c>
      <c r="BD119" s="87">
        <f>IF(AZ119=4,G119,0)</f>
        <v>0</v>
      </c>
      <c r="BE119" s="87">
        <f>IF(AZ119=5,G119,0)</f>
        <v>0</v>
      </c>
      <c r="CA119" s="111">
        <v>1</v>
      </c>
      <c r="CB119" s="111">
        <v>1</v>
      </c>
      <c r="CZ119" s="87">
        <v>0.00032</v>
      </c>
    </row>
    <row r="120" spans="1:104" ht="12.75">
      <c r="A120" s="106">
        <v>55</v>
      </c>
      <c r="B120" s="107" t="s">
        <v>237</v>
      </c>
      <c r="C120" s="108" t="s">
        <v>238</v>
      </c>
      <c r="D120" s="109" t="s">
        <v>84</v>
      </c>
      <c r="E120" s="247">
        <v>6</v>
      </c>
      <c r="F120" s="246"/>
      <c r="G120" s="110">
        <f>E120*F120</f>
        <v>0</v>
      </c>
      <c r="O120" s="105">
        <v>2</v>
      </c>
      <c r="AA120" s="87">
        <v>1</v>
      </c>
      <c r="AB120" s="87">
        <v>1</v>
      </c>
      <c r="AC120" s="87">
        <v>1</v>
      </c>
      <c r="AZ120" s="87">
        <v>1</v>
      </c>
      <c r="BA120" s="87">
        <f>IF(AZ120=1,G120,0)</f>
        <v>0</v>
      </c>
      <c r="BB120" s="87">
        <f>IF(AZ120=2,G120,0)</f>
        <v>0</v>
      </c>
      <c r="BC120" s="87">
        <f>IF(AZ120=3,G120,0)</f>
        <v>0</v>
      </c>
      <c r="BD120" s="87">
        <f>IF(AZ120=4,G120,0)</f>
        <v>0</v>
      </c>
      <c r="BE120" s="87">
        <f>IF(AZ120=5,G120,0)</f>
        <v>0</v>
      </c>
      <c r="CA120" s="111">
        <v>1</v>
      </c>
      <c r="CB120" s="111">
        <v>1</v>
      </c>
      <c r="CZ120" s="87">
        <v>0</v>
      </c>
    </row>
    <row r="121" spans="1:104" ht="12.75">
      <c r="A121" s="106">
        <v>56</v>
      </c>
      <c r="B121" s="107" t="s">
        <v>239</v>
      </c>
      <c r="C121" s="108" t="s">
        <v>240</v>
      </c>
      <c r="D121" s="109" t="s">
        <v>84</v>
      </c>
      <c r="E121" s="247">
        <v>8</v>
      </c>
      <c r="F121" s="246"/>
      <c r="G121" s="110">
        <f>E121*F121</f>
        <v>0</v>
      </c>
      <c r="O121" s="105">
        <v>2</v>
      </c>
      <c r="AA121" s="87">
        <v>1</v>
      </c>
      <c r="AB121" s="87">
        <v>1</v>
      </c>
      <c r="AC121" s="87">
        <v>1</v>
      </c>
      <c r="AZ121" s="87">
        <v>1</v>
      </c>
      <c r="BA121" s="87">
        <f>IF(AZ121=1,G121,0)</f>
        <v>0</v>
      </c>
      <c r="BB121" s="87">
        <f>IF(AZ121=2,G121,0)</f>
        <v>0</v>
      </c>
      <c r="BC121" s="87">
        <f>IF(AZ121=3,G121,0)</f>
        <v>0</v>
      </c>
      <c r="BD121" s="87">
        <f>IF(AZ121=4,G121,0)</f>
        <v>0</v>
      </c>
      <c r="BE121" s="87">
        <f>IF(AZ121=5,G121,0)</f>
        <v>0</v>
      </c>
      <c r="CA121" s="111">
        <v>1</v>
      </c>
      <c r="CB121" s="111">
        <v>1</v>
      </c>
      <c r="CZ121" s="87">
        <v>0</v>
      </c>
    </row>
    <row r="122" spans="1:104" ht="12.75">
      <c r="A122" s="106">
        <v>57</v>
      </c>
      <c r="B122" s="107" t="s">
        <v>241</v>
      </c>
      <c r="C122" s="108" t="s">
        <v>345</v>
      </c>
      <c r="D122" s="109" t="s">
        <v>189</v>
      </c>
      <c r="E122" s="247">
        <v>4</v>
      </c>
      <c r="F122" s="246"/>
      <c r="G122" s="110">
        <f>E122*F122</f>
        <v>0</v>
      </c>
      <c r="O122" s="105">
        <v>2</v>
      </c>
      <c r="AA122" s="87">
        <v>1</v>
      </c>
      <c r="AB122" s="87">
        <v>0</v>
      </c>
      <c r="AC122" s="87">
        <v>0</v>
      </c>
      <c r="AZ122" s="87">
        <v>1</v>
      </c>
      <c r="BA122" s="87">
        <f>IF(AZ122=1,G122,0)</f>
        <v>0</v>
      </c>
      <c r="BB122" s="87">
        <f>IF(AZ122=2,G122,0)</f>
        <v>0</v>
      </c>
      <c r="BC122" s="87">
        <f>IF(AZ122=3,G122,0)</f>
        <v>0</v>
      </c>
      <c r="BD122" s="87">
        <f>IF(AZ122=4,G122,0)</f>
        <v>0</v>
      </c>
      <c r="BE122" s="87">
        <f>IF(AZ122=5,G122,0)</f>
        <v>0</v>
      </c>
      <c r="CA122" s="111">
        <v>1</v>
      </c>
      <c r="CB122" s="111">
        <v>0</v>
      </c>
      <c r="CZ122" s="87">
        <v>0</v>
      </c>
    </row>
    <row r="123" spans="1:15" ht="12.75">
      <c r="A123" s="112"/>
      <c r="B123" s="114"/>
      <c r="C123" s="238" t="s">
        <v>242</v>
      </c>
      <c r="D123" s="239"/>
      <c r="E123" s="248">
        <v>2</v>
      </c>
      <c r="F123" s="115"/>
      <c r="G123" s="116"/>
      <c r="M123" s="113" t="s">
        <v>242</v>
      </c>
      <c r="O123" s="105"/>
    </row>
    <row r="124" spans="1:15" ht="12.75">
      <c r="A124" s="112"/>
      <c r="B124" s="114"/>
      <c r="C124" s="238" t="s">
        <v>243</v>
      </c>
      <c r="D124" s="239"/>
      <c r="E124" s="248">
        <v>2</v>
      </c>
      <c r="F124" s="115"/>
      <c r="G124" s="116"/>
      <c r="M124" s="113" t="s">
        <v>243</v>
      </c>
      <c r="O124" s="105"/>
    </row>
    <row r="125" spans="1:104" ht="12.75">
      <c r="A125" s="106">
        <v>58</v>
      </c>
      <c r="B125" s="107" t="s">
        <v>244</v>
      </c>
      <c r="C125" s="108" t="s">
        <v>346</v>
      </c>
      <c r="D125" s="109" t="s">
        <v>189</v>
      </c>
      <c r="E125" s="247">
        <v>4</v>
      </c>
      <c r="F125" s="246"/>
      <c r="G125" s="110">
        <f>E125*F125</f>
        <v>0</v>
      </c>
      <c r="O125" s="105">
        <v>2</v>
      </c>
      <c r="AA125" s="87">
        <v>1</v>
      </c>
      <c r="AB125" s="87">
        <v>1</v>
      </c>
      <c r="AC125" s="87">
        <v>1</v>
      </c>
      <c r="AZ125" s="87">
        <v>1</v>
      </c>
      <c r="BA125" s="87">
        <f>IF(AZ125=1,G125,0)</f>
        <v>0</v>
      </c>
      <c r="BB125" s="87">
        <f>IF(AZ125=2,G125,0)</f>
        <v>0</v>
      </c>
      <c r="BC125" s="87">
        <f>IF(AZ125=3,G125,0)</f>
        <v>0</v>
      </c>
      <c r="BD125" s="87">
        <f>IF(AZ125=4,G125,0)</f>
        <v>0</v>
      </c>
      <c r="BE125" s="87">
        <f>IF(AZ125=5,G125,0)</f>
        <v>0</v>
      </c>
      <c r="CA125" s="111">
        <v>1</v>
      </c>
      <c r="CB125" s="111">
        <v>1</v>
      </c>
      <c r="CZ125" s="87">
        <v>0</v>
      </c>
    </row>
    <row r="126" spans="1:15" ht="12.75">
      <c r="A126" s="112"/>
      <c r="B126" s="114"/>
      <c r="C126" s="238" t="s">
        <v>245</v>
      </c>
      <c r="D126" s="239"/>
      <c r="E126" s="248">
        <v>4</v>
      </c>
      <c r="F126" s="115"/>
      <c r="G126" s="116"/>
      <c r="M126" s="113" t="s">
        <v>245</v>
      </c>
      <c r="O126" s="105"/>
    </row>
    <row r="127" spans="1:104" ht="12.75">
      <c r="A127" s="106">
        <v>59</v>
      </c>
      <c r="B127" s="107" t="s">
        <v>246</v>
      </c>
      <c r="C127" s="108" t="s">
        <v>347</v>
      </c>
      <c r="D127" s="109" t="s">
        <v>189</v>
      </c>
      <c r="E127" s="247">
        <v>4</v>
      </c>
      <c r="F127" s="246"/>
      <c r="G127" s="110">
        <f>E127*F127</f>
        <v>0</v>
      </c>
      <c r="O127" s="105">
        <v>2</v>
      </c>
      <c r="AA127" s="87">
        <v>1</v>
      </c>
      <c r="AB127" s="87">
        <v>1</v>
      </c>
      <c r="AC127" s="87">
        <v>1</v>
      </c>
      <c r="AZ127" s="87">
        <v>1</v>
      </c>
      <c r="BA127" s="87">
        <f>IF(AZ127=1,G127,0)</f>
        <v>0</v>
      </c>
      <c r="BB127" s="87">
        <f>IF(AZ127=2,G127,0)</f>
        <v>0</v>
      </c>
      <c r="BC127" s="87">
        <f>IF(AZ127=3,G127,0)</f>
        <v>0</v>
      </c>
      <c r="BD127" s="87">
        <f>IF(AZ127=4,G127,0)</f>
        <v>0</v>
      </c>
      <c r="BE127" s="87">
        <f>IF(AZ127=5,G127,0)</f>
        <v>0</v>
      </c>
      <c r="CA127" s="111">
        <v>1</v>
      </c>
      <c r="CB127" s="111">
        <v>1</v>
      </c>
      <c r="CZ127" s="87">
        <v>2E-05</v>
      </c>
    </row>
    <row r="128" spans="1:104" ht="22.5">
      <c r="A128" s="106">
        <v>60</v>
      </c>
      <c r="B128" s="107" t="s">
        <v>247</v>
      </c>
      <c r="C128" s="108" t="s">
        <v>348</v>
      </c>
      <c r="D128" s="252" t="s">
        <v>189</v>
      </c>
      <c r="E128" s="247">
        <v>4</v>
      </c>
      <c r="F128" s="246"/>
      <c r="G128" s="110">
        <f>E128*F128</f>
        <v>0</v>
      </c>
      <c r="O128" s="105">
        <v>2</v>
      </c>
      <c r="AA128" s="87">
        <v>1</v>
      </c>
      <c r="AB128" s="87">
        <v>1</v>
      </c>
      <c r="AC128" s="87">
        <v>1</v>
      </c>
      <c r="AZ128" s="87">
        <v>1</v>
      </c>
      <c r="BA128" s="87">
        <f>IF(AZ128=1,G128,0)</f>
        <v>0</v>
      </c>
      <c r="BB128" s="87">
        <f>IF(AZ128=2,G128,0)</f>
        <v>0</v>
      </c>
      <c r="BC128" s="87">
        <f>IF(AZ128=3,G128,0)</f>
        <v>0</v>
      </c>
      <c r="BD128" s="87">
        <f>IF(AZ128=4,G128,0)</f>
        <v>0</v>
      </c>
      <c r="BE128" s="87">
        <f>IF(AZ128=5,G128,0)</f>
        <v>0</v>
      </c>
      <c r="CA128" s="111">
        <v>1</v>
      </c>
      <c r="CB128" s="111">
        <v>1</v>
      </c>
      <c r="CZ128" s="87">
        <v>0.00023</v>
      </c>
    </row>
    <row r="129" spans="1:104" ht="12.75">
      <c r="A129" s="106">
        <v>61</v>
      </c>
      <c r="B129" s="107" t="s">
        <v>248</v>
      </c>
      <c r="C129" s="108" t="s">
        <v>349</v>
      </c>
      <c r="D129" s="109" t="s">
        <v>189</v>
      </c>
      <c r="E129" s="247">
        <v>1</v>
      </c>
      <c r="F129" s="246"/>
      <c r="G129" s="110">
        <f>E129*F129</f>
        <v>0</v>
      </c>
      <c r="O129" s="105">
        <v>2</v>
      </c>
      <c r="AA129" s="87">
        <v>1</v>
      </c>
      <c r="AB129" s="87">
        <v>1</v>
      </c>
      <c r="AC129" s="87">
        <v>1</v>
      </c>
      <c r="AZ129" s="87">
        <v>1</v>
      </c>
      <c r="BA129" s="87">
        <f>IF(AZ129=1,G129,0)</f>
        <v>0</v>
      </c>
      <c r="BB129" s="87">
        <f>IF(AZ129=2,G129,0)</f>
        <v>0</v>
      </c>
      <c r="BC129" s="87">
        <f>IF(AZ129=3,G129,0)</f>
        <v>0</v>
      </c>
      <c r="BD129" s="87">
        <f>IF(AZ129=4,G129,0)</f>
        <v>0</v>
      </c>
      <c r="BE129" s="87">
        <f>IF(AZ129=5,G129,0)</f>
        <v>0</v>
      </c>
      <c r="CA129" s="111">
        <v>1</v>
      </c>
      <c r="CB129" s="111">
        <v>1</v>
      </c>
      <c r="CZ129" s="87">
        <v>0.00022</v>
      </c>
    </row>
    <row r="130" spans="1:104" ht="12.75">
      <c r="A130" s="106">
        <v>62</v>
      </c>
      <c r="B130" s="107" t="s">
        <v>249</v>
      </c>
      <c r="C130" s="108" t="s">
        <v>350</v>
      </c>
      <c r="D130" s="109" t="s">
        <v>189</v>
      </c>
      <c r="E130" s="247">
        <v>1</v>
      </c>
      <c r="F130" s="246"/>
      <c r="G130" s="110">
        <f>E130*F130</f>
        <v>0</v>
      </c>
      <c r="O130" s="105">
        <v>2</v>
      </c>
      <c r="AA130" s="87">
        <v>1</v>
      </c>
      <c r="AB130" s="87">
        <v>1</v>
      </c>
      <c r="AC130" s="87">
        <v>1</v>
      </c>
      <c r="AZ130" s="87">
        <v>1</v>
      </c>
      <c r="BA130" s="87">
        <f>IF(AZ130=1,G130,0)</f>
        <v>0</v>
      </c>
      <c r="BB130" s="87">
        <f>IF(AZ130=2,G130,0)</f>
        <v>0</v>
      </c>
      <c r="BC130" s="87">
        <f>IF(AZ130=3,G130,0)</f>
        <v>0</v>
      </c>
      <c r="BD130" s="87">
        <f>IF(AZ130=4,G130,0)</f>
        <v>0</v>
      </c>
      <c r="BE130" s="87">
        <f>IF(AZ130=5,G130,0)</f>
        <v>0</v>
      </c>
      <c r="CA130" s="111">
        <v>1</v>
      </c>
      <c r="CB130" s="111">
        <v>1</v>
      </c>
      <c r="CZ130" s="87">
        <v>0.00011</v>
      </c>
    </row>
    <row r="131" spans="1:104" ht="12.75">
      <c r="A131" s="106">
        <v>63</v>
      </c>
      <c r="B131" s="107" t="s">
        <v>250</v>
      </c>
      <c r="C131" s="108" t="s">
        <v>351</v>
      </c>
      <c r="D131" s="109" t="s">
        <v>189</v>
      </c>
      <c r="E131" s="247">
        <v>5</v>
      </c>
      <c r="F131" s="246"/>
      <c r="G131" s="110">
        <f>E131*F131</f>
        <v>0</v>
      </c>
      <c r="O131" s="105">
        <v>2</v>
      </c>
      <c r="AA131" s="87">
        <v>1</v>
      </c>
      <c r="AB131" s="87">
        <v>1</v>
      </c>
      <c r="AC131" s="87">
        <v>1</v>
      </c>
      <c r="AZ131" s="87">
        <v>1</v>
      </c>
      <c r="BA131" s="87">
        <f>IF(AZ131=1,G131,0)</f>
        <v>0</v>
      </c>
      <c r="BB131" s="87">
        <f>IF(AZ131=2,G131,0)</f>
        <v>0</v>
      </c>
      <c r="BC131" s="87">
        <f>IF(AZ131=3,G131,0)</f>
        <v>0</v>
      </c>
      <c r="BD131" s="87">
        <f>IF(AZ131=4,G131,0)</f>
        <v>0</v>
      </c>
      <c r="BE131" s="87">
        <f>IF(AZ131=5,G131,0)</f>
        <v>0</v>
      </c>
      <c r="CA131" s="111">
        <v>1</v>
      </c>
      <c r="CB131" s="111">
        <v>1</v>
      </c>
      <c r="CZ131" s="87">
        <v>0</v>
      </c>
    </row>
    <row r="132" spans="1:15" ht="12.75">
      <c r="A132" s="112"/>
      <c r="B132" s="114"/>
      <c r="C132" s="238" t="s">
        <v>251</v>
      </c>
      <c r="D132" s="239"/>
      <c r="E132" s="248">
        <v>5</v>
      </c>
      <c r="F132" s="115"/>
      <c r="G132" s="116"/>
      <c r="M132" s="113" t="s">
        <v>251</v>
      </c>
      <c r="O132" s="105"/>
    </row>
    <row r="133" spans="1:104" ht="22.5">
      <c r="A133" s="106">
        <v>64</v>
      </c>
      <c r="B133" s="107" t="s">
        <v>252</v>
      </c>
      <c r="C133" s="108" t="s">
        <v>352</v>
      </c>
      <c r="D133" s="252" t="s">
        <v>84</v>
      </c>
      <c r="E133" s="247">
        <v>4.5</v>
      </c>
      <c r="F133" s="246"/>
      <c r="G133" s="110">
        <f>E133*F133</f>
        <v>0</v>
      </c>
      <c r="O133" s="105">
        <v>2</v>
      </c>
      <c r="AA133" s="87">
        <v>1</v>
      </c>
      <c r="AB133" s="87">
        <v>0</v>
      </c>
      <c r="AC133" s="87">
        <v>0</v>
      </c>
      <c r="AZ133" s="87">
        <v>1</v>
      </c>
      <c r="BA133" s="87">
        <f>IF(AZ133=1,G133,0)</f>
        <v>0</v>
      </c>
      <c r="BB133" s="87">
        <f>IF(AZ133=2,G133,0)</f>
        <v>0</v>
      </c>
      <c r="BC133" s="87">
        <f>IF(AZ133=3,G133,0)</f>
        <v>0</v>
      </c>
      <c r="BD133" s="87">
        <f>IF(AZ133=4,G133,0)</f>
        <v>0</v>
      </c>
      <c r="BE133" s="87">
        <f>IF(AZ133=5,G133,0)</f>
        <v>0</v>
      </c>
      <c r="CA133" s="111">
        <v>1</v>
      </c>
      <c r="CB133" s="111">
        <v>0</v>
      </c>
      <c r="CZ133" s="87">
        <v>0</v>
      </c>
    </row>
    <row r="134" spans="1:104" ht="12.75">
      <c r="A134" s="106">
        <v>65</v>
      </c>
      <c r="B134" s="107" t="s">
        <v>253</v>
      </c>
      <c r="C134" s="108" t="s">
        <v>353</v>
      </c>
      <c r="D134" s="109" t="s">
        <v>84</v>
      </c>
      <c r="E134" s="247">
        <v>8</v>
      </c>
      <c r="F134" s="246"/>
      <c r="G134" s="110">
        <f>E134*F134</f>
        <v>0</v>
      </c>
      <c r="O134" s="105">
        <v>2</v>
      </c>
      <c r="AA134" s="87">
        <v>1</v>
      </c>
      <c r="AB134" s="87">
        <v>1</v>
      </c>
      <c r="AC134" s="87">
        <v>1</v>
      </c>
      <c r="AZ134" s="87">
        <v>1</v>
      </c>
      <c r="BA134" s="87">
        <f>IF(AZ134=1,G134,0)</f>
        <v>0</v>
      </c>
      <c r="BB134" s="87">
        <f>IF(AZ134=2,G134,0)</f>
        <v>0</v>
      </c>
      <c r="BC134" s="87">
        <f>IF(AZ134=3,G134,0)</f>
        <v>0</v>
      </c>
      <c r="BD134" s="87">
        <f>IF(AZ134=4,G134,0)</f>
        <v>0</v>
      </c>
      <c r="BE134" s="87">
        <f>IF(AZ134=5,G134,0)</f>
        <v>0</v>
      </c>
      <c r="CA134" s="111">
        <v>1</v>
      </c>
      <c r="CB134" s="111">
        <v>1</v>
      </c>
      <c r="CZ134" s="87">
        <v>0</v>
      </c>
    </row>
    <row r="135" spans="1:104" ht="12.75">
      <c r="A135" s="106">
        <v>66</v>
      </c>
      <c r="B135" s="107" t="s">
        <v>254</v>
      </c>
      <c r="C135" s="108" t="s">
        <v>354</v>
      </c>
      <c r="D135" s="109" t="s">
        <v>84</v>
      </c>
      <c r="E135" s="247">
        <v>8</v>
      </c>
      <c r="F135" s="246"/>
      <c r="G135" s="110">
        <f>E135*F135</f>
        <v>0</v>
      </c>
      <c r="O135" s="105">
        <v>2</v>
      </c>
      <c r="AA135" s="87">
        <v>1</v>
      </c>
      <c r="AB135" s="87">
        <v>0</v>
      </c>
      <c r="AC135" s="87">
        <v>0</v>
      </c>
      <c r="AZ135" s="87">
        <v>1</v>
      </c>
      <c r="BA135" s="87">
        <f>IF(AZ135=1,G135,0)</f>
        <v>0</v>
      </c>
      <c r="BB135" s="87">
        <f>IF(AZ135=2,G135,0)</f>
        <v>0</v>
      </c>
      <c r="BC135" s="87">
        <f>IF(AZ135=3,G135,0)</f>
        <v>0</v>
      </c>
      <c r="BD135" s="87">
        <f>IF(AZ135=4,G135,0)</f>
        <v>0</v>
      </c>
      <c r="BE135" s="87">
        <f>IF(AZ135=5,G135,0)</f>
        <v>0</v>
      </c>
      <c r="CA135" s="111">
        <v>1</v>
      </c>
      <c r="CB135" s="111">
        <v>0</v>
      </c>
      <c r="CZ135" s="87">
        <v>0</v>
      </c>
    </row>
    <row r="136" spans="1:104" ht="12.75">
      <c r="A136" s="106">
        <v>67</v>
      </c>
      <c r="B136" s="107" t="s">
        <v>255</v>
      </c>
      <c r="C136" s="108" t="s">
        <v>256</v>
      </c>
      <c r="D136" s="109" t="s">
        <v>111</v>
      </c>
      <c r="E136" s="247">
        <v>1</v>
      </c>
      <c r="F136" s="246"/>
      <c r="G136" s="110">
        <f>E136*F136</f>
        <v>0</v>
      </c>
      <c r="O136" s="105">
        <v>2</v>
      </c>
      <c r="AA136" s="87">
        <v>1</v>
      </c>
      <c r="AB136" s="87">
        <v>0</v>
      </c>
      <c r="AC136" s="87">
        <v>0</v>
      </c>
      <c r="AZ136" s="87">
        <v>1</v>
      </c>
      <c r="BA136" s="87">
        <f>IF(AZ136=1,G136,0)</f>
        <v>0</v>
      </c>
      <c r="BB136" s="87">
        <f>IF(AZ136=2,G136,0)</f>
        <v>0</v>
      </c>
      <c r="BC136" s="87">
        <f>IF(AZ136=3,G136,0)</f>
        <v>0</v>
      </c>
      <c r="BD136" s="87">
        <f>IF(AZ136=4,G136,0)</f>
        <v>0</v>
      </c>
      <c r="BE136" s="87">
        <f>IF(AZ136=5,G136,0)</f>
        <v>0</v>
      </c>
      <c r="CA136" s="111">
        <v>1</v>
      </c>
      <c r="CB136" s="111">
        <v>0</v>
      </c>
      <c r="CZ136" s="87">
        <v>0</v>
      </c>
    </row>
    <row r="137" spans="1:104" ht="12.75">
      <c r="A137" s="106">
        <v>68</v>
      </c>
      <c r="B137" s="107" t="s">
        <v>257</v>
      </c>
      <c r="C137" s="108" t="s">
        <v>258</v>
      </c>
      <c r="D137" s="109" t="s">
        <v>189</v>
      </c>
      <c r="E137" s="247">
        <v>5</v>
      </c>
      <c r="F137" s="246"/>
      <c r="G137" s="110">
        <f>E137*F137</f>
        <v>0</v>
      </c>
      <c r="O137" s="105">
        <v>2</v>
      </c>
      <c r="AA137" s="87">
        <v>1</v>
      </c>
      <c r="AB137" s="87">
        <v>1</v>
      </c>
      <c r="AC137" s="87">
        <v>1</v>
      </c>
      <c r="AZ137" s="87">
        <v>1</v>
      </c>
      <c r="BA137" s="87">
        <f>IF(AZ137=1,G137,0)</f>
        <v>0</v>
      </c>
      <c r="BB137" s="87">
        <f>IF(AZ137=2,G137,0)</f>
        <v>0</v>
      </c>
      <c r="BC137" s="87">
        <f>IF(AZ137=3,G137,0)</f>
        <v>0</v>
      </c>
      <c r="BD137" s="87">
        <f>IF(AZ137=4,G137,0)</f>
        <v>0</v>
      </c>
      <c r="BE137" s="87">
        <f>IF(AZ137=5,G137,0)</f>
        <v>0</v>
      </c>
      <c r="CA137" s="111">
        <v>1</v>
      </c>
      <c r="CB137" s="111">
        <v>1</v>
      </c>
      <c r="CZ137" s="87">
        <v>0.11178</v>
      </c>
    </row>
    <row r="138" spans="1:15" ht="12.75">
      <c r="A138" s="112"/>
      <c r="B138" s="114"/>
      <c r="C138" s="238" t="s">
        <v>251</v>
      </c>
      <c r="D138" s="239"/>
      <c r="E138" s="248">
        <v>5</v>
      </c>
      <c r="F138" s="115"/>
      <c r="G138" s="116"/>
      <c r="M138" s="113" t="s">
        <v>251</v>
      </c>
      <c r="O138" s="105"/>
    </row>
    <row r="139" spans="1:104" ht="12.75">
      <c r="A139" s="106">
        <v>69</v>
      </c>
      <c r="B139" s="107" t="s">
        <v>259</v>
      </c>
      <c r="C139" s="108" t="s">
        <v>260</v>
      </c>
      <c r="D139" s="109" t="s">
        <v>189</v>
      </c>
      <c r="E139" s="247">
        <v>1</v>
      </c>
      <c r="F139" s="246"/>
      <c r="G139" s="110">
        <f>E139*F139</f>
        <v>0</v>
      </c>
      <c r="O139" s="105">
        <v>2</v>
      </c>
      <c r="AA139" s="87">
        <v>1</v>
      </c>
      <c r="AB139" s="87">
        <v>1</v>
      </c>
      <c r="AC139" s="87">
        <v>1</v>
      </c>
      <c r="AZ139" s="87">
        <v>1</v>
      </c>
      <c r="BA139" s="87">
        <f>IF(AZ139=1,G139,0)</f>
        <v>0</v>
      </c>
      <c r="BB139" s="87">
        <f>IF(AZ139=2,G139,0)</f>
        <v>0</v>
      </c>
      <c r="BC139" s="87">
        <f>IF(AZ139=3,G139,0)</f>
        <v>0</v>
      </c>
      <c r="BD139" s="87">
        <f>IF(AZ139=4,G139,0)</f>
        <v>0</v>
      </c>
      <c r="BE139" s="87">
        <f>IF(AZ139=5,G139,0)</f>
        <v>0</v>
      </c>
      <c r="CA139" s="111">
        <v>1</v>
      </c>
      <c r="CB139" s="111">
        <v>1</v>
      </c>
      <c r="CZ139" s="87">
        <v>0.29823</v>
      </c>
    </row>
    <row r="140" spans="1:104" ht="12.75">
      <c r="A140" s="106">
        <v>70</v>
      </c>
      <c r="B140" s="107" t="s">
        <v>261</v>
      </c>
      <c r="C140" s="108" t="s">
        <v>262</v>
      </c>
      <c r="D140" s="109" t="s">
        <v>189</v>
      </c>
      <c r="E140" s="247">
        <v>6</v>
      </c>
      <c r="F140" s="246"/>
      <c r="G140" s="110">
        <f>E140*F140</f>
        <v>0</v>
      </c>
      <c r="O140" s="105">
        <v>2</v>
      </c>
      <c r="AA140" s="87">
        <v>1</v>
      </c>
      <c r="AB140" s="87">
        <v>1</v>
      </c>
      <c r="AC140" s="87">
        <v>1</v>
      </c>
      <c r="AZ140" s="87">
        <v>1</v>
      </c>
      <c r="BA140" s="87">
        <f>IF(AZ140=1,G140,0)</f>
        <v>0</v>
      </c>
      <c r="BB140" s="87">
        <f>IF(AZ140=2,G140,0)</f>
        <v>0</v>
      </c>
      <c r="BC140" s="87">
        <f>IF(AZ140=3,G140,0)</f>
        <v>0</v>
      </c>
      <c r="BD140" s="87">
        <f>IF(AZ140=4,G140,0)</f>
        <v>0</v>
      </c>
      <c r="BE140" s="87">
        <f>IF(AZ140=5,G140,0)</f>
        <v>0</v>
      </c>
      <c r="CA140" s="111">
        <v>1</v>
      </c>
      <c r="CB140" s="111">
        <v>1</v>
      </c>
      <c r="CZ140" s="87">
        <v>0.00021</v>
      </c>
    </row>
    <row r="141" spans="1:104" ht="12.75">
      <c r="A141" s="106">
        <v>71</v>
      </c>
      <c r="B141" s="107" t="s">
        <v>263</v>
      </c>
      <c r="C141" s="108" t="s">
        <v>264</v>
      </c>
      <c r="D141" s="109" t="s">
        <v>111</v>
      </c>
      <c r="E141" s="247">
        <v>1</v>
      </c>
      <c r="F141" s="246"/>
      <c r="G141" s="110">
        <f>E141*F141</f>
        <v>0</v>
      </c>
      <c r="O141" s="105">
        <v>2</v>
      </c>
      <c r="AA141" s="87">
        <v>1</v>
      </c>
      <c r="AB141" s="87">
        <v>1</v>
      </c>
      <c r="AC141" s="87">
        <v>1</v>
      </c>
      <c r="AZ141" s="87">
        <v>1</v>
      </c>
      <c r="BA141" s="87">
        <f>IF(AZ141=1,G141,0)</f>
        <v>0</v>
      </c>
      <c r="BB141" s="87">
        <f>IF(AZ141=2,G141,0)</f>
        <v>0</v>
      </c>
      <c r="BC141" s="87">
        <f>IF(AZ141=3,G141,0)</f>
        <v>0</v>
      </c>
      <c r="BD141" s="87">
        <f>IF(AZ141=4,G141,0)</f>
        <v>0</v>
      </c>
      <c r="BE141" s="87">
        <f>IF(AZ141=5,G141,0)</f>
        <v>0</v>
      </c>
      <c r="CA141" s="111">
        <v>1</v>
      </c>
      <c r="CB141" s="111">
        <v>1</v>
      </c>
      <c r="CZ141" s="87">
        <v>0</v>
      </c>
    </row>
    <row r="142" spans="1:104" ht="22.5">
      <c r="A142" s="106">
        <v>72</v>
      </c>
      <c r="B142" s="107" t="s">
        <v>265</v>
      </c>
      <c r="C142" s="108" t="s">
        <v>266</v>
      </c>
      <c r="D142" s="252" t="s">
        <v>84</v>
      </c>
      <c r="E142" s="247">
        <v>6.09</v>
      </c>
      <c r="F142" s="246"/>
      <c r="G142" s="110">
        <f>E142*F142</f>
        <v>0</v>
      </c>
      <c r="O142" s="105">
        <v>2</v>
      </c>
      <c r="AA142" s="87">
        <v>3</v>
      </c>
      <c r="AB142" s="87">
        <v>1</v>
      </c>
      <c r="AC142" s="87">
        <v>28614301</v>
      </c>
      <c r="AZ142" s="87">
        <v>1</v>
      </c>
      <c r="BA142" s="87">
        <f>IF(AZ142=1,G142,0)</f>
        <v>0</v>
      </c>
      <c r="BB142" s="87">
        <f>IF(AZ142=2,G142,0)</f>
        <v>0</v>
      </c>
      <c r="BC142" s="87">
        <f>IF(AZ142=3,G142,0)</f>
        <v>0</v>
      </c>
      <c r="BD142" s="87">
        <f>IF(AZ142=4,G142,0)</f>
        <v>0</v>
      </c>
      <c r="BE142" s="87">
        <f>IF(AZ142=5,G142,0)</f>
        <v>0</v>
      </c>
      <c r="CA142" s="111">
        <v>3</v>
      </c>
      <c r="CB142" s="111">
        <v>1</v>
      </c>
      <c r="CZ142" s="87">
        <v>0.0029</v>
      </c>
    </row>
    <row r="143" spans="1:15" ht="12.75">
      <c r="A143" s="112"/>
      <c r="B143" s="114"/>
      <c r="C143" s="238" t="s">
        <v>267</v>
      </c>
      <c r="D143" s="239"/>
      <c r="E143" s="248">
        <v>6.09</v>
      </c>
      <c r="F143" s="115"/>
      <c r="G143" s="116"/>
      <c r="M143" s="113" t="s">
        <v>267</v>
      </c>
      <c r="O143" s="105"/>
    </row>
    <row r="144" spans="1:104" ht="22.5">
      <c r="A144" s="106">
        <v>73</v>
      </c>
      <c r="B144" s="107" t="s">
        <v>268</v>
      </c>
      <c r="C144" s="108" t="s">
        <v>355</v>
      </c>
      <c r="D144" s="252" t="s">
        <v>84</v>
      </c>
      <c r="E144" s="247">
        <v>8.12</v>
      </c>
      <c r="F144" s="246"/>
      <c r="G144" s="110">
        <f>E144*F144</f>
        <v>0</v>
      </c>
      <c r="O144" s="105">
        <v>2</v>
      </c>
      <c r="AA144" s="87">
        <v>3</v>
      </c>
      <c r="AB144" s="87">
        <v>1</v>
      </c>
      <c r="AC144" s="87">
        <v>28614302</v>
      </c>
      <c r="AZ144" s="87">
        <v>1</v>
      </c>
      <c r="BA144" s="87">
        <f>IF(AZ144=1,G144,0)</f>
        <v>0</v>
      </c>
      <c r="BB144" s="87">
        <f>IF(AZ144=2,G144,0)</f>
        <v>0</v>
      </c>
      <c r="BC144" s="87">
        <f>IF(AZ144=3,G144,0)</f>
        <v>0</v>
      </c>
      <c r="BD144" s="87">
        <f>IF(AZ144=4,G144,0)</f>
        <v>0</v>
      </c>
      <c r="BE144" s="87">
        <f>IF(AZ144=5,G144,0)</f>
        <v>0</v>
      </c>
      <c r="CA144" s="111">
        <v>3</v>
      </c>
      <c r="CB144" s="111">
        <v>1</v>
      </c>
      <c r="CZ144" s="87">
        <v>0.0029</v>
      </c>
    </row>
    <row r="145" spans="1:15" ht="12.75">
      <c r="A145" s="112"/>
      <c r="B145" s="114"/>
      <c r="C145" s="238" t="s">
        <v>269</v>
      </c>
      <c r="D145" s="239"/>
      <c r="E145" s="248">
        <v>8.12</v>
      </c>
      <c r="F145" s="115"/>
      <c r="G145" s="116"/>
      <c r="M145" s="113" t="s">
        <v>269</v>
      </c>
      <c r="O145" s="105"/>
    </row>
    <row r="146" spans="1:104" ht="12.75">
      <c r="A146" s="106">
        <v>74</v>
      </c>
      <c r="B146" s="107" t="s">
        <v>270</v>
      </c>
      <c r="C146" s="108" t="s">
        <v>356</v>
      </c>
      <c r="D146" s="109" t="s">
        <v>189</v>
      </c>
      <c r="E146" s="247">
        <v>2</v>
      </c>
      <c r="F146" s="246"/>
      <c r="G146" s="110">
        <f aca="true" t="shared" si="6" ref="G146:G161">E146*F146</f>
        <v>0</v>
      </c>
      <c r="O146" s="105">
        <v>2</v>
      </c>
      <c r="AA146" s="87">
        <v>3</v>
      </c>
      <c r="AB146" s="87">
        <v>1</v>
      </c>
      <c r="AC146" s="87">
        <v>28614402</v>
      </c>
      <c r="AZ146" s="87">
        <v>1</v>
      </c>
      <c r="BA146" s="87">
        <f aca="true" t="shared" si="7" ref="BA146:BA161">IF(AZ146=1,G146,0)</f>
        <v>0</v>
      </c>
      <c r="BB146" s="87">
        <f aca="true" t="shared" si="8" ref="BB146:BB161">IF(AZ146=2,G146,0)</f>
        <v>0</v>
      </c>
      <c r="BC146" s="87">
        <f aca="true" t="shared" si="9" ref="BC146:BC161">IF(AZ146=3,G146,0)</f>
        <v>0</v>
      </c>
      <c r="BD146" s="87">
        <f aca="true" t="shared" si="10" ref="BD146:BD161">IF(AZ146=4,G146,0)</f>
        <v>0</v>
      </c>
      <c r="BE146" s="87">
        <f aca="true" t="shared" si="11" ref="BE146:BE161">IF(AZ146=5,G146,0)</f>
        <v>0</v>
      </c>
      <c r="CA146" s="111">
        <v>3</v>
      </c>
      <c r="CB146" s="111">
        <v>1</v>
      </c>
      <c r="CZ146" s="87">
        <v>0.001</v>
      </c>
    </row>
    <row r="147" spans="1:104" ht="12.75">
      <c r="A147" s="106">
        <v>75</v>
      </c>
      <c r="B147" s="107" t="s">
        <v>271</v>
      </c>
      <c r="C147" s="108" t="s">
        <v>357</v>
      </c>
      <c r="D147" s="109" t="s">
        <v>189</v>
      </c>
      <c r="E147" s="247">
        <v>2</v>
      </c>
      <c r="F147" s="246"/>
      <c r="G147" s="110">
        <f t="shared" si="6"/>
        <v>0</v>
      </c>
      <c r="O147" s="105">
        <v>2</v>
      </c>
      <c r="AA147" s="87">
        <v>3</v>
      </c>
      <c r="AB147" s="87">
        <v>1</v>
      </c>
      <c r="AC147" s="87">
        <v>28614403</v>
      </c>
      <c r="AZ147" s="87">
        <v>1</v>
      </c>
      <c r="BA147" s="87">
        <f t="shared" si="7"/>
        <v>0</v>
      </c>
      <c r="BB147" s="87">
        <f t="shared" si="8"/>
        <v>0</v>
      </c>
      <c r="BC147" s="87">
        <f t="shared" si="9"/>
        <v>0</v>
      </c>
      <c r="BD147" s="87">
        <f t="shared" si="10"/>
        <v>0</v>
      </c>
      <c r="BE147" s="87">
        <f t="shared" si="11"/>
        <v>0</v>
      </c>
      <c r="CA147" s="111">
        <v>3</v>
      </c>
      <c r="CB147" s="111">
        <v>1</v>
      </c>
      <c r="CZ147" s="87">
        <v>0.003</v>
      </c>
    </row>
    <row r="148" spans="1:104" ht="12.75">
      <c r="A148" s="106">
        <v>76</v>
      </c>
      <c r="B148" s="107" t="s">
        <v>272</v>
      </c>
      <c r="C148" s="108" t="s">
        <v>358</v>
      </c>
      <c r="D148" s="109" t="s">
        <v>189</v>
      </c>
      <c r="E148" s="247">
        <v>2</v>
      </c>
      <c r="F148" s="246"/>
      <c r="G148" s="110">
        <f t="shared" si="6"/>
        <v>0</v>
      </c>
      <c r="O148" s="105">
        <v>2</v>
      </c>
      <c r="AA148" s="87">
        <v>3</v>
      </c>
      <c r="AB148" s="87">
        <v>1</v>
      </c>
      <c r="AC148" s="87">
        <v>28614404</v>
      </c>
      <c r="AZ148" s="87">
        <v>1</v>
      </c>
      <c r="BA148" s="87">
        <f t="shared" si="7"/>
        <v>0</v>
      </c>
      <c r="BB148" s="87">
        <f t="shared" si="8"/>
        <v>0</v>
      </c>
      <c r="BC148" s="87">
        <f t="shared" si="9"/>
        <v>0</v>
      </c>
      <c r="BD148" s="87">
        <f t="shared" si="10"/>
        <v>0</v>
      </c>
      <c r="BE148" s="87">
        <f t="shared" si="11"/>
        <v>0</v>
      </c>
      <c r="CA148" s="111">
        <v>3</v>
      </c>
      <c r="CB148" s="111">
        <v>1</v>
      </c>
      <c r="CZ148" s="87">
        <v>0.003</v>
      </c>
    </row>
    <row r="149" spans="1:104" ht="22.5">
      <c r="A149" s="106">
        <v>77</v>
      </c>
      <c r="B149" s="107" t="s">
        <v>273</v>
      </c>
      <c r="C149" s="108" t="s">
        <v>376</v>
      </c>
      <c r="D149" s="252" t="s">
        <v>189</v>
      </c>
      <c r="E149" s="247">
        <v>1</v>
      </c>
      <c r="F149" s="246"/>
      <c r="G149" s="110">
        <f t="shared" si="6"/>
        <v>0</v>
      </c>
      <c r="O149" s="105">
        <v>2</v>
      </c>
      <c r="AA149" s="87">
        <v>3</v>
      </c>
      <c r="AB149" s="87">
        <v>1</v>
      </c>
      <c r="AC149" s="87">
        <v>42200003</v>
      </c>
      <c r="AZ149" s="87">
        <v>1</v>
      </c>
      <c r="BA149" s="87">
        <f t="shared" si="7"/>
        <v>0</v>
      </c>
      <c r="BB149" s="87">
        <f t="shared" si="8"/>
        <v>0</v>
      </c>
      <c r="BC149" s="87">
        <f t="shared" si="9"/>
        <v>0</v>
      </c>
      <c r="BD149" s="87">
        <f t="shared" si="10"/>
        <v>0</v>
      </c>
      <c r="BE149" s="87">
        <f t="shared" si="11"/>
        <v>0</v>
      </c>
      <c r="CA149" s="111">
        <v>3</v>
      </c>
      <c r="CB149" s="111">
        <v>1</v>
      </c>
      <c r="CZ149" s="87">
        <v>0.019</v>
      </c>
    </row>
    <row r="150" spans="1:104" ht="12.75">
      <c r="A150" s="106">
        <v>78</v>
      </c>
      <c r="B150" s="107" t="s">
        <v>274</v>
      </c>
      <c r="C150" s="108" t="s">
        <v>275</v>
      </c>
      <c r="D150" s="252" t="s">
        <v>189</v>
      </c>
      <c r="E150" s="247">
        <v>1</v>
      </c>
      <c r="F150" s="246"/>
      <c r="G150" s="110">
        <f t="shared" si="6"/>
        <v>0</v>
      </c>
      <c r="O150" s="105">
        <v>2</v>
      </c>
      <c r="AA150" s="87">
        <v>3</v>
      </c>
      <c r="AB150" s="87">
        <v>1</v>
      </c>
      <c r="AC150" s="87">
        <v>42200004</v>
      </c>
      <c r="AZ150" s="87">
        <v>1</v>
      </c>
      <c r="BA150" s="87">
        <f t="shared" si="7"/>
        <v>0</v>
      </c>
      <c r="BB150" s="87">
        <f t="shared" si="8"/>
        <v>0</v>
      </c>
      <c r="BC150" s="87">
        <f t="shared" si="9"/>
        <v>0</v>
      </c>
      <c r="BD150" s="87">
        <f t="shared" si="10"/>
        <v>0</v>
      </c>
      <c r="BE150" s="87">
        <f t="shared" si="11"/>
        <v>0</v>
      </c>
      <c r="CA150" s="111">
        <v>3</v>
      </c>
      <c r="CB150" s="111">
        <v>1</v>
      </c>
      <c r="CZ150" s="87">
        <v>0.019</v>
      </c>
    </row>
    <row r="151" spans="1:104" ht="22.5">
      <c r="A151" s="106">
        <v>79</v>
      </c>
      <c r="B151" s="107" t="s">
        <v>276</v>
      </c>
      <c r="C151" s="108" t="s">
        <v>277</v>
      </c>
      <c r="D151" s="252" t="s">
        <v>189</v>
      </c>
      <c r="E151" s="247">
        <v>1</v>
      </c>
      <c r="F151" s="246"/>
      <c r="G151" s="110">
        <f t="shared" si="6"/>
        <v>0</v>
      </c>
      <c r="O151" s="105">
        <v>2</v>
      </c>
      <c r="AA151" s="87">
        <v>3</v>
      </c>
      <c r="AB151" s="87">
        <v>1</v>
      </c>
      <c r="AC151" s="87">
        <v>42210002</v>
      </c>
      <c r="AZ151" s="87">
        <v>1</v>
      </c>
      <c r="BA151" s="87">
        <f t="shared" si="7"/>
        <v>0</v>
      </c>
      <c r="BB151" s="87">
        <f t="shared" si="8"/>
        <v>0</v>
      </c>
      <c r="BC151" s="87">
        <f t="shared" si="9"/>
        <v>0</v>
      </c>
      <c r="BD151" s="87">
        <f t="shared" si="10"/>
        <v>0</v>
      </c>
      <c r="BE151" s="87">
        <f t="shared" si="11"/>
        <v>0</v>
      </c>
      <c r="CA151" s="111">
        <v>3</v>
      </c>
      <c r="CB151" s="111">
        <v>1</v>
      </c>
      <c r="CZ151" s="87">
        <v>0.019</v>
      </c>
    </row>
    <row r="152" spans="1:104" ht="22.5">
      <c r="A152" s="106">
        <v>80</v>
      </c>
      <c r="B152" s="107" t="s">
        <v>278</v>
      </c>
      <c r="C152" s="108" t="s">
        <v>359</v>
      </c>
      <c r="D152" s="252" t="s">
        <v>189</v>
      </c>
      <c r="E152" s="247">
        <v>1</v>
      </c>
      <c r="F152" s="246"/>
      <c r="G152" s="110">
        <f t="shared" si="6"/>
        <v>0</v>
      </c>
      <c r="O152" s="105">
        <v>2</v>
      </c>
      <c r="AA152" s="87">
        <v>3</v>
      </c>
      <c r="AB152" s="87">
        <v>1</v>
      </c>
      <c r="AC152" s="87">
        <v>42210003</v>
      </c>
      <c r="AZ152" s="87">
        <v>1</v>
      </c>
      <c r="BA152" s="87">
        <f t="shared" si="7"/>
        <v>0</v>
      </c>
      <c r="BB152" s="87">
        <f t="shared" si="8"/>
        <v>0</v>
      </c>
      <c r="BC152" s="87">
        <f t="shared" si="9"/>
        <v>0</v>
      </c>
      <c r="BD152" s="87">
        <f t="shared" si="10"/>
        <v>0</v>
      </c>
      <c r="BE152" s="87">
        <f t="shared" si="11"/>
        <v>0</v>
      </c>
      <c r="CA152" s="111">
        <v>3</v>
      </c>
      <c r="CB152" s="111">
        <v>1</v>
      </c>
      <c r="CZ152" s="87">
        <v>0.007</v>
      </c>
    </row>
    <row r="153" spans="1:104" ht="22.5">
      <c r="A153" s="106">
        <v>81</v>
      </c>
      <c r="B153" s="107" t="s">
        <v>279</v>
      </c>
      <c r="C153" s="108" t="s">
        <v>360</v>
      </c>
      <c r="D153" s="252" t="s">
        <v>189</v>
      </c>
      <c r="E153" s="247">
        <v>1</v>
      </c>
      <c r="F153" s="246"/>
      <c r="G153" s="110">
        <f t="shared" si="6"/>
        <v>0</v>
      </c>
      <c r="O153" s="105">
        <v>2</v>
      </c>
      <c r="AA153" s="87">
        <v>3</v>
      </c>
      <c r="AB153" s="87">
        <v>1</v>
      </c>
      <c r="AC153" s="87">
        <v>42210004</v>
      </c>
      <c r="AZ153" s="87">
        <v>1</v>
      </c>
      <c r="BA153" s="87">
        <f t="shared" si="7"/>
        <v>0</v>
      </c>
      <c r="BB153" s="87">
        <f t="shared" si="8"/>
        <v>0</v>
      </c>
      <c r="BC153" s="87">
        <f t="shared" si="9"/>
        <v>0</v>
      </c>
      <c r="BD153" s="87">
        <f t="shared" si="10"/>
        <v>0</v>
      </c>
      <c r="BE153" s="87">
        <f t="shared" si="11"/>
        <v>0</v>
      </c>
      <c r="CA153" s="111">
        <v>3</v>
      </c>
      <c r="CB153" s="111">
        <v>1</v>
      </c>
      <c r="CZ153" s="87">
        <v>0.007</v>
      </c>
    </row>
    <row r="154" spans="1:104" ht="22.5">
      <c r="A154" s="106">
        <v>82</v>
      </c>
      <c r="B154" s="107" t="s">
        <v>280</v>
      </c>
      <c r="C154" s="108" t="s">
        <v>361</v>
      </c>
      <c r="D154" s="252" t="s">
        <v>189</v>
      </c>
      <c r="E154" s="247">
        <v>1</v>
      </c>
      <c r="F154" s="246"/>
      <c r="G154" s="110">
        <f t="shared" si="6"/>
        <v>0</v>
      </c>
      <c r="O154" s="105">
        <v>2</v>
      </c>
      <c r="AA154" s="87">
        <v>3</v>
      </c>
      <c r="AB154" s="87">
        <v>1</v>
      </c>
      <c r="AC154" s="87">
        <v>42210006</v>
      </c>
      <c r="AZ154" s="87">
        <v>1</v>
      </c>
      <c r="BA154" s="87">
        <f t="shared" si="7"/>
        <v>0</v>
      </c>
      <c r="BB154" s="87">
        <f t="shared" si="8"/>
        <v>0</v>
      </c>
      <c r="BC154" s="87">
        <f t="shared" si="9"/>
        <v>0</v>
      </c>
      <c r="BD154" s="87">
        <f t="shared" si="10"/>
        <v>0</v>
      </c>
      <c r="BE154" s="87">
        <f t="shared" si="11"/>
        <v>0</v>
      </c>
      <c r="CA154" s="111">
        <v>3</v>
      </c>
      <c r="CB154" s="111">
        <v>1</v>
      </c>
      <c r="CZ154" s="87">
        <v>0.006</v>
      </c>
    </row>
    <row r="155" spans="1:104" ht="22.5">
      <c r="A155" s="106">
        <v>83</v>
      </c>
      <c r="B155" s="107" t="s">
        <v>281</v>
      </c>
      <c r="C155" s="108" t="s">
        <v>362</v>
      </c>
      <c r="D155" s="252" t="s">
        <v>189</v>
      </c>
      <c r="E155" s="247">
        <v>4</v>
      </c>
      <c r="F155" s="246"/>
      <c r="G155" s="110">
        <f t="shared" si="6"/>
        <v>0</v>
      </c>
      <c r="O155" s="105">
        <v>2</v>
      </c>
      <c r="AA155" s="87">
        <v>3</v>
      </c>
      <c r="AB155" s="87">
        <v>1</v>
      </c>
      <c r="AC155" s="87">
        <v>42210007</v>
      </c>
      <c r="AZ155" s="87">
        <v>1</v>
      </c>
      <c r="BA155" s="87">
        <f t="shared" si="7"/>
        <v>0</v>
      </c>
      <c r="BB155" s="87">
        <f t="shared" si="8"/>
        <v>0</v>
      </c>
      <c r="BC155" s="87">
        <f t="shared" si="9"/>
        <v>0</v>
      </c>
      <c r="BD155" s="87">
        <f t="shared" si="10"/>
        <v>0</v>
      </c>
      <c r="BE155" s="87">
        <f t="shared" si="11"/>
        <v>0</v>
      </c>
      <c r="CA155" s="111">
        <v>3</v>
      </c>
      <c r="CB155" s="111">
        <v>1</v>
      </c>
      <c r="CZ155" s="87">
        <v>0.006</v>
      </c>
    </row>
    <row r="156" spans="1:104" ht="22.5">
      <c r="A156" s="106">
        <v>84</v>
      </c>
      <c r="B156" s="107" t="s">
        <v>282</v>
      </c>
      <c r="C156" s="108" t="s">
        <v>283</v>
      </c>
      <c r="D156" s="252" t="s">
        <v>189</v>
      </c>
      <c r="E156" s="247">
        <v>4</v>
      </c>
      <c r="F156" s="246"/>
      <c r="G156" s="110">
        <f t="shared" si="6"/>
        <v>0</v>
      </c>
      <c r="O156" s="105">
        <v>2</v>
      </c>
      <c r="AA156" s="87">
        <v>3</v>
      </c>
      <c r="AB156" s="87">
        <v>1</v>
      </c>
      <c r="AC156" s="87">
        <v>42210008</v>
      </c>
      <c r="AZ156" s="87">
        <v>1</v>
      </c>
      <c r="BA156" s="87">
        <f t="shared" si="7"/>
        <v>0</v>
      </c>
      <c r="BB156" s="87">
        <f t="shared" si="8"/>
        <v>0</v>
      </c>
      <c r="BC156" s="87">
        <f t="shared" si="9"/>
        <v>0</v>
      </c>
      <c r="BD156" s="87">
        <f t="shared" si="10"/>
        <v>0</v>
      </c>
      <c r="BE156" s="87">
        <f t="shared" si="11"/>
        <v>0</v>
      </c>
      <c r="CA156" s="111">
        <v>3</v>
      </c>
      <c r="CB156" s="111">
        <v>1</v>
      </c>
      <c r="CZ156" s="87">
        <v>0.019</v>
      </c>
    </row>
    <row r="157" spans="1:104" ht="22.5">
      <c r="A157" s="106">
        <v>85</v>
      </c>
      <c r="B157" s="107" t="s">
        <v>284</v>
      </c>
      <c r="C157" s="108" t="s">
        <v>285</v>
      </c>
      <c r="D157" s="252" t="s">
        <v>189</v>
      </c>
      <c r="E157" s="247">
        <v>4</v>
      </c>
      <c r="F157" s="246"/>
      <c r="G157" s="110">
        <f t="shared" si="6"/>
        <v>0</v>
      </c>
      <c r="O157" s="105">
        <v>2</v>
      </c>
      <c r="AA157" s="87">
        <v>3</v>
      </c>
      <c r="AB157" s="87">
        <v>1</v>
      </c>
      <c r="AC157" s="87">
        <v>42210009</v>
      </c>
      <c r="AZ157" s="87">
        <v>1</v>
      </c>
      <c r="BA157" s="87">
        <f t="shared" si="7"/>
        <v>0</v>
      </c>
      <c r="BB157" s="87">
        <f t="shared" si="8"/>
        <v>0</v>
      </c>
      <c r="BC157" s="87">
        <f t="shared" si="9"/>
        <v>0</v>
      </c>
      <c r="BD157" s="87">
        <f t="shared" si="10"/>
        <v>0</v>
      </c>
      <c r="BE157" s="87">
        <f t="shared" si="11"/>
        <v>0</v>
      </c>
      <c r="CA157" s="111">
        <v>3</v>
      </c>
      <c r="CB157" s="111">
        <v>1</v>
      </c>
      <c r="CZ157" s="87">
        <v>0.007</v>
      </c>
    </row>
    <row r="158" spans="1:104" ht="12.75">
      <c r="A158" s="106">
        <v>86</v>
      </c>
      <c r="B158" s="107" t="s">
        <v>286</v>
      </c>
      <c r="C158" s="108" t="s">
        <v>287</v>
      </c>
      <c r="D158" s="109" t="s">
        <v>189</v>
      </c>
      <c r="E158" s="247">
        <v>4</v>
      </c>
      <c r="F158" s="246"/>
      <c r="G158" s="110">
        <f t="shared" si="6"/>
        <v>0</v>
      </c>
      <c r="O158" s="105">
        <v>2</v>
      </c>
      <c r="AA158" s="87">
        <v>3</v>
      </c>
      <c r="AB158" s="87">
        <v>1</v>
      </c>
      <c r="AC158" s="87">
        <v>42210010</v>
      </c>
      <c r="AZ158" s="87">
        <v>1</v>
      </c>
      <c r="BA158" s="87">
        <f t="shared" si="7"/>
        <v>0</v>
      </c>
      <c r="BB158" s="87">
        <f t="shared" si="8"/>
        <v>0</v>
      </c>
      <c r="BC158" s="87">
        <f t="shared" si="9"/>
        <v>0</v>
      </c>
      <c r="BD158" s="87">
        <f t="shared" si="10"/>
        <v>0</v>
      </c>
      <c r="BE158" s="87">
        <f t="shared" si="11"/>
        <v>0</v>
      </c>
      <c r="CA158" s="111">
        <v>3</v>
      </c>
      <c r="CB158" s="111">
        <v>1</v>
      </c>
      <c r="CZ158" s="87">
        <v>0.007</v>
      </c>
    </row>
    <row r="159" spans="1:104" ht="12.75">
      <c r="A159" s="106">
        <v>87</v>
      </c>
      <c r="B159" s="107" t="s">
        <v>288</v>
      </c>
      <c r="C159" s="108" t="s">
        <v>289</v>
      </c>
      <c r="D159" s="109" t="s">
        <v>189</v>
      </c>
      <c r="E159" s="247">
        <v>1</v>
      </c>
      <c r="F159" s="246"/>
      <c r="G159" s="110">
        <f t="shared" si="6"/>
        <v>0</v>
      </c>
      <c r="O159" s="105">
        <v>2</v>
      </c>
      <c r="AA159" s="87">
        <v>3</v>
      </c>
      <c r="AB159" s="87">
        <v>1</v>
      </c>
      <c r="AC159" s="87">
        <v>42291352</v>
      </c>
      <c r="AZ159" s="87">
        <v>1</v>
      </c>
      <c r="BA159" s="87">
        <f t="shared" si="7"/>
        <v>0</v>
      </c>
      <c r="BB159" s="87">
        <f t="shared" si="8"/>
        <v>0</v>
      </c>
      <c r="BC159" s="87">
        <f t="shared" si="9"/>
        <v>0</v>
      </c>
      <c r="BD159" s="87">
        <f t="shared" si="10"/>
        <v>0</v>
      </c>
      <c r="BE159" s="87">
        <f t="shared" si="11"/>
        <v>0</v>
      </c>
      <c r="CA159" s="111">
        <v>3</v>
      </c>
      <c r="CB159" s="111">
        <v>1</v>
      </c>
      <c r="CZ159" s="87">
        <v>0.016</v>
      </c>
    </row>
    <row r="160" spans="1:104" ht="12.75">
      <c r="A160" s="106">
        <v>88</v>
      </c>
      <c r="B160" s="107" t="s">
        <v>290</v>
      </c>
      <c r="C160" s="108" t="s">
        <v>291</v>
      </c>
      <c r="D160" s="109" t="s">
        <v>189</v>
      </c>
      <c r="E160" s="247">
        <v>4</v>
      </c>
      <c r="F160" s="246"/>
      <c r="G160" s="110">
        <f t="shared" si="6"/>
        <v>0</v>
      </c>
      <c r="O160" s="105">
        <v>2</v>
      </c>
      <c r="AA160" s="87">
        <v>3</v>
      </c>
      <c r="AB160" s="87">
        <v>1</v>
      </c>
      <c r="AC160" s="87">
        <v>42291353</v>
      </c>
      <c r="AZ160" s="87">
        <v>1</v>
      </c>
      <c r="BA160" s="87">
        <f t="shared" si="7"/>
        <v>0</v>
      </c>
      <c r="BB160" s="87">
        <f t="shared" si="8"/>
        <v>0</v>
      </c>
      <c r="BC160" s="87">
        <f t="shared" si="9"/>
        <v>0</v>
      </c>
      <c r="BD160" s="87">
        <f t="shared" si="10"/>
        <v>0</v>
      </c>
      <c r="BE160" s="87">
        <f t="shared" si="11"/>
        <v>0</v>
      </c>
      <c r="CA160" s="111">
        <v>3</v>
      </c>
      <c r="CB160" s="111">
        <v>1</v>
      </c>
      <c r="CZ160" s="87">
        <v>0.016</v>
      </c>
    </row>
    <row r="161" spans="1:104" ht="12.75">
      <c r="A161" s="106">
        <v>89</v>
      </c>
      <c r="B161" s="107" t="s">
        <v>292</v>
      </c>
      <c r="C161" s="108" t="s">
        <v>293</v>
      </c>
      <c r="D161" s="109" t="s">
        <v>189</v>
      </c>
      <c r="E161" s="247">
        <v>1</v>
      </c>
      <c r="F161" s="246"/>
      <c r="G161" s="110">
        <f t="shared" si="6"/>
        <v>0</v>
      </c>
      <c r="O161" s="105">
        <v>2</v>
      </c>
      <c r="AA161" s="87">
        <v>3</v>
      </c>
      <c r="AB161" s="87">
        <v>1</v>
      </c>
      <c r="AC161" s="87">
        <v>42291450</v>
      </c>
      <c r="AZ161" s="87">
        <v>1</v>
      </c>
      <c r="BA161" s="87">
        <f t="shared" si="7"/>
        <v>0</v>
      </c>
      <c r="BB161" s="87">
        <f t="shared" si="8"/>
        <v>0</v>
      </c>
      <c r="BC161" s="87">
        <f t="shared" si="9"/>
        <v>0</v>
      </c>
      <c r="BD161" s="87">
        <f t="shared" si="10"/>
        <v>0</v>
      </c>
      <c r="BE161" s="87">
        <f t="shared" si="11"/>
        <v>0</v>
      </c>
      <c r="CA161" s="111">
        <v>3</v>
      </c>
      <c r="CB161" s="111">
        <v>1</v>
      </c>
      <c r="CZ161" s="87">
        <v>0.03</v>
      </c>
    </row>
    <row r="162" spans="1:57" ht="12.75">
      <c r="A162" s="117"/>
      <c r="B162" s="118" t="s">
        <v>74</v>
      </c>
      <c r="C162" s="119" t="str">
        <f>CONCATENATE(B116," ",C116)</f>
        <v>8 Trubní vedení</v>
      </c>
      <c r="D162" s="120"/>
      <c r="E162" s="250"/>
      <c r="F162" s="122"/>
      <c r="G162" s="123">
        <f>SUM(G116:G161)</f>
        <v>0</v>
      </c>
      <c r="O162" s="105">
        <v>4</v>
      </c>
      <c r="BA162" s="124">
        <f>SUM(BA116:BA161)</f>
        <v>0</v>
      </c>
      <c r="BB162" s="124">
        <f>SUM(BB116:BB161)</f>
        <v>0</v>
      </c>
      <c r="BC162" s="124">
        <f>SUM(BC116:BC161)</f>
        <v>0</v>
      </c>
      <c r="BD162" s="124">
        <f>SUM(BD116:BD161)</f>
        <v>0</v>
      </c>
      <c r="BE162" s="124">
        <f>SUM(BE116:BE161)</f>
        <v>0</v>
      </c>
    </row>
    <row r="163" spans="1:15" ht="18" customHeight="1">
      <c r="A163" s="98" t="s">
        <v>71</v>
      </c>
      <c r="B163" s="99" t="s">
        <v>294</v>
      </c>
      <c r="C163" s="100" t="s">
        <v>295</v>
      </c>
      <c r="D163" s="101"/>
      <c r="E163" s="251"/>
      <c r="F163" s="102"/>
      <c r="G163" s="103"/>
      <c r="H163" s="104"/>
      <c r="I163" s="104"/>
      <c r="O163" s="105">
        <v>1</v>
      </c>
    </row>
    <row r="164" spans="1:104" ht="12.75">
      <c r="A164" s="106">
        <v>90</v>
      </c>
      <c r="B164" s="107" t="s">
        <v>296</v>
      </c>
      <c r="C164" s="108" t="s">
        <v>297</v>
      </c>
      <c r="D164" s="109" t="s">
        <v>79</v>
      </c>
      <c r="E164" s="247">
        <v>14.3</v>
      </c>
      <c r="F164" s="246"/>
      <c r="G164" s="110">
        <f>E164*F164</f>
        <v>0</v>
      </c>
      <c r="O164" s="105">
        <v>2</v>
      </c>
      <c r="AA164" s="87">
        <v>1</v>
      </c>
      <c r="AB164" s="87">
        <v>1</v>
      </c>
      <c r="AC164" s="87">
        <v>1</v>
      </c>
      <c r="AZ164" s="87">
        <v>1</v>
      </c>
      <c r="BA164" s="87">
        <f>IF(AZ164=1,G164,0)</f>
        <v>0</v>
      </c>
      <c r="BB164" s="87">
        <f>IF(AZ164=2,G164,0)</f>
        <v>0</v>
      </c>
      <c r="BC164" s="87">
        <f>IF(AZ164=3,G164,0)</f>
        <v>0</v>
      </c>
      <c r="BD164" s="87">
        <f>IF(AZ164=4,G164,0)</f>
        <v>0</v>
      </c>
      <c r="BE164" s="87">
        <f>IF(AZ164=5,G164,0)</f>
        <v>0</v>
      </c>
      <c r="CA164" s="111">
        <v>1</v>
      </c>
      <c r="CB164" s="111">
        <v>1</v>
      </c>
      <c r="CZ164" s="87">
        <v>0</v>
      </c>
    </row>
    <row r="165" spans="1:15" ht="12.75">
      <c r="A165" s="112"/>
      <c r="B165" s="114"/>
      <c r="C165" s="238" t="s">
        <v>298</v>
      </c>
      <c r="D165" s="239"/>
      <c r="E165" s="248">
        <v>14.3</v>
      </c>
      <c r="F165" s="115"/>
      <c r="G165" s="116"/>
      <c r="M165" s="113" t="s">
        <v>298</v>
      </c>
      <c r="O165" s="105"/>
    </row>
    <row r="166" spans="1:104" ht="12.75">
      <c r="A166" s="106">
        <v>91</v>
      </c>
      <c r="B166" s="107" t="s">
        <v>299</v>
      </c>
      <c r="C166" s="108" t="s">
        <v>300</v>
      </c>
      <c r="D166" s="109" t="s">
        <v>84</v>
      </c>
      <c r="E166" s="247">
        <v>5.5</v>
      </c>
      <c r="F166" s="246"/>
      <c r="G166" s="110">
        <f>E166*F166</f>
        <v>0</v>
      </c>
      <c r="O166" s="105">
        <v>2</v>
      </c>
      <c r="AA166" s="87">
        <v>1</v>
      </c>
      <c r="AB166" s="87">
        <v>1</v>
      </c>
      <c r="AC166" s="87">
        <v>1</v>
      </c>
      <c r="AZ166" s="87">
        <v>1</v>
      </c>
      <c r="BA166" s="87">
        <f>IF(AZ166=1,G166,0)</f>
        <v>0</v>
      </c>
      <c r="BB166" s="87">
        <f>IF(AZ166=2,G166,0)</f>
        <v>0</v>
      </c>
      <c r="BC166" s="87">
        <f>IF(AZ166=3,G166,0)</f>
        <v>0</v>
      </c>
      <c r="BD166" s="87">
        <f>IF(AZ166=4,G166,0)</f>
        <v>0</v>
      </c>
      <c r="BE166" s="87">
        <f>IF(AZ166=5,G166,0)</f>
        <v>0</v>
      </c>
      <c r="CA166" s="111">
        <v>1</v>
      </c>
      <c r="CB166" s="111">
        <v>1</v>
      </c>
      <c r="CZ166" s="87">
        <v>0</v>
      </c>
    </row>
    <row r="167" spans="1:15" ht="12.75">
      <c r="A167" s="112"/>
      <c r="B167" s="114"/>
      <c r="C167" s="238" t="s">
        <v>301</v>
      </c>
      <c r="D167" s="239"/>
      <c r="E167" s="248">
        <v>5.5</v>
      </c>
      <c r="F167" s="115"/>
      <c r="G167" s="116"/>
      <c r="M167" s="113" t="s">
        <v>301</v>
      </c>
      <c r="O167" s="105"/>
    </row>
    <row r="168" spans="1:104" ht="12.75">
      <c r="A168" s="106">
        <v>92</v>
      </c>
      <c r="B168" s="107" t="s">
        <v>302</v>
      </c>
      <c r="C168" s="108" t="s">
        <v>303</v>
      </c>
      <c r="D168" s="109" t="s">
        <v>84</v>
      </c>
      <c r="E168" s="247">
        <v>44.5</v>
      </c>
      <c r="F168" s="246"/>
      <c r="G168" s="110">
        <f>E168*F168</f>
        <v>0</v>
      </c>
      <c r="O168" s="105">
        <v>2</v>
      </c>
      <c r="AA168" s="87">
        <v>1</v>
      </c>
      <c r="AB168" s="87">
        <v>1</v>
      </c>
      <c r="AC168" s="87">
        <v>1</v>
      </c>
      <c r="AZ168" s="87">
        <v>1</v>
      </c>
      <c r="BA168" s="87">
        <f>IF(AZ168=1,G168,0)</f>
        <v>0</v>
      </c>
      <c r="BB168" s="87">
        <f>IF(AZ168=2,G168,0)</f>
        <v>0</v>
      </c>
      <c r="BC168" s="87">
        <f>IF(AZ168=3,G168,0)</f>
        <v>0</v>
      </c>
      <c r="BD168" s="87">
        <f>IF(AZ168=4,G168,0)</f>
        <v>0</v>
      </c>
      <c r="BE168" s="87">
        <f>IF(AZ168=5,G168,0)</f>
        <v>0</v>
      </c>
      <c r="CA168" s="111">
        <v>1</v>
      </c>
      <c r="CB168" s="111">
        <v>1</v>
      </c>
      <c r="CZ168" s="87">
        <v>0</v>
      </c>
    </row>
    <row r="169" spans="1:15" ht="12.75">
      <c r="A169" s="112"/>
      <c r="B169" s="114"/>
      <c r="C169" s="238" t="s">
        <v>304</v>
      </c>
      <c r="D169" s="239"/>
      <c r="E169" s="248">
        <v>44.5</v>
      </c>
      <c r="F169" s="115"/>
      <c r="G169" s="116"/>
      <c r="M169" s="113" t="s">
        <v>304</v>
      </c>
      <c r="O169" s="105"/>
    </row>
    <row r="170" spans="1:104" ht="12.75">
      <c r="A170" s="106">
        <v>93</v>
      </c>
      <c r="B170" s="107" t="s">
        <v>305</v>
      </c>
      <c r="C170" s="108" t="s">
        <v>306</v>
      </c>
      <c r="D170" s="109" t="s">
        <v>189</v>
      </c>
      <c r="E170" s="247">
        <v>4</v>
      </c>
      <c r="F170" s="246"/>
      <c r="G170" s="110">
        <f>E170*F170</f>
        <v>0</v>
      </c>
      <c r="O170" s="105">
        <v>2</v>
      </c>
      <c r="AA170" s="87">
        <v>1</v>
      </c>
      <c r="AB170" s="87">
        <v>1</v>
      </c>
      <c r="AC170" s="87">
        <v>1</v>
      </c>
      <c r="AZ170" s="87">
        <v>1</v>
      </c>
      <c r="BA170" s="87">
        <f>IF(AZ170=1,G170,0)</f>
        <v>0</v>
      </c>
      <c r="BB170" s="87">
        <f>IF(AZ170=2,G170,0)</f>
        <v>0</v>
      </c>
      <c r="BC170" s="87">
        <f>IF(AZ170=3,G170,0)</f>
        <v>0</v>
      </c>
      <c r="BD170" s="87">
        <f>IF(AZ170=4,G170,0)</f>
        <v>0</v>
      </c>
      <c r="BE170" s="87">
        <f>IF(AZ170=5,G170,0)</f>
        <v>0</v>
      </c>
      <c r="CA170" s="111">
        <v>1</v>
      </c>
      <c r="CB170" s="111">
        <v>1</v>
      </c>
      <c r="CZ170" s="87">
        <v>0</v>
      </c>
    </row>
    <row r="171" spans="1:104" ht="22.5">
      <c r="A171" s="106">
        <v>94</v>
      </c>
      <c r="B171" s="107" t="s">
        <v>307</v>
      </c>
      <c r="C171" s="108" t="s">
        <v>363</v>
      </c>
      <c r="D171" s="252" t="s">
        <v>84</v>
      </c>
      <c r="E171" s="247">
        <v>8</v>
      </c>
      <c r="F171" s="246"/>
      <c r="G171" s="110">
        <f>E171*F171</f>
        <v>0</v>
      </c>
      <c r="O171" s="105">
        <v>2</v>
      </c>
      <c r="AA171" s="87">
        <v>1</v>
      </c>
      <c r="AB171" s="87">
        <v>1</v>
      </c>
      <c r="AC171" s="87">
        <v>1</v>
      </c>
      <c r="AZ171" s="87">
        <v>1</v>
      </c>
      <c r="BA171" s="87">
        <f>IF(AZ171=1,G171,0)</f>
        <v>0</v>
      </c>
      <c r="BB171" s="87">
        <f>IF(AZ171=2,G171,0)</f>
        <v>0</v>
      </c>
      <c r="BC171" s="87">
        <f>IF(AZ171=3,G171,0)</f>
        <v>0</v>
      </c>
      <c r="BD171" s="87">
        <f>IF(AZ171=4,G171,0)</f>
        <v>0</v>
      </c>
      <c r="BE171" s="87">
        <f>IF(AZ171=5,G171,0)</f>
        <v>0</v>
      </c>
      <c r="CA171" s="111">
        <v>1</v>
      </c>
      <c r="CB171" s="111">
        <v>1</v>
      </c>
      <c r="CZ171" s="87">
        <v>0.00038</v>
      </c>
    </row>
    <row r="172" spans="1:104" ht="22.5">
      <c r="A172" s="106">
        <v>95</v>
      </c>
      <c r="B172" s="107" t="s">
        <v>308</v>
      </c>
      <c r="C172" s="108" t="s">
        <v>309</v>
      </c>
      <c r="D172" s="252" t="s">
        <v>189</v>
      </c>
      <c r="E172" s="247">
        <v>4</v>
      </c>
      <c r="F172" s="246"/>
      <c r="G172" s="110">
        <f>E172*F172</f>
        <v>0</v>
      </c>
      <c r="O172" s="105">
        <v>2</v>
      </c>
      <c r="AA172" s="87">
        <v>1</v>
      </c>
      <c r="AB172" s="87">
        <v>1</v>
      </c>
      <c r="AC172" s="87">
        <v>1</v>
      </c>
      <c r="AZ172" s="87">
        <v>1</v>
      </c>
      <c r="BA172" s="87">
        <f>IF(AZ172=1,G172,0)</f>
        <v>0</v>
      </c>
      <c r="BB172" s="87">
        <f>IF(AZ172=2,G172,0)</f>
        <v>0</v>
      </c>
      <c r="BC172" s="87">
        <f>IF(AZ172=3,G172,0)</f>
        <v>0</v>
      </c>
      <c r="BD172" s="87">
        <f>IF(AZ172=4,G172,0)</f>
        <v>0</v>
      </c>
      <c r="BE172" s="87">
        <f>IF(AZ172=5,G172,0)</f>
        <v>0</v>
      </c>
      <c r="CA172" s="111">
        <v>1</v>
      </c>
      <c r="CB172" s="111">
        <v>1</v>
      </c>
      <c r="CZ172" s="87">
        <v>0</v>
      </c>
    </row>
    <row r="173" spans="1:104" ht="12.75">
      <c r="A173" s="106">
        <v>96</v>
      </c>
      <c r="B173" s="107" t="s">
        <v>310</v>
      </c>
      <c r="C173" s="108" t="s">
        <v>311</v>
      </c>
      <c r="D173" s="109" t="s">
        <v>189</v>
      </c>
      <c r="E173" s="247">
        <v>3</v>
      </c>
      <c r="F173" s="246"/>
      <c r="G173" s="110">
        <f>E173*F173</f>
        <v>0</v>
      </c>
      <c r="O173" s="105">
        <v>2</v>
      </c>
      <c r="AA173" s="87">
        <v>1</v>
      </c>
      <c r="AB173" s="87">
        <v>1</v>
      </c>
      <c r="AC173" s="87">
        <v>1</v>
      </c>
      <c r="AZ173" s="87">
        <v>1</v>
      </c>
      <c r="BA173" s="87">
        <f>IF(AZ173=1,G173,0)</f>
        <v>0</v>
      </c>
      <c r="BB173" s="87">
        <f>IF(AZ173=2,G173,0)</f>
        <v>0</v>
      </c>
      <c r="BC173" s="87">
        <f>IF(AZ173=3,G173,0)</f>
        <v>0</v>
      </c>
      <c r="BD173" s="87">
        <f>IF(AZ173=4,G173,0)</f>
        <v>0</v>
      </c>
      <c r="BE173" s="87">
        <f>IF(AZ173=5,G173,0)</f>
        <v>0</v>
      </c>
      <c r="CA173" s="111">
        <v>1</v>
      </c>
      <c r="CB173" s="111">
        <v>1</v>
      </c>
      <c r="CZ173" s="87">
        <v>0</v>
      </c>
    </row>
    <row r="174" spans="1:104" ht="12.75">
      <c r="A174" s="106">
        <v>97</v>
      </c>
      <c r="B174" s="107" t="s">
        <v>312</v>
      </c>
      <c r="C174" s="108" t="s">
        <v>313</v>
      </c>
      <c r="D174" s="109" t="s">
        <v>84</v>
      </c>
      <c r="E174" s="247">
        <v>6</v>
      </c>
      <c r="F174" s="246"/>
      <c r="G174" s="110">
        <f>E174*F174</f>
        <v>0</v>
      </c>
      <c r="O174" s="105">
        <v>2</v>
      </c>
      <c r="AA174" s="87">
        <v>1</v>
      </c>
      <c r="AB174" s="87">
        <v>1</v>
      </c>
      <c r="AC174" s="87">
        <v>1</v>
      </c>
      <c r="AZ174" s="87">
        <v>1</v>
      </c>
      <c r="BA174" s="87">
        <f>IF(AZ174=1,G174,0)</f>
        <v>0</v>
      </c>
      <c r="BB174" s="87">
        <f>IF(AZ174=2,G174,0)</f>
        <v>0</v>
      </c>
      <c r="BC174" s="87">
        <f>IF(AZ174=3,G174,0)</f>
        <v>0</v>
      </c>
      <c r="BD174" s="87">
        <f>IF(AZ174=4,G174,0)</f>
        <v>0</v>
      </c>
      <c r="BE174" s="87">
        <f>IF(AZ174=5,G174,0)</f>
        <v>0</v>
      </c>
      <c r="CA174" s="111">
        <v>1</v>
      </c>
      <c r="CB174" s="111">
        <v>1</v>
      </c>
      <c r="CZ174" s="87">
        <v>0</v>
      </c>
    </row>
    <row r="175" spans="1:57" ht="12.75">
      <c r="A175" s="117"/>
      <c r="B175" s="118" t="s">
        <v>74</v>
      </c>
      <c r="C175" s="119" t="str">
        <f>CONCATENATE(B163," ",C163)</f>
        <v>96 Bourání konstrukcí</v>
      </c>
      <c r="D175" s="120"/>
      <c r="E175" s="250"/>
      <c r="F175" s="122"/>
      <c r="G175" s="123">
        <f>SUM(G163:G174)</f>
        <v>0</v>
      </c>
      <c r="O175" s="105">
        <v>4</v>
      </c>
      <c r="BA175" s="124">
        <f>SUM(BA163:BA174)</f>
        <v>0</v>
      </c>
      <c r="BB175" s="124">
        <f>SUM(BB163:BB174)</f>
        <v>0</v>
      </c>
      <c r="BC175" s="124">
        <f>SUM(BC163:BC174)</f>
        <v>0</v>
      </c>
      <c r="BD175" s="124">
        <f>SUM(BD163:BD174)</f>
        <v>0</v>
      </c>
      <c r="BE175" s="124">
        <f>SUM(BE163:BE174)</f>
        <v>0</v>
      </c>
    </row>
    <row r="176" spans="1:15" ht="18" customHeight="1">
      <c r="A176" s="98" t="s">
        <v>71</v>
      </c>
      <c r="B176" s="99" t="s">
        <v>314</v>
      </c>
      <c r="C176" s="100" t="s">
        <v>315</v>
      </c>
      <c r="D176" s="101"/>
      <c r="E176" s="251"/>
      <c r="F176" s="102"/>
      <c r="G176" s="103"/>
      <c r="H176" s="104"/>
      <c r="I176" s="104"/>
      <c r="O176" s="105">
        <v>1</v>
      </c>
    </row>
    <row r="177" spans="1:104" ht="12.75">
      <c r="A177" s="106">
        <v>98</v>
      </c>
      <c r="B177" s="107" t="s">
        <v>316</v>
      </c>
      <c r="C177" s="108" t="s">
        <v>317</v>
      </c>
      <c r="D177" s="109" t="s">
        <v>133</v>
      </c>
      <c r="E177" s="247">
        <v>40.73812465</v>
      </c>
      <c r="F177" s="246"/>
      <c r="G177" s="110">
        <f>E177*F177</f>
        <v>0</v>
      </c>
      <c r="O177" s="105">
        <v>2</v>
      </c>
      <c r="AA177" s="87">
        <v>7</v>
      </c>
      <c r="AB177" s="87">
        <v>1</v>
      </c>
      <c r="AC177" s="87">
        <v>2</v>
      </c>
      <c r="AZ177" s="87">
        <v>1</v>
      </c>
      <c r="BA177" s="87">
        <f>IF(AZ177=1,G177,0)</f>
        <v>0</v>
      </c>
      <c r="BB177" s="87">
        <f>IF(AZ177=2,G177,0)</f>
        <v>0</v>
      </c>
      <c r="BC177" s="87">
        <f>IF(AZ177=3,G177,0)</f>
        <v>0</v>
      </c>
      <c r="BD177" s="87">
        <f>IF(AZ177=4,G177,0)</f>
        <v>0</v>
      </c>
      <c r="BE177" s="87">
        <f>IF(AZ177=5,G177,0)</f>
        <v>0</v>
      </c>
      <c r="CA177" s="111">
        <v>7</v>
      </c>
      <c r="CB177" s="111">
        <v>1</v>
      </c>
      <c r="CZ177" s="87">
        <v>0</v>
      </c>
    </row>
    <row r="178" spans="1:57" ht="12.75">
      <c r="A178" s="117"/>
      <c r="B178" s="118" t="s">
        <v>74</v>
      </c>
      <c r="C178" s="119" t="str">
        <f>CONCATENATE(B176," ",C176)</f>
        <v>99 Staveništní přesun hmot</v>
      </c>
      <c r="D178" s="120"/>
      <c r="E178" s="250"/>
      <c r="F178" s="122"/>
      <c r="G178" s="123">
        <f>SUM(G176:G177)</f>
        <v>0</v>
      </c>
      <c r="O178" s="105">
        <v>4</v>
      </c>
      <c r="BA178" s="124">
        <f>SUM(BA176:BA177)</f>
        <v>0</v>
      </c>
      <c r="BB178" s="124">
        <f>SUM(BB176:BB177)</f>
        <v>0</v>
      </c>
      <c r="BC178" s="124">
        <f>SUM(BC176:BC177)</f>
        <v>0</v>
      </c>
      <c r="BD178" s="124">
        <f>SUM(BD176:BD177)</f>
        <v>0</v>
      </c>
      <c r="BE178" s="124">
        <f>SUM(BE176:BE177)</f>
        <v>0</v>
      </c>
    </row>
    <row r="179" spans="1:15" ht="18" customHeight="1">
      <c r="A179" s="98" t="s">
        <v>71</v>
      </c>
      <c r="B179" s="99" t="s">
        <v>318</v>
      </c>
      <c r="C179" s="100" t="s">
        <v>319</v>
      </c>
      <c r="D179" s="101"/>
      <c r="E179" s="251"/>
      <c r="F179" s="102"/>
      <c r="G179" s="103"/>
      <c r="H179" s="104"/>
      <c r="I179" s="104"/>
      <c r="O179" s="105">
        <v>1</v>
      </c>
    </row>
    <row r="180" spans="1:104" ht="12.75">
      <c r="A180" s="106">
        <v>99</v>
      </c>
      <c r="B180" s="107" t="s">
        <v>320</v>
      </c>
      <c r="C180" s="108" t="s">
        <v>321</v>
      </c>
      <c r="D180" s="109" t="s">
        <v>133</v>
      </c>
      <c r="E180" s="247">
        <v>1.6</v>
      </c>
      <c r="F180" s="246"/>
      <c r="G180" s="110">
        <f>E180*F180</f>
        <v>0</v>
      </c>
      <c r="O180" s="105">
        <v>2</v>
      </c>
      <c r="AA180" s="87">
        <v>1</v>
      </c>
      <c r="AB180" s="87">
        <v>10</v>
      </c>
      <c r="AC180" s="87">
        <v>10</v>
      </c>
      <c r="AZ180" s="87">
        <v>1</v>
      </c>
      <c r="BA180" s="87">
        <f>IF(AZ180=1,G180,0)</f>
        <v>0</v>
      </c>
      <c r="BB180" s="87">
        <f>IF(AZ180=2,G180,0)</f>
        <v>0</v>
      </c>
      <c r="BC180" s="87">
        <f>IF(AZ180=3,G180,0)</f>
        <v>0</v>
      </c>
      <c r="BD180" s="87">
        <f>IF(AZ180=4,G180,0)</f>
        <v>0</v>
      </c>
      <c r="BE180" s="87">
        <f>IF(AZ180=5,G180,0)</f>
        <v>0</v>
      </c>
      <c r="CA180" s="111">
        <v>1</v>
      </c>
      <c r="CB180" s="111">
        <v>10</v>
      </c>
      <c r="CZ180" s="87">
        <v>0</v>
      </c>
    </row>
    <row r="181" spans="1:15" ht="12.75">
      <c r="A181" s="112"/>
      <c r="B181" s="114"/>
      <c r="C181" s="238" t="s">
        <v>322</v>
      </c>
      <c r="D181" s="239"/>
      <c r="E181" s="248">
        <v>0.8</v>
      </c>
      <c r="F181" s="115"/>
      <c r="G181" s="116"/>
      <c r="M181" s="113" t="s">
        <v>322</v>
      </c>
      <c r="O181" s="105"/>
    </row>
    <row r="182" spans="1:15" ht="12.75">
      <c r="A182" s="112"/>
      <c r="B182" s="114"/>
      <c r="C182" s="238" t="s">
        <v>323</v>
      </c>
      <c r="D182" s="239"/>
      <c r="E182" s="248">
        <v>0.8</v>
      </c>
      <c r="F182" s="115"/>
      <c r="G182" s="116"/>
      <c r="M182" s="113" t="s">
        <v>323</v>
      </c>
      <c r="O182" s="105"/>
    </row>
    <row r="183" spans="1:104" ht="12.75">
      <c r="A183" s="106">
        <v>100</v>
      </c>
      <c r="B183" s="107" t="s">
        <v>324</v>
      </c>
      <c r="C183" s="108" t="s">
        <v>325</v>
      </c>
      <c r="D183" s="109" t="s">
        <v>133</v>
      </c>
      <c r="E183" s="247">
        <v>13.002</v>
      </c>
      <c r="F183" s="246"/>
      <c r="G183" s="110">
        <f>E183*F183</f>
        <v>0</v>
      </c>
      <c r="O183" s="105">
        <v>2</v>
      </c>
      <c r="AA183" s="87">
        <v>8</v>
      </c>
      <c r="AB183" s="87">
        <v>0</v>
      </c>
      <c r="AC183" s="87">
        <v>3</v>
      </c>
      <c r="AZ183" s="87">
        <v>1</v>
      </c>
      <c r="BA183" s="87">
        <f>IF(AZ183=1,G183,0)</f>
        <v>0</v>
      </c>
      <c r="BB183" s="87">
        <f>IF(AZ183=2,G183,0)</f>
        <v>0</v>
      </c>
      <c r="BC183" s="87">
        <f>IF(AZ183=3,G183,0)</f>
        <v>0</v>
      </c>
      <c r="BD183" s="87">
        <f>IF(AZ183=4,G183,0)</f>
        <v>0</v>
      </c>
      <c r="BE183" s="87">
        <f>IF(AZ183=5,G183,0)</f>
        <v>0</v>
      </c>
      <c r="CA183" s="111">
        <v>8</v>
      </c>
      <c r="CB183" s="111">
        <v>0</v>
      </c>
      <c r="CZ183" s="87">
        <v>0</v>
      </c>
    </row>
    <row r="184" spans="1:104" ht="12.75">
      <c r="A184" s="106">
        <v>101</v>
      </c>
      <c r="B184" s="107" t="s">
        <v>326</v>
      </c>
      <c r="C184" s="108" t="s">
        <v>327</v>
      </c>
      <c r="D184" s="109" t="s">
        <v>133</v>
      </c>
      <c r="E184" s="247">
        <v>247.038</v>
      </c>
      <c r="F184" s="246"/>
      <c r="G184" s="110">
        <f>E184*F184</f>
        <v>0</v>
      </c>
      <c r="O184" s="105">
        <v>2</v>
      </c>
      <c r="AA184" s="87">
        <v>8</v>
      </c>
      <c r="AB184" s="87">
        <v>0</v>
      </c>
      <c r="AC184" s="87">
        <v>3</v>
      </c>
      <c r="AZ184" s="87">
        <v>1</v>
      </c>
      <c r="BA184" s="87">
        <f>IF(AZ184=1,G184,0)</f>
        <v>0</v>
      </c>
      <c r="BB184" s="87">
        <f>IF(AZ184=2,G184,0)</f>
        <v>0</v>
      </c>
      <c r="BC184" s="87">
        <f>IF(AZ184=3,G184,0)</f>
        <v>0</v>
      </c>
      <c r="BD184" s="87">
        <f>IF(AZ184=4,G184,0)</f>
        <v>0</v>
      </c>
      <c r="BE184" s="87">
        <f>IF(AZ184=5,G184,0)</f>
        <v>0</v>
      </c>
      <c r="CA184" s="111">
        <v>8</v>
      </c>
      <c r="CB184" s="111">
        <v>0</v>
      </c>
      <c r="CZ184" s="87">
        <v>0</v>
      </c>
    </row>
    <row r="185" spans="1:104" ht="12.75">
      <c r="A185" s="106">
        <v>102</v>
      </c>
      <c r="B185" s="107" t="s">
        <v>328</v>
      </c>
      <c r="C185" s="108" t="s">
        <v>329</v>
      </c>
      <c r="D185" s="109" t="s">
        <v>133</v>
      </c>
      <c r="E185" s="247">
        <v>13.002</v>
      </c>
      <c r="F185" s="246"/>
      <c r="G185" s="110">
        <f>E185*F185</f>
        <v>0</v>
      </c>
      <c r="O185" s="105">
        <v>2</v>
      </c>
      <c r="AA185" s="87">
        <v>8</v>
      </c>
      <c r="AB185" s="87">
        <v>0</v>
      </c>
      <c r="AC185" s="87">
        <v>3</v>
      </c>
      <c r="AZ185" s="87">
        <v>1</v>
      </c>
      <c r="BA185" s="87">
        <f>IF(AZ185=1,G185,0)</f>
        <v>0</v>
      </c>
      <c r="BB185" s="87">
        <f>IF(AZ185=2,G185,0)</f>
        <v>0</v>
      </c>
      <c r="BC185" s="87">
        <f>IF(AZ185=3,G185,0)</f>
        <v>0</v>
      </c>
      <c r="BD185" s="87">
        <f>IF(AZ185=4,G185,0)</f>
        <v>0</v>
      </c>
      <c r="BE185" s="87">
        <f>IF(AZ185=5,G185,0)</f>
        <v>0</v>
      </c>
      <c r="CA185" s="111">
        <v>8</v>
      </c>
      <c r="CB185" s="111">
        <v>0</v>
      </c>
      <c r="CZ185" s="87">
        <v>0</v>
      </c>
    </row>
    <row r="186" spans="1:15" ht="12.75">
      <c r="A186" s="112"/>
      <c r="B186" s="114"/>
      <c r="C186" s="238" t="s">
        <v>330</v>
      </c>
      <c r="D186" s="239"/>
      <c r="E186" s="248">
        <v>6.958</v>
      </c>
      <c r="F186" s="115"/>
      <c r="G186" s="116"/>
      <c r="M186" s="113" t="s">
        <v>330</v>
      </c>
      <c r="O186" s="105"/>
    </row>
    <row r="187" spans="1:15" ht="12.75">
      <c r="A187" s="112"/>
      <c r="B187" s="114"/>
      <c r="C187" s="238" t="s">
        <v>331</v>
      </c>
      <c r="D187" s="239"/>
      <c r="E187" s="248">
        <v>0.166</v>
      </c>
      <c r="F187" s="115"/>
      <c r="G187" s="116"/>
      <c r="M187" s="113" t="s">
        <v>331</v>
      </c>
      <c r="O187" s="105"/>
    </row>
    <row r="188" spans="1:104" ht="12.75">
      <c r="A188" s="106">
        <v>103</v>
      </c>
      <c r="B188" s="107" t="s">
        <v>332</v>
      </c>
      <c r="C188" s="108" t="s">
        <v>333</v>
      </c>
      <c r="D188" s="109" t="s">
        <v>133</v>
      </c>
      <c r="E188" s="247">
        <v>13.002</v>
      </c>
      <c r="F188" s="246"/>
      <c r="G188" s="110">
        <f>E188*F188</f>
        <v>0</v>
      </c>
      <c r="O188" s="105">
        <v>2</v>
      </c>
      <c r="AA188" s="87">
        <v>8</v>
      </c>
      <c r="AB188" s="87">
        <v>0</v>
      </c>
      <c r="AC188" s="87">
        <v>3</v>
      </c>
      <c r="AZ188" s="87">
        <v>1</v>
      </c>
      <c r="BA188" s="87">
        <f>IF(AZ188=1,G188,0)</f>
        <v>0</v>
      </c>
      <c r="BB188" s="87">
        <f>IF(AZ188=2,G188,0)</f>
        <v>0</v>
      </c>
      <c r="BC188" s="87">
        <f>IF(AZ188=3,G188,0)</f>
        <v>0</v>
      </c>
      <c r="BD188" s="87">
        <f>IF(AZ188=4,G188,0)</f>
        <v>0</v>
      </c>
      <c r="BE188" s="87">
        <f>IF(AZ188=5,G188,0)</f>
        <v>0</v>
      </c>
      <c r="CA188" s="111">
        <v>8</v>
      </c>
      <c r="CB188" s="111">
        <v>0</v>
      </c>
      <c r="CZ188" s="87">
        <v>0</v>
      </c>
    </row>
    <row r="189" spans="1:57" ht="12.75">
      <c r="A189" s="117"/>
      <c r="B189" s="118" t="s">
        <v>74</v>
      </c>
      <c r="C189" s="119" t="str">
        <f>CONCATENATE(B179," ",C179)</f>
        <v>D96 Přesuny suti a vybouraných hmot</v>
      </c>
      <c r="D189" s="120"/>
      <c r="E189" s="121"/>
      <c r="F189" s="122"/>
      <c r="G189" s="123">
        <f>SUM(G179:G188)</f>
        <v>0</v>
      </c>
      <c r="O189" s="105">
        <v>4</v>
      </c>
      <c r="BA189" s="124">
        <f>SUM(BA179:BA188)</f>
        <v>0</v>
      </c>
      <c r="BB189" s="124">
        <f>SUM(BB179:BB188)</f>
        <v>0</v>
      </c>
      <c r="BC189" s="124">
        <f>SUM(BC179:BC188)</f>
        <v>0</v>
      </c>
      <c r="BD189" s="124">
        <f>SUM(BD179:BD188)</f>
        <v>0</v>
      </c>
      <c r="BE189" s="124">
        <f>SUM(BE179:BE188)</f>
        <v>0</v>
      </c>
    </row>
    <row r="190" ht="12.75">
      <c r="E190" s="87"/>
    </row>
    <row r="191" ht="12.75">
      <c r="E191" s="87"/>
    </row>
    <row r="192" ht="12.75">
      <c r="E192" s="87"/>
    </row>
    <row r="193" ht="12.75">
      <c r="E193" s="87"/>
    </row>
    <row r="194" ht="12.75">
      <c r="E194" s="87"/>
    </row>
    <row r="195" ht="12.75">
      <c r="E195" s="87"/>
    </row>
    <row r="196" ht="12.75">
      <c r="E196" s="87"/>
    </row>
    <row r="197" ht="12.75">
      <c r="E197" s="87"/>
    </row>
    <row r="198" ht="12.75">
      <c r="E198" s="87"/>
    </row>
    <row r="199" ht="12.75">
      <c r="E199" s="87"/>
    </row>
    <row r="200" ht="12.75">
      <c r="E200" s="87"/>
    </row>
    <row r="201" ht="12.75">
      <c r="E201" s="87"/>
    </row>
    <row r="202" ht="12.75">
      <c r="E202" s="87"/>
    </row>
    <row r="203" ht="12.75">
      <c r="E203" s="87"/>
    </row>
    <row r="204" ht="12.75">
      <c r="E204" s="87"/>
    </row>
    <row r="205" ht="12.75">
      <c r="E205" s="87"/>
    </row>
    <row r="206" ht="12.75">
      <c r="E206" s="87"/>
    </row>
    <row r="207" ht="12.75">
      <c r="E207" s="87"/>
    </row>
    <row r="208" ht="12.75">
      <c r="E208" s="87"/>
    </row>
    <row r="209" ht="12.75">
      <c r="E209" s="87"/>
    </row>
    <row r="210" ht="12.75">
      <c r="E210" s="87"/>
    </row>
    <row r="211" ht="12.75">
      <c r="E211" s="87"/>
    </row>
    <row r="212" ht="12.75">
      <c r="E212" s="87"/>
    </row>
    <row r="213" spans="1:7" ht="12.75">
      <c r="A213" s="125"/>
      <c r="B213" s="125"/>
      <c r="C213" s="125"/>
      <c r="D213" s="125"/>
      <c r="E213" s="125"/>
      <c r="F213" s="125"/>
      <c r="G213" s="125"/>
    </row>
    <row r="214" spans="1:7" ht="12.75">
      <c r="A214" s="125"/>
      <c r="B214" s="125"/>
      <c r="C214" s="125"/>
      <c r="D214" s="125"/>
      <c r="E214" s="125"/>
      <c r="F214" s="125"/>
      <c r="G214" s="125"/>
    </row>
    <row r="215" spans="1:7" ht="12.75">
      <c r="A215" s="125"/>
      <c r="B215" s="125"/>
      <c r="C215" s="125"/>
      <c r="D215" s="125"/>
      <c r="E215" s="125"/>
      <c r="F215" s="125"/>
      <c r="G215" s="125"/>
    </row>
    <row r="216" spans="1:7" ht="12.75">
      <c r="A216" s="125"/>
      <c r="B216" s="125"/>
      <c r="C216" s="125"/>
      <c r="D216" s="125"/>
      <c r="E216" s="125"/>
      <c r="F216" s="125"/>
      <c r="G216" s="125"/>
    </row>
    <row r="217" ht="12.75">
      <c r="E217" s="87"/>
    </row>
    <row r="218" ht="12.75">
      <c r="E218" s="87"/>
    </row>
    <row r="219" ht="12.75">
      <c r="E219" s="87"/>
    </row>
    <row r="220" ht="12.75">
      <c r="E220" s="87"/>
    </row>
    <row r="221" ht="12.75">
      <c r="E221" s="87"/>
    </row>
    <row r="222" ht="12.75">
      <c r="E222" s="87"/>
    </row>
    <row r="223" ht="12.75">
      <c r="E223" s="87"/>
    </row>
    <row r="224" ht="12.75">
      <c r="E224" s="87"/>
    </row>
    <row r="225" ht="12.75">
      <c r="E225" s="87"/>
    </row>
    <row r="226" ht="12.75">
      <c r="E226" s="87"/>
    </row>
    <row r="227" ht="12.75">
      <c r="E227" s="87"/>
    </row>
    <row r="228" ht="12.75">
      <c r="E228" s="87"/>
    </row>
    <row r="229" ht="12.75">
      <c r="E229" s="87"/>
    </row>
    <row r="230" ht="12.75">
      <c r="E230" s="87"/>
    </row>
    <row r="231" ht="12.75">
      <c r="E231" s="87"/>
    </row>
    <row r="232" ht="12.75">
      <c r="E232" s="87"/>
    </row>
    <row r="233" ht="12.75">
      <c r="E233" s="87"/>
    </row>
    <row r="234" ht="12.75">
      <c r="E234" s="87"/>
    </row>
    <row r="235" ht="12.75">
      <c r="E235" s="87"/>
    </row>
    <row r="236" ht="12.75">
      <c r="E236" s="87"/>
    </row>
    <row r="237" ht="12.75">
      <c r="E237" s="87"/>
    </row>
    <row r="238" ht="12.75">
      <c r="E238" s="87"/>
    </row>
    <row r="239" ht="12.75">
      <c r="E239" s="87"/>
    </row>
    <row r="240" ht="12.75">
      <c r="E240" s="87"/>
    </row>
    <row r="241" ht="12.75">
      <c r="E241" s="87"/>
    </row>
    <row r="242" ht="12.75">
      <c r="E242" s="87"/>
    </row>
    <row r="243" ht="12.75">
      <c r="E243" s="87"/>
    </row>
    <row r="244" ht="12.75">
      <c r="E244" s="87"/>
    </row>
    <row r="245" ht="12.75">
      <c r="E245" s="87"/>
    </row>
    <row r="246" ht="12.75">
      <c r="E246" s="87"/>
    </row>
    <row r="247" ht="12.75">
      <c r="E247" s="87"/>
    </row>
    <row r="248" spans="1:2" ht="12.75">
      <c r="A248" s="126"/>
      <c r="B248" s="126"/>
    </row>
    <row r="249" spans="1:7" ht="12.75">
      <c r="A249" s="125"/>
      <c r="B249" s="125"/>
      <c r="C249" s="128"/>
      <c r="D249" s="128"/>
      <c r="E249" s="129"/>
      <c r="F249" s="128"/>
      <c r="G249" s="130"/>
    </row>
    <row r="250" spans="1:7" ht="12.75">
      <c r="A250" s="131"/>
      <c r="B250" s="131"/>
      <c r="C250" s="125"/>
      <c r="D250" s="125"/>
      <c r="E250" s="132"/>
      <c r="F250" s="125"/>
      <c r="G250" s="125"/>
    </row>
    <row r="251" spans="1:7" ht="12.75">
      <c r="A251" s="125"/>
      <c r="B251" s="125"/>
      <c r="C251" s="125"/>
      <c r="D251" s="125"/>
      <c r="E251" s="132"/>
      <c r="F251" s="125"/>
      <c r="G251" s="125"/>
    </row>
    <row r="252" spans="1:7" ht="12.75">
      <c r="A252" s="125"/>
      <c r="B252" s="125"/>
      <c r="C252" s="125"/>
      <c r="D252" s="125"/>
      <c r="E252" s="132"/>
      <c r="F252" s="125"/>
      <c r="G252" s="125"/>
    </row>
    <row r="253" spans="1:7" ht="12.75">
      <c r="A253" s="125"/>
      <c r="B253" s="125"/>
      <c r="C253" s="125"/>
      <c r="D253" s="125"/>
      <c r="E253" s="132"/>
      <c r="F253" s="125"/>
      <c r="G253" s="125"/>
    </row>
    <row r="254" spans="1:7" ht="12.75">
      <c r="A254" s="125"/>
      <c r="B254" s="125"/>
      <c r="C254" s="125"/>
      <c r="D254" s="125"/>
      <c r="E254" s="132"/>
      <c r="F254" s="125"/>
      <c r="G254" s="125"/>
    </row>
    <row r="255" spans="1:7" ht="12.75">
      <c r="A255" s="125"/>
      <c r="B255" s="125"/>
      <c r="C255" s="125"/>
      <c r="D255" s="125"/>
      <c r="E255" s="132"/>
      <c r="F255" s="125"/>
      <c r="G255" s="125"/>
    </row>
    <row r="256" spans="1:7" ht="12.75">
      <c r="A256" s="125"/>
      <c r="B256" s="125"/>
      <c r="C256" s="125"/>
      <c r="D256" s="125"/>
      <c r="E256" s="132"/>
      <c r="F256" s="125"/>
      <c r="G256" s="125"/>
    </row>
    <row r="257" spans="1:7" ht="12.75">
      <c r="A257" s="125"/>
      <c r="B257" s="125"/>
      <c r="C257" s="125"/>
      <c r="D257" s="125"/>
      <c r="E257" s="132"/>
      <c r="F257" s="125"/>
      <c r="G257" s="125"/>
    </row>
    <row r="258" spans="1:7" ht="12.75">
      <c r="A258" s="125"/>
      <c r="B258" s="125"/>
      <c r="C258" s="125"/>
      <c r="D258" s="125"/>
      <c r="E258" s="132"/>
      <c r="F258" s="125"/>
      <c r="G258" s="125"/>
    </row>
    <row r="259" spans="1:7" ht="12.75">
      <c r="A259" s="125"/>
      <c r="B259" s="125"/>
      <c r="C259" s="125"/>
      <c r="D259" s="125"/>
      <c r="E259" s="132"/>
      <c r="F259" s="125"/>
      <c r="G259" s="125"/>
    </row>
    <row r="260" spans="1:7" ht="12.75">
      <c r="A260" s="125"/>
      <c r="B260" s="125"/>
      <c r="C260" s="125"/>
      <c r="D260" s="125"/>
      <c r="E260" s="132"/>
      <c r="F260" s="125"/>
      <c r="G260" s="125"/>
    </row>
    <row r="261" spans="1:7" ht="12.75">
      <c r="A261" s="125"/>
      <c r="B261" s="125"/>
      <c r="C261" s="125"/>
      <c r="D261" s="125"/>
      <c r="E261" s="132"/>
      <c r="F261" s="125"/>
      <c r="G261" s="125"/>
    </row>
    <row r="262" spans="1:7" ht="12.75">
      <c r="A262" s="125"/>
      <c r="B262" s="125"/>
      <c r="C262" s="125"/>
      <c r="D262" s="125"/>
      <c r="E262" s="132"/>
      <c r="F262" s="125"/>
      <c r="G262" s="125"/>
    </row>
  </sheetData>
  <mergeCells count="69">
    <mergeCell ref="C88:D88"/>
    <mergeCell ref="C95:D95"/>
    <mergeCell ref="C111:D111"/>
    <mergeCell ref="C112:D112"/>
    <mergeCell ref="C114:D114"/>
    <mergeCell ref="C98:D98"/>
    <mergeCell ref="C99:D99"/>
    <mergeCell ref="C101:D101"/>
    <mergeCell ref="C103:D103"/>
    <mergeCell ref="C104:D104"/>
    <mergeCell ref="C109:D109"/>
    <mergeCell ref="C124:D124"/>
    <mergeCell ref="C126:D126"/>
    <mergeCell ref="C123:D123"/>
    <mergeCell ref="C106:D106"/>
    <mergeCell ref="C107:D107"/>
    <mergeCell ref="C118:D118"/>
    <mergeCell ref="C182:D182"/>
    <mergeCell ref="C186:D186"/>
    <mergeCell ref="C187:D187"/>
    <mergeCell ref="C132:D132"/>
    <mergeCell ref="C138:D138"/>
    <mergeCell ref="C143:D143"/>
    <mergeCell ref="C145:D145"/>
    <mergeCell ref="C181:D181"/>
    <mergeCell ref="C169:D169"/>
    <mergeCell ref="C165:D165"/>
    <mergeCell ref="C167:D167"/>
    <mergeCell ref="C86:D86"/>
    <mergeCell ref="C49:D49"/>
    <mergeCell ref="C50:D50"/>
    <mergeCell ref="C51:D51"/>
    <mergeCell ref="C53:D53"/>
    <mergeCell ref="C54:D54"/>
    <mergeCell ref="C55:D55"/>
    <mergeCell ref="C61:D61"/>
    <mergeCell ref="C63:D63"/>
    <mergeCell ref="C79:D79"/>
    <mergeCell ref="C83:D83"/>
    <mergeCell ref="C85:D85"/>
    <mergeCell ref="C56:D56"/>
    <mergeCell ref="C58:D58"/>
    <mergeCell ref="C48:D48"/>
    <mergeCell ref="C26:D26"/>
    <mergeCell ref="C27:D27"/>
    <mergeCell ref="C31:D31"/>
    <mergeCell ref="C34:D34"/>
    <mergeCell ref="C36:D36"/>
    <mergeCell ref="C38:D38"/>
    <mergeCell ref="C40:D40"/>
    <mergeCell ref="C42:D42"/>
    <mergeCell ref="C44:D44"/>
    <mergeCell ref="C46:D46"/>
    <mergeCell ref="C47:D47"/>
    <mergeCell ref="C25:D25"/>
    <mergeCell ref="C12:D12"/>
    <mergeCell ref="C14:D14"/>
    <mergeCell ref="A1:G1"/>
    <mergeCell ref="A3:B3"/>
    <mergeCell ref="A4:B4"/>
    <mergeCell ref="E4:G4"/>
    <mergeCell ref="C9:D9"/>
    <mergeCell ref="C10:D10"/>
    <mergeCell ref="C16:D16"/>
    <mergeCell ref="C18:D18"/>
    <mergeCell ref="C19:D19"/>
    <mergeCell ref="C20:D20"/>
    <mergeCell ref="C22:D22"/>
    <mergeCell ref="E3:F3"/>
  </mergeCells>
  <printOptions/>
  <pageMargins left="0.5905511811023623" right="0.25" top="0.35" bottom="0.75" header="0.1968503937007874" footer="0.35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Petr Pešek</cp:lastModifiedBy>
  <cp:lastPrinted>2020-02-03T08:46:36Z</cp:lastPrinted>
  <dcterms:created xsi:type="dcterms:W3CDTF">2020-01-16T15:24:25Z</dcterms:created>
  <dcterms:modified xsi:type="dcterms:W3CDTF">2021-08-05T08:57:48Z</dcterms:modified>
  <cp:category/>
  <cp:version/>
  <cp:contentType/>
  <cp:contentStatus/>
</cp:coreProperties>
</file>