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491" windowWidth="13905" windowHeight="1491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'Položky'!$A$1:$G$183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<sst xmlns="http://schemas.openxmlformats.org/spreadsheetml/2006/main" count="562" uniqueCount="383">
  <si>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</si>
  <si>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</si>
  <si>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</si>
  <si>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</si>
  <si>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</si>
  <si>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</si>
  <si>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</si>
  <si>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</si>
  <si>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</si>
  <si>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</si>
  <si>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</si>
  <si>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</si>
  <si>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</si>
  <si>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</si>
  <si>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</si>
  <si>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</si>
  <si>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</si>
  <si>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</si>
  <si>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</si>
  <si>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</si>
  <si>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</si>
  <si>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</si>
  <si>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</si>
  <si>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</si>
  <si>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</si>
  <si>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</si>
  <si>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</si>
  <si>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</si>
  <si>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</si>
  <si>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</si>
  <si>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</si>
  <si>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</si>
  <si>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</si>
  <si>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</si>
  <si>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</si>
  <si>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</si>
  <si>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</si>
  <si>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</si>
  <si>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</si>
  <si>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</si>
  <si>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</si>
  <si>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</si>
  <si>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</si>
  <si>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</si>
  <si>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</si>
  <si>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</si>
  <si>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</si>
  <si>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</si>
  <si>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</si>
  <si>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</si>
  <si>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</si>
  <si>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</si>
  <si>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</si>
  <si>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</si>
  <si>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</si>
  <si>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</si>
  <si>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</si>
  <si>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</si>
  <si>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</si>
  <si>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</si>
  <si>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</si>
  <si>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</si>
  <si>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</si>
  <si>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</si>
  <si>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</si>
  <si>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</si>
  <si>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</si>
  <si>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</si>
  <si>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</si>
  <si>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</si>
  <si>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</si>
  <si>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</si>
  <si>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</si>
  <si>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</si>
  <si>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</si>
  <si>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20/32</t>
  </si>
  <si>
    <t>Č.Krumlov, Linecká ul. - obnova kanalizace</t>
  </si>
  <si>
    <t>115101201R00</t>
  </si>
  <si>
    <t xml:space="preserve">Čerpání vody na výšku do 10 m, přítok do 500 l/min </t>
  </si>
  <si>
    <t>h</t>
  </si>
  <si>
    <t>20 dní:8*20</t>
  </si>
  <si>
    <t>119001413R00</t>
  </si>
  <si>
    <t xml:space="preserve">Dočasné zajištění potrubí (jiné sítě) </t>
  </si>
  <si>
    <t>m</t>
  </si>
  <si>
    <t>křížení:0,9*8</t>
  </si>
  <si>
    <t>119001421R00</t>
  </si>
  <si>
    <t xml:space="preserve">Dočasné zajištění kabelů - do počtu 3 kabelů </t>
  </si>
  <si>
    <t>křížení:0,9*12</t>
  </si>
  <si>
    <t>130001101R00</t>
  </si>
  <si>
    <t>Příplatek za ztížené hloubení v blízkosti vedení a objektů</t>
  </si>
  <si>
    <t>m3</t>
  </si>
  <si>
    <t>obnažování stáv.spadiště hlavy v místě zaústění (stoka A):2,0*1,1*1,76</t>
  </si>
  <si>
    <t>obnažování stáv. šachty v místě napojení:2,0*1,1*1,76</t>
  </si>
  <si>
    <t>křížení kabelů:1,0*0,9*(1,76+1,55)*0,5*12</t>
  </si>
  <si>
    <t>křížení opotrubí:1,0*0,9*(1,76+1,55)*0,5*8</t>
  </si>
  <si>
    <t>132201212R00</t>
  </si>
  <si>
    <t xml:space="preserve">Hloubení rýh š.do 200 cm hor.3 do 1000m3,STROJNĚ </t>
  </si>
  <si>
    <t>Výkopy- odpočty objemů stávaj. BT vejce:</t>
  </si>
  <si>
    <t>Stoka A:11,0*1,1*(1,86-0,10)-5,3</t>
  </si>
  <si>
    <t>14,0*0,9*(1,63-0,10)-6,7</t>
  </si>
  <si>
    <t>Stoka B:33,0*0,9*(1,57-0,10)</t>
  </si>
  <si>
    <t>1,0*0,8*(0,86-0,1)-15,85</t>
  </si>
  <si>
    <t>Stoka C:58,0*0,9*(1,65-0,10)-10,15</t>
  </si>
  <si>
    <t>Dokopávky pro šachty:8*(2,0*0,5*(1,65-0,1))+4*(2,0*2,0*0,3)</t>
  </si>
  <si>
    <t>Nové UV, včetně přípojek:2*(2,0*1,5*(1,5-0,1))</t>
  </si>
  <si>
    <t>Dokopávky pro přepojení přípojek:16*(0,5*0,8*(1,5-0,1))</t>
  </si>
  <si>
    <t>132201219R00</t>
  </si>
  <si>
    <t xml:space="preserve">Příplatek za lepivost - hloubení rýh 200cm v hor.3 </t>
  </si>
  <si>
    <t>151101101R00</t>
  </si>
  <si>
    <t xml:space="preserve">Pažení a rozepření stěn rýh - příložné - hl. do 2m </t>
  </si>
  <si>
    <t>m2</t>
  </si>
  <si>
    <t>2*116,0*1,60</t>
  </si>
  <si>
    <t>151101111R00</t>
  </si>
  <si>
    <t xml:space="preserve">Odstranění pažení stěn rýh - příložné - hl. do 2 m </t>
  </si>
  <si>
    <t>161101101R00</t>
  </si>
  <si>
    <t xml:space="preserve">Svislé přemístění výkopku z hor.1-4 do 2,5 m </t>
  </si>
  <si>
    <t>30% z výkopů:162,31*0,3</t>
  </si>
  <si>
    <t>162601102R00</t>
  </si>
  <si>
    <t xml:space="preserve">Vodorovné přemístění výkopku z hor.1-4 do 5000 m </t>
  </si>
  <si>
    <t>výkopy na dočasnou skládku:162,31</t>
  </si>
  <si>
    <t>zemina pro zásypy:36,39</t>
  </si>
  <si>
    <t>162701105R00</t>
  </si>
  <si>
    <t xml:space="preserve">Vodorovné přemístění výkopku z hor.1-4 do 10000 m </t>
  </si>
  <si>
    <t>zbývající výkopy:162,31-36,39</t>
  </si>
  <si>
    <t>162701109R00</t>
  </si>
  <si>
    <t xml:space="preserve">Příplatek k vod. přemístění hor.1-4 za další 1 km </t>
  </si>
  <si>
    <t>zbývající výkopy do 20 km na skládku:10*125,92</t>
  </si>
  <si>
    <t>167101102R00</t>
  </si>
  <si>
    <t xml:space="preserve">Nakládání výkopku z hor.1-4 v množství nad 100 m3 </t>
  </si>
  <si>
    <t>zemina z výkopů na dočasnou skládku:162,31</t>
  </si>
  <si>
    <t>zemina do zásypů z dočasné skládky:36,39</t>
  </si>
  <si>
    <t>zemina na skládku z dočasné skládky:125,92</t>
  </si>
  <si>
    <t>171201201R00</t>
  </si>
  <si>
    <t xml:space="preserve">Uložení sypaniny na skládku </t>
  </si>
  <si>
    <t>zbývající výkopy na skládku:125,92</t>
  </si>
  <si>
    <t>171201211U00</t>
  </si>
  <si>
    <t xml:space="preserve">Skládkovné zemina </t>
  </si>
  <si>
    <t>t</t>
  </si>
  <si>
    <t>zbývající zemina na skládku:125,92*1,67</t>
  </si>
  <si>
    <t>174101101R00</t>
  </si>
  <si>
    <t xml:space="preserve">Zásyp jam, rýh, šachet se zhutněním </t>
  </si>
  <si>
    <t>zpětný dovoz zemina z dočasné skládka:11,0*1,1*0,52+14,0*0,9*0,29+33,0*0,9*0,23+58,0*0,9*0,31+1,5*0,8*0,26</t>
  </si>
  <si>
    <t>6,5*0,8*0,3+4,0*1,5*0,26</t>
  </si>
  <si>
    <t>175101101RT3</t>
  </si>
  <si>
    <t>Obsyp potrubí bez prohození sypaniny s dodáním štěrkopísku frakce 0 - 8 mm</t>
  </si>
  <si>
    <t>štěrkopísek (zrno  0-8 mm) vč. hutnění po vrstvách:</t>
  </si>
  <si>
    <t>kubatura- odpočet objemu potrubí:</t>
  </si>
  <si>
    <t>kanalizace:(11,0*1,1*0,6-1,38)+(105,0*0,9*0,52-8,18)</t>
  </si>
  <si>
    <t>přepojení přípojek:(7,0*0,8*0,50-0,22)+(13,0*0,8*0,36-0,26)</t>
  </si>
  <si>
    <t>181101102R00</t>
  </si>
  <si>
    <t xml:space="preserve">Úprava pláně v zářezech v hor. 1-4, se zhutněním </t>
  </si>
  <si>
    <t>11,0*1,1+14,0*0,9+33,0*0,9+58,0*0,9+1,5*0,8+6,5*0,8+4,0*1,58</t>
  </si>
  <si>
    <t>181201102R00</t>
  </si>
  <si>
    <t xml:space="preserve">Úprava pláně v násypech v hor. 1-4, se zhutněním </t>
  </si>
  <si>
    <t>11</t>
  </si>
  <si>
    <t>Přípravné a přidružené práce</t>
  </si>
  <si>
    <t>1101</t>
  </si>
  <si>
    <t xml:space="preserve">Geodetické vytýčení stavby </t>
  </si>
  <si>
    <t>bod</t>
  </si>
  <si>
    <t>1102</t>
  </si>
  <si>
    <t xml:space="preserve">Vytýčení stávajících podzemních sítí a zařízení </t>
  </si>
  <si>
    <t>kpl</t>
  </si>
  <si>
    <t>1103</t>
  </si>
  <si>
    <t>Fotodokumentace objektů na stavbě před zahájením výkopových prací a po dokončení stavby</t>
  </si>
  <si>
    <t>1104</t>
  </si>
  <si>
    <t xml:space="preserve">Geodetické zaměření skutečného provedení stavby </t>
  </si>
  <si>
    <t>100m</t>
  </si>
  <si>
    <t>1105</t>
  </si>
  <si>
    <t xml:space="preserve">Dokumentace skutečného provedení stavby (DSPS) </t>
  </si>
  <si>
    <t>1106</t>
  </si>
  <si>
    <t xml:space="preserve">Koordinátor a plán BOZP </t>
  </si>
  <si>
    <t>1107</t>
  </si>
  <si>
    <t>Objekty zařízení staveniště vč.napojení na inž.sítě</t>
  </si>
  <si>
    <t>1108</t>
  </si>
  <si>
    <t xml:space="preserve">Hutnící zkoušky </t>
  </si>
  <si>
    <t>1109</t>
  </si>
  <si>
    <t xml:space="preserve">Dopravně inženýrské opatření vč. schválení </t>
  </si>
  <si>
    <t>1110</t>
  </si>
  <si>
    <t xml:space="preserve">Osazení dočasného dopravního značení </t>
  </si>
  <si>
    <t>1111</t>
  </si>
  <si>
    <t xml:space="preserve">Pronájem dopravního značení </t>
  </si>
  <si>
    <t>den</t>
  </si>
  <si>
    <t>45</t>
  </si>
  <si>
    <t>Podkladní a vedlejší konstrukce</t>
  </si>
  <si>
    <t>451573111R00</t>
  </si>
  <si>
    <t>Lože pod potrubí ze štěrkopísku zrno 0- 8 mm</t>
  </si>
  <si>
    <t>Začátek provozního součtu</t>
  </si>
  <si>
    <t>105,0*0,9+20,0*0,8</t>
  </si>
  <si>
    <t>Konec provozního součtu</t>
  </si>
  <si>
    <t>110,5*0,50</t>
  </si>
  <si>
    <t>460490002</t>
  </si>
  <si>
    <t xml:space="preserve">Fólie výstražná z PVC, šířka 40 cm šedá </t>
  </si>
  <si>
    <t>460490003</t>
  </si>
  <si>
    <t xml:space="preserve">Fólie výstražná z PVC, šířka 50 cm šedá </t>
  </si>
  <si>
    <t>5</t>
  </si>
  <si>
    <t>Komunikace</t>
  </si>
  <si>
    <t>564851111R00</t>
  </si>
  <si>
    <t>Podklad ze štěrkodrti po zhutnění tloušťky 15 cm frakce 8/16 mm</t>
  </si>
  <si>
    <t>12,1+95,4+2,0</t>
  </si>
  <si>
    <t>564851111R01</t>
  </si>
  <si>
    <t>Podklad ze štěrkodrti po zhutnění tloušťky 15 cm frakce 0/63 mm</t>
  </si>
  <si>
    <t>564861111R00</t>
  </si>
  <si>
    <t>Podklad ze štěrkodrti po zhutnění tloušťky 20 cm frakce 0/32 mm</t>
  </si>
  <si>
    <t>591111111R01</t>
  </si>
  <si>
    <t>979071111R00</t>
  </si>
  <si>
    <t xml:space="preserve">Očištění vybour. kamenné dlažby s výplní kam. těž. </t>
  </si>
  <si>
    <t>8</t>
  </si>
  <si>
    <t>Trubní vedení</t>
  </si>
  <si>
    <t>871311111R00</t>
  </si>
  <si>
    <t xml:space="preserve">Montáž trubek z tvrdého PVC ve výkopu d 160 mm </t>
  </si>
  <si>
    <t>1*15</t>
  </si>
  <si>
    <t>871351111R00</t>
  </si>
  <si>
    <t>2*2+1*3</t>
  </si>
  <si>
    <t>871371111R00</t>
  </si>
  <si>
    <t>Montáž trubek z tvrdého PVC ve výkopu d 315 mm vč. těsnění</t>
  </si>
  <si>
    <t>6*18</t>
  </si>
  <si>
    <t>871391111R00</t>
  </si>
  <si>
    <t>Montáž trubek z tvrdého PVC ve výkopu d 400 mm vč. těsnění</t>
  </si>
  <si>
    <t>6*2</t>
  </si>
  <si>
    <t>877313123R00</t>
  </si>
  <si>
    <t>kus</t>
  </si>
  <si>
    <t>koleno:13</t>
  </si>
  <si>
    <t>877313124R00</t>
  </si>
  <si>
    <t>877319111R00</t>
  </si>
  <si>
    <t>877353123R00</t>
  </si>
  <si>
    <t>koleno:4</t>
  </si>
  <si>
    <t>877353124R00</t>
  </si>
  <si>
    <t>877353125R00</t>
  </si>
  <si>
    <t>Montáž spojky DN 200 mm vč. pryžové manžety</t>
  </si>
  <si>
    <t>877359111R00</t>
  </si>
  <si>
    <t>877373122R00</t>
  </si>
  <si>
    <t>877373123R00</t>
  </si>
  <si>
    <t>koleno:1+1</t>
  </si>
  <si>
    <t>877373125R00</t>
  </si>
  <si>
    <t>Montáž pružné spojky DN 300 mm vč. pryžového kroužku</t>
  </si>
  <si>
    <t>877373126R00</t>
  </si>
  <si>
    <t>892585111R00</t>
  </si>
  <si>
    <t>úsek</t>
  </si>
  <si>
    <t>892595111R00</t>
  </si>
  <si>
    <t>892855114R00</t>
  </si>
  <si>
    <t>894400010</t>
  </si>
  <si>
    <t>M+D šachta betonová prefabrikovaná  DN 1000 stavební výška do 1,20 m</t>
  </si>
  <si>
    <t>Skladba šachty- BT podkladní deska tl. 100 mm (průměr 1500 mm), prefabrikované dno DN 1000 mm s integrovanými vložkami pro potrubí PVC-U, přechovová zákrytová deska 100/600 mm se stupadly a pryžovým těsněním (případně vyrovnávací kroužky pod poklop), LT poklop 600/40T (D400), s rámem a pantem a s logem Masta Český Krumlov:1</t>
  </si>
  <si>
    <t>894400011</t>
  </si>
  <si>
    <t>M+D šachta betonová prefabrikovaná  DN 1000 stavební výška do 1,60 m</t>
  </si>
  <si>
    <t>Skladba šachty- BT podkladní deska tl. 100 mm (průměr 1500 mm), prefabrikované dno DN 1000 mm s integrovanými vložkami pro potrubí PVC-U, prefabrikované skruže DN 1000 mm a přechodová skruž 1000/600 mm se stupadly a pryžovým těsněním (případně vyrovnávací kroužky pod poklop), LT poklop 600/40T (D400), s rámem a pantem a s logem Masta Český Krumlov:1</t>
  </si>
  <si>
    <t>894400012</t>
  </si>
  <si>
    <t>M+D šachta betonová prefabrikovaná  DN 1000 stavební výška do 1,90 m</t>
  </si>
  <si>
    <t>Skladba šachty- BT podkladní deska tl. 100 mm (průměr 1500 mm), prefabrikované dno DN 1000 mm s integrovanými vložkami pro potrubí PVC-U, prefabrikované skruže DN 1000 mm a přechodová skruž 1000/600 mm se stupadly a pryžovým těsněním (případně vyrovnávací kroužky pod poklop), LT poklop 600/40T (D400), s rámem a pantem a s logem Masta Český Krumlov:2</t>
  </si>
  <si>
    <t>894401000</t>
  </si>
  <si>
    <t xml:space="preserve">M+D šachta plastová DN 425 mm výšky do 1,5 m </t>
  </si>
  <si>
    <t>Skladba= plastové dno 425 mm, přímé, pro potrubí PVC-U 315 mm, vč. těsnění, šachtová korugovaná roura 425/2000 mm, teleskopický adaptér vč. těsnění a litinový poklop 400/40T (D400):2</t>
  </si>
  <si>
    <t>894402000</t>
  </si>
  <si>
    <t xml:space="preserve">M+D vpusť uliční betonová </t>
  </si>
  <si>
    <t>Skladba vpusti= dno s kalovou prohlubní DN 450 mm, skruž se zápachovou uzávěrkou a s otvorem pro potrubí PVC DN 150 mm, horní skruž (výška dle potřeby), vyrovnávací prstenec, vtoková litinová mříž 50 x 50 cm (D400) s rámem a kalový koš v. 60 cm:2</t>
  </si>
  <si>
    <t>899940000</t>
  </si>
  <si>
    <t>899940001</t>
  </si>
  <si>
    <t>28611190</t>
  </si>
  <si>
    <t>Potrubí PVC-U 400x12,6 mm se zvýšenou rázovou odolností, plnostěnné, min.SN 12, L=6 m vč.těsnění</t>
  </si>
  <si>
    <t>úplná specifikace viz TZP:2</t>
  </si>
  <si>
    <t>28611191</t>
  </si>
  <si>
    <t>Potrubí PVC-U 315x10,0 mm se zvýšenou rázovou odolností, plnostěnné, min.SN 12, L=6 m vč.těsnění</t>
  </si>
  <si>
    <t>úplná specifikace viz TZP:18</t>
  </si>
  <si>
    <t>28611193</t>
  </si>
  <si>
    <t>Potrubí PVC 200x5,9 mm, SN 8, L= 2 m</t>
  </si>
  <si>
    <t>28611194</t>
  </si>
  <si>
    <t>Potrubí PVC 200x5,9 mm, SN 8, L= 1 m</t>
  </si>
  <si>
    <t>28611195</t>
  </si>
  <si>
    <t>Potrubí PVC 160x4,7 mm, SN 8, L= 1 m</t>
  </si>
  <si>
    <t>28650020</t>
  </si>
  <si>
    <t>Přesuvná objímka PVC-U  315 mm</t>
  </si>
  <si>
    <t>28650021</t>
  </si>
  <si>
    <t>Koleno kanalizační PVC-U  315/15° se dvěma hrdly</t>
  </si>
  <si>
    <t>28650022</t>
  </si>
  <si>
    <t>Koleno kanalizační PVC 315/15° s jedním hrdlem</t>
  </si>
  <si>
    <t>28650023</t>
  </si>
  <si>
    <t>Záslepka PVC-U  315 mm</t>
  </si>
  <si>
    <t>28650024</t>
  </si>
  <si>
    <t>Pružná spojka na potrubí PVC-U/KA DN 300 mm</t>
  </si>
  <si>
    <t>28650025</t>
  </si>
  <si>
    <t>28650026</t>
  </si>
  <si>
    <t>Spojka IN-SITU, včetně pryžové manžety DN 200 mm</t>
  </si>
  <si>
    <t>28650027</t>
  </si>
  <si>
    <t>Navrtávací odbočné sedlo  na hladké potrubí KG DN 200 mm (s kloubem s možností vychýlení 0-10°)</t>
  </si>
  <si>
    <t>28650028</t>
  </si>
  <si>
    <t>Navrtávací odbočné sedlo  na hladké potrubí KG DN 150 mm (s kloubem s možností vychýlení 0-10°)</t>
  </si>
  <si>
    <t>28650029</t>
  </si>
  <si>
    <t>28650030</t>
  </si>
  <si>
    <t>28650031</t>
  </si>
  <si>
    <t>Přechodový kus PVC/KT 200 mm</t>
  </si>
  <si>
    <t>28650032</t>
  </si>
  <si>
    <t>Přechodový kus PVC/KT 150 mm</t>
  </si>
  <si>
    <t>96</t>
  </si>
  <si>
    <t>Bourání konstrukcí</t>
  </si>
  <si>
    <t>113106211R00</t>
  </si>
  <si>
    <t xml:space="preserve">Rozebrání dlažeb z velkých kostek v kam. těženém </t>
  </si>
  <si>
    <t>969021132R00</t>
  </si>
  <si>
    <t>Vybourání kanalizačního potrubí potrubí  DN 300-400 mm</t>
  </si>
  <si>
    <t>vejce 380/240 mm:57,0</t>
  </si>
  <si>
    <t>969021133R00</t>
  </si>
  <si>
    <t>Vybourání kanalizačního potrubí potrubí  DN 500-700 mm</t>
  </si>
  <si>
    <t>vejce 700/500 mm:58,0</t>
  </si>
  <si>
    <t>969021134R00</t>
  </si>
  <si>
    <t>Vybourání stáv. potrubí kanalizace ze dna šachty (BT vejce 380/240mm)</t>
  </si>
  <si>
    <t>úprava otvoru pro potrubí PVC-U 315 mm:1</t>
  </si>
  <si>
    <t>969030001</t>
  </si>
  <si>
    <t>969030002</t>
  </si>
  <si>
    <t>969030003</t>
  </si>
  <si>
    <t>969044113R00</t>
  </si>
  <si>
    <t>969044143R00</t>
  </si>
  <si>
    <t>99</t>
  </si>
  <si>
    <t>Staveništní přesun hmot</t>
  </si>
  <si>
    <t>998276201R00</t>
  </si>
  <si>
    <t xml:space="preserve">Přesun hmot, trub.vedení plast. obsypaná kamenivem </t>
  </si>
  <si>
    <t>D96</t>
  </si>
  <si>
    <t>Přesuny suti a vybouraných hmot</t>
  </si>
  <si>
    <t>979082213R00</t>
  </si>
  <si>
    <t xml:space="preserve">Vodorovná doprava suti po suchu do 1 km </t>
  </si>
  <si>
    <t>dlažba na meziskládku do 5 km a zpět pro položení:2*95,91</t>
  </si>
  <si>
    <t>ostatní sut :74,874</t>
  </si>
  <si>
    <t>979082219R00</t>
  </si>
  <si>
    <t>Příplatek za dopravu suti po suchu za další 1 km do 20 km</t>
  </si>
  <si>
    <t>ostatní sut bez kamenné dlažby do 20 km:19*74,874</t>
  </si>
  <si>
    <t>979082219R01</t>
  </si>
  <si>
    <t>Příplatek za dopravu suti po suchu za další 1 km do 5 km</t>
  </si>
  <si>
    <t>kamenná dlažba na meziskládku a zpět k položení do 5 km:4*2*95,91</t>
  </si>
  <si>
    <t>979087212R00</t>
  </si>
  <si>
    <t xml:space="preserve">Nakládání suti na dopravní prostředky </t>
  </si>
  <si>
    <t>kamenná dlažba na meziskládku a zpět pro položení:2*95,91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</si>
  <si>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</si>
  <si>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</si>
  <si>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</si>
  <si>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</si>
  <si>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</si>
  <si>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</si>
  <si>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</si>
  <si>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</si>
  <si>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</si>
  <si>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</si>
  <si>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obnažování stáv. šachty v místě napojení (stoka C):2,0*1,1*1,76</t>
  </si>
  <si>
    <t>křížení potrubí:1,0*0,9*(1,76+1,55)*0,5*8</t>
  </si>
  <si>
    <t>Výkopy - odpočty objemů stávající BT vejce:</t>
  </si>
  <si>
    <t>zpětný dovoz zemina z dočasné skládky:11,0*1,1*0,52+14,0*0,9*0,29+33,0*0,9*0,23+58,0*0,9*0,31+1,5*0,8*0,26</t>
  </si>
  <si>
    <t>Kladení dlažby velké kostky (stávající materiál) vč. výplně spar lože ze štěrkopísku fr. 0/4 mm tl. 40 mm</t>
  </si>
  <si>
    <t xml:space="preserve">Montáž trubek z tvrdého PVC ve výkopu d 200 mm </t>
  </si>
  <si>
    <t>Montáž přechodového kusu (PVC/KT), gumový kroužek, DN 150 mm</t>
  </si>
  <si>
    <t>Montáž přechodového kusu (PVC/KT), gumový kroužek, DN 200 mm</t>
  </si>
  <si>
    <t xml:space="preserve">Montáž navrtávacích odbočných sedel  DN 150 mm </t>
  </si>
  <si>
    <t xml:space="preserve">Montáž tvarovek jednoos. plast. gum.kroužek DN 200 mm </t>
  </si>
  <si>
    <t>Montáž navrtávacích odbočných sedel  DN 200 mm</t>
  </si>
  <si>
    <t>Montáž přesuvek z plastu, gumový kroužek, DN 300 mm, přesuvná objímka</t>
  </si>
  <si>
    <t xml:space="preserve">Montáž tvarovek jednoos. plast. gum.kroužek DN 300 mm </t>
  </si>
  <si>
    <t>Montáž víčka nebo zátky plast. gum. kroužek DN 300 mm (záslepka)</t>
  </si>
  <si>
    <t>Zabezpečení konců a zkouška vzduch. kan. DN do 300  mm, vč. šachet (dl. 104,0 m)</t>
  </si>
  <si>
    <t>Zabezpečení konců a zkouška vzduch. kan. DN do 400 mm, vč. šachet (dl. 11,0 m)</t>
  </si>
  <si>
    <t>Skladba šachty= plastové dno 425 mm, přímé, pro potrubí PVC-U 315 mm, vč. těsnění, šachtová korugovaná roura 425/2000 mm, teleskopický adaptér vč. těsnění a litinový poklop 400/40T (D400):2</t>
  </si>
  <si>
    <t>Zazdění (utěsnění) mezery mezi vnitřním obvodem BT vejce 700/500 mm a vnějším obvodem nové trubky PVC-U 400 mm</t>
  </si>
  <si>
    <t>Utěsnění mezery mezi st.stěnou šachty a potrubím PVC-U 315 rychle tuhnoucí cement.směsí (nap.Maxplug)</t>
  </si>
  <si>
    <t>Vyrovnávací pryžový kroužek pod pružnou spojku DN 300 mm</t>
  </si>
  <si>
    <t xml:space="preserve">Řezání trubky DN 200 mm (přípojky) </t>
  </si>
  <si>
    <t>Řezání trubky DN 150 mm (přípojky)</t>
  </si>
  <si>
    <t>Bourání stáv.šachty (monolit.beton+cihly) vč. poklopu 0,6x0,6x1,5 m</t>
  </si>
  <si>
    <t>Bourání stáv.uliční vpusti (monolit.beton+cihly) 0,6x0,6x1,0 m</t>
  </si>
  <si>
    <t>ostatní suť :74,874</t>
  </si>
  <si>
    <t>ostatní suť bez kamenné dlažby do 20 km:19*74,874</t>
  </si>
  <si>
    <t>Skladba šachty- BT podkladní deska tl. 100 mm (průměr 1500 mm), prefabrikované dno DN 1000 mm s integrovanými vložkami pro potrubí PVC-U, přechovová zákrytová deska 100/600 mm se stupadly a pryžovým těsněním (případně vyrovnávací kroužky pod poklop), LT poklop 600/40T (D400), s rámem a pantem a s logem Města Český Krumlov:1</t>
  </si>
  <si>
    <t>Skladba šachty- BT podkladní deska tl. 100 mm (průměr 1500 mm), prefabrikované dno DN 1000 mm s integrovanými vložkami pro potrubí PVC-U, prefabrikované skruže DN 1000 mm a přechodová skruž 1000/600 mm se stupadly a pryžovým těsněním (případně vyrovnávací kroužky pod poklop), LT poklop 600/40T (D400), s rámem a pantem a s logem Města Český Krumlov:1</t>
  </si>
  <si>
    <t>Skladba šachty- BT podkladní deska tl. 100 mm (průměr 1500 mm), prefabrikované dno DN 1000 mm s integrovanými vložkami pro potrubí PVC-U, prefabrikované skruže DN 1000 mm a přechodová skruž 1000/600 mm se stupadly a pryžovým těsněním (případně vyrovnávací kroužky pod poklop), LT poklop 600/40T (D400), s rámem a pantem a s logem Města Český Krumlov:2</t>
  </si>
  <si>
    <t>SO 01 -</t>
  </si>
  <si>
    <t>Kanalizace</t>
  </si>
  <si>
    <t>827.1</t>
  </si>
  <si>
    <t>Jiří Sváček - Videall Projekt, Č.Krumlov</t>
  </si>
  <si>
    <r>
      <t>Město Český Krumlov</t>
    </r>
    <r>
      <rPr>
        <sz val="10"/>
        <rFont val="Arial"/>
        <family val="2"/>
      </rPr>
      <t>, (IČ 00245836)</t>
    </r>
  </si>
  <si>
    <t>obnažování stáv.spadiště hlavy v místě zaústění (stoka A): 2,0*1,1*1,76</t>
  </si>
  <si>
    <t>Montáž tvarovek jednoos. plast. gum.kroužek DN 150 mm</t>
  </si>
  <si>
    <t xml:space="preserve">Kontrola kanalizace DN300-400mm TV kamerou do dl.200m </t>
  </si>
  <si>
    <t>Řezání stáv. potrubí  BT vejce 700/500 mm (u spadišť.hlavy)</t>
  </si>
  <si>
    <t>Koleno PVC 200 mm/45°, s 1 hrdlem (alt. úhel dle potřeby)</t>
  </si>
  <si>
    <t>Koleno PVC 160 mm/45°, s 1 hrdlem (alt. úhel dle potřeby)</t>
  </si>
  <si>
    <t>kamenná dlažba na meziskládku a zpět k položení do 5 km: 4*2*95,91</t>
  </si>
  <si>
    <t>6 str.</t>
  </si>
  <si>
    <t>POLOŽKOVÝ VÝKAZ VÝMĚR  -  SO 1 KANALIZACE</t>
  </si>
  <si>
    <t>Výkaz výměr: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</si>
</sst>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42" fillId="23" borderId="6" applyNumberFormat="0" applyFont="0" applyAlignment="0" applyProtection="0"/>
    <xf numFmtId="9" fontId="42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1" xfId="0" applyFont="1" applyBorder="1" applyAlignment="1">
      <alignment shrinkToFi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4" xfId="0" applyFont="1" applyBorder="1" applyAlignment="1">
      <alignment/>
    </xf>
    <xf numFmtId="165" fontId="3" fillId="0" borderId="13" xfId="0" applyNumberFormat="1" applyFont="1" applyBorder="1" applyAlignment="1">
      <alignment horizontal="right"/>
    </xf>
    <xf numFmtId="0" fontId="7" fillId="33" borderId="3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1" xfId="46" applyNumberFormat="1" applyFont="1" applyBorder="1">
      <alignment/>
      <protection/>
    </xf>
    <xf numFmtId="49" fontId="3" fillId="0" borderId="41" xfId="46" applyNumberFormat="1" applyFont="1" applyBorder="1">
      <alignment/>
      <protection/>
    </xf>
    <xf numFmtId="49" fontId="3" fillId="0" borderId="41" xfId="46" applyNumberFormat="1" applyFont="1" applyBorder="1" applyAlignment="1">
      <alignment horizontal="right"/>
      <protection/>
    </xf>
    <xf numFmtId="0" fontId="3" fillId="0" borderId="42" xfId="0" applyNumberFormat="1" applyFont="1" applyBorder="1" applyAlignment="1">
      <alignment/>
    </xf>
    <xf numFmtId="49" fontId="4" fillId="0" borderId="43" xfId="46" applyNumberFormat="1" applyFont="1" applyBorder="1">
      <alignment/>
      <protection/>
    </xf>
    <xf numFmtId="49" fontId="3" fillId="0" borderId="43" xfId="46" applyNumberFormat="1" applyFont="1" applyBorder="1">
      <alignment/>
      <protection/>
    </xf>
    <xf numFmtId="49" fontId="3" fillId="0" borderId="43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0" borderId="44" xfId="0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1" xfId="46" applyFont="1" applyBorder="1">
      <alignment/>
      <protection/>
    </xf>
    <xf numFmtId="0" fontId="3" fillId="0" borderId="42" xfId="46" applyFont="1" applyBorder="1">
      <alignment/>
      <protection/>
    </xf>
    <xf numFmtId="0" fontId="3" fillId="0" borderId="43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0" fontId="4" fillId="0" borderId="45" xfId="46" applyFont="1" applyBorder="1" applyAlignment="1">
      <alignment horizontal="center"/>
      <protection/>
    </xf>
    <xf numFmtId="49" fontId="4" fillId="0" borderId="45" xfId="46" applyNumberFormat="1" applyFont="1" applyBorder="1" applyAlignment="1">
      <alignment horizontal="left"/>
      <protection/>
    </xf>
    <xf numFmtId="0" fontId="4" fillId="0" borderId="46" xfId="46" applyFont="1" applyBorder="1">
      <alignment/>
      <protection/>
    </xf>
    <xf numFmtId="0" fontId="3" fillId="0" borderId="14" xfId="46" applyFont="1" applyBorder="1" applyAlignment="1">
      <alignment horizontal="center"/>
      <protection/>
    </xf>
    <xf numFmtId="0" fontId="3" fillId="0" borderId="14" xfId="46" applyNumberFormat="1" applyFont="1" applyBorder="1" applyAlignment="1">
      <alignment horizontal="right"/>
      <protection/>
    </xf>
    <xf numFmtId="0" fontId="3" fillId="0" borderId="13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47" xfId="46" applyFont="1" applyBorder="1" applyAlignment="1">
      <alignment horizontal="center" vertical="top"/>
      <protection/>
    </xf>
    <xf numFmtId="49" fontId="16" fillId="0" borderId="47" xfId="46" applyNumberFormat="1" applyFont="1" applyBorder="1" applyAlignment="1">
      <alignment horizontal="left" vertical="top"/>
      <protection/>
    </xf>
    <xf numFmtId="0" fontId="16" fillId="0" borderId="47" xfId="46" applyFont="1" applyBorder="1" applyAlignment="1">
      <alignment vertical="top" wrapText="1"/>
      <protection/>
    </xf>
    <xf numFmtId="49" fontId="16" fillId="0" borderId="47" xfId="46" applyNumberFormat="1" applyFont="1" applyBorder="1" applyAlignment="1">
      <alignment horizontal="center" shrinkToFit="1"/>
      <protection/>
    </xf>
    <xf numFmtId="4" fontId="16" fillId="0" borderId="47" xfId="46" applyNumberFormat="1" applyFont="1" applyBorder="1" applyAlignment="1">
      <alignment horizontal="right"/>
      <protection/>
    </xf>
    <xf numFmtId="4" fontId="16" fillId="0" borderId="47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45" xfId="46" applyFont="1" applyBorder="1" applyAlignment="1">
      <alignment horizontal="center"/>
      <protection/>
    </xf>
    <xf numFmtId="0" fontId="18" fillId="0" borderId="0" xfId="46" applyFont="1" applyAlignment="1">
      <alignment wrapText="1"/>
      <protection/>
    </xf>
    <xf numFmtId="49" fontId="5" fillId="0" borderId="45" xfId="46" applyNumberFormat="1" applyFont="1" applyBorder="1" applyAlignment="1">
      <alignment horizontal="right"/>
      <protection/>
    </xf>
    <xf numFmtId="4" fontId="19" fillId="34" borderId="48" xfId="46" applyNumberFormat="1" applyFont="1" applyFill="1" applyBorder="1" applyAlignment="1">
      <alignment horizontal="right" wrapText="1"/>
      <protection/>
    </xf>
    <xf numFmtId="0" fontId="19" fillId="34" borderId="34" xfId="46" applyFont="1" applyFill="1" applyBorder="1" applyAlignment="1">
      <alignment horizontal="left" wrapText="1"/>
      <protection/>
    </xf>
    <xf numFmtId="0" fontId="19" fillId="0" borderId="33" xfId="0" applyFont="1" applyBorder="1" applyAlignment="1">
      <alignment horizontal="right"/>
    </xf>
    <xf numFmtId="0" fontId="3" fillId="33" borderId="15" xfId="46" applyFont="1" applyFill="1" applyBorder="1" applyAlignment="1">
      <alignment horizontal="center"/>
      <protection/>
    </xf>
    <xf numFmtId="49" fontId="21" fillId="33" borderId="15" xfId="46" applyNumberFormat="1" applyFont="1" applyFill="1" applyBorder="1" applyAlignment="1">
      <alignment horizontal="left"/>
      <protection/>
    </xf>
    <xf numFmtId="0" fontId="21" fillId="33" borderId="46" xfId="46" applyFont="1" applyFill="1" applyBorder="1">
      <alignment/>
      <protection/>
    </xf>
    <xf numFmtId="0" fontId="3" fillId="33" borderId="14" xfId="46" applyFont="1" applyFill="1" applyBorder="1" applyAlignment="1">
      <alignment horizontal="center"/>
      <protection/>
    </xf>
    <xf numFmtId="4" fontId="3" fillId="33" borderId="14" xfId="46" applyNumberFormat="1" applyFont="1" applyFill="1" applyBorder="1" applyAlignment="1">
      <alignment horizontal="right"/>
      <protection/>
    </xf>
    <xf numFmtId="4" fontId="3" fillId="33" borderId="13" xfId="46" applyNumberFormat="1" applyFont="1" applyFill="1" applyBorder="1" applyAlignment="1">
      <alignment horizontal="right"/>
      <protection/>
    </xf>
    <xf numFmtId="4" fontId="4" fillId="33" borderId="15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3" fillId="0" borderId="0" xfId="46" applyFont="1" applyBorder="1">
      <alignment/>
      <protection/>
    </xf>
    <xf numFmtId="3" fontId="23" fillId="0" borderId="0" xfId="46" applyNumberFormat="1" applyFont="1" applyBorder="1" applyAlignment="1">
      <alignment horizontal="right"/>
      <protection/>
    </xf>
    <xf numFmtId="4" fontId="23" fillId="0" borderId="0" xfId="46" applyNumberFormat="1" applyFont="1" applyBorder="1">
      <alignment/>
      <protection/>
    </xf>
    <xf numFmtId="0" fontId="2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" fontId="17" fillId="34" borderId="48" xfId="46" applyNumberFormat="1" applyFont="1" applyFill="1" applyBorder="1" applyAlignment="1">
      <alignment horizontal="right" wrapText="1"/>
      <protection/>
    </xf>
    <xf numFmtId="0" fontId="4" fillId="35" borderId="23" xfId="0" applyFont="1" applyFill="1" applyBorder="1" applyAlignment="1">
      <alignment horizontal="left"/>
    </xf>
    <xf numFmtId="0" fontId="5" fillId="35" borderId="25" xfId="0" applyFont="1" applyFill="1" applyBorder="1" applyAlignment="1">
      <alignment horizontal="centerContinuous"/>
    </xf>
    <xf numFmtId="49" fontId="6" fillId="35" borderId="24" xfId="0" applyNumberFormat="1" applyFont="1" applyFill="1" applyBorder="1" applyAlignment="1">
      <alignment horizontal="left"/>
    </xf>
    <xf numFmtId="49" fontId="5" fillId="35" borderId="25" xfId="0" applyNumberFormat="1" applyFont="1" applyFill="1" applyBorder="1" applyAlignment="1">
      <alignment horizontal="centerContinuous"/>
    </xf>
    <xf numFmtId="49" fontId="24" fillId="35" borderId="12" xfId="0" applyNumberFormat="1" applyFont="1" applyFill="1" applyBorder="1" applyAlignment="1">
      <alignment/>
    </xf>
    <xf numFmtId="49" fontId="25" fillId="35" borderId="13" xfId="0" applyNumberFormat="1" applyFont="1" applyFill="1" applyBorder="1" applyAlignment="1">
      <alignment/>
    </xf>
    <xf numFmtId="49" fontId="24" fillId="35" borderId="14" xfId="0" applyNumberFormat="1" applyFont="1" applyFill="1" applyBorder="1" applyAlignment="1">
      <alignment/>
    </xf>
    <xf numFmtId="49" fontId="3" fillId="35" borderId="14" xfId="0" applyNumberFormat="1" applyFont="1" applyFill="1" applyBorder="1" applyAlignment="1">
      <alignment/>
    </xf>
    <xf numFmtId="49" fontId="3" fillId="35" borderId="13" xfId="0" applyNumberFormat="1" applyFont="1" applyFill="1" applyBorder="1" applyAlignment="1">
      <alignment/>
    </xf>
    <xf numFmtId="49" fontId="5" fillId="0" borderId="22" xfId="0" applyNumberFormat="1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49" fontId="5" fillId="0" borderId="49" xfId="0" applyNumberFormat="1" applyFont="1" applyBorder="1" applyAlignment="1">
      <alignment horizontal="right"/>
    </xf>
    <xf numFmtId="3" fontId="5" fillId="0" borderId="49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50" xfId="0" applyFont="1" applyFill="1" applyBorder="1" applyAlignment="1">
      <alignment horizontal="right"/>
    </xf>
    <xf numFmtId="0" fontId="11" fillId="0" borderId="44" xfId="0" applyFont="1" applyFill="1" applyBorder="1" applyAlignment="1">
      <alignment horizontal="right"/>
    </xf>
    <xf numFmtId="49" fontId="4" fillId="35" borderId="28" xfId="0" applyNumberFormat="1" applyFont="1" applyFill="1" applyBorder="1" applyAlignment="1">
      <alignment/>
    </xf>
    <xf numFmtId="49" fontId="3" fillId="35" borderId="33" xfId="0" applyNumberFormat="1" applyFont="1" applyFill="1" applyBorder="1" applyAlignment="1">
      <alignment/>
    </xf>
    <xf numFmtId="49" fontId="24" fillId="35" borderId="0" xfId="0" applyNumberFormat="1" applyFont="1" applyFill="1" applyBorder="1" applyAlignment="1">
      <alignment/>
    </xf>
    <xf numFmtId="49" fontId="3" fillId="35" borderId="0" xfId="0" applyNumberFormat="1" applyFont="1" applyFill="1" applyBorder="1" applyAlignment="1">
      <alignment/>
    </xf>
    <xf numFmtId="0" fontId="4" fillId="35" borderId="51" xfId="0" applyFont="1" applyFill="1" applyBorder="1" applyAlignment="1">
      <alignment horizontal="left"/>
    </xf>
    <xf numFmtId="0" fontId="3" fillId="35" borderId="52" xfId="0" applyFont="1" applyFill="1" applyBorder="1" applyAlignment="1">
      <alignment horizontal="left"/>
    </xf>
    <xf numFmtId="0" fontId="3" fillId="35" borderId="53" xfId="0" applyFont="1" applyFill="1" applyBorder="1" applyAlignment="1">
      <alignment horizontal="centerContinuous"/>
    </xf>
    <xf numFmtId="0" fontId="4" fillId="35" borderId="52" xfId="0" applyFont="1" applyFill="1" applyBorder="1" applyAlignment="1">
      <alignment horizontal="centerContinuous"/>
    </xf>
    <xf numFmtId="0" fontId="3" fillId="35" borderId="52" xfId="0" applyFont="1" applyFill="1" applyBorder="1" applyAlignment="1">
      <alignment horizontal="centerContinuous"/>
    </xf>
    <xf numFmtId="0" fontId="4" fillId="35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54" xfId="0" applyFont="1" applyFill="1" applyBorder="1" applyAlignment="1">
      <alignment/>
    </xf>
    <xf numFmtId="0" fontId="4" fillId="35" borderId="55" xfId="0" applyFont="1" applyFill="1" applyBorder="1" applyAlignment="1">
      <alignment/>
    </xf>
    <xf numFmtId="0" fontId="0" fillId="0" borderId="33" xfId="0" applyBorder="1" applyAlignment="1">
      <alignment/>
    </xf>
    <xf numFmtId="49" fontId="3" fillId="0" borderId="33" xfId="0" applyNumberFormat="1" applyFont="1" applyBorder="1" applyAlignment="1">
      <alignment horizontal="left"/>
    </xf>
    <xf numFmtId="49" fontId="4" fillId="35" borderId="51" xfId="0" applyNumberFormat="1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0" fontId="4" fillId="35" borderId="53" xfId="0" applyFont="1" applyFill="1" applyBorder="1" applyAlignment="1">
      <alignment horizontal="center"/>
    </xf>
    <xf numFmtId="0" fontId="4" fillId="35" borderId="56" xfId="0" applyFont="1" applyFill="1" applyBorder="1" applyAlignment="1">
      <alignment horizontal="center"/>
    </xf>
    <xf numFmtId="0" fontId="4" fillId="35" borderId="57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4" fillId="35" borderId="51" xfId="0" applyFont="1" applyFill="1" applyBorder="1" applyAlignment="1">
      <alignment/>
    </xf>
    <xf numFmtId="0" fontId="4" fillId="35" borderId="52" xfId="0" applyFont="1" applyFill="1" applyBorder="1" applyAlignment="1">
      <alignment/>
    </xf>
    <xf numFmtId="3" fontId="4" fillId="35" borderId="53" xfId="0" applyNumberFormat="1" applyFont="1" applyFill="1" applyBorder="1" applyAlignment="1">
      <alignment/>
    </xf>
    <xf numFmtId="3" fontId="4" fillId="35" borderId="56" xfId="0" applyNumberFormat="1" applyFont="1" applyFill="1" applyBorder="1" applyAlignment="1">
      <alignment/>
    </xf>
    <xf numFmtId="3" fontId="4" fillId="35" borderId="57" xfId="0" applyNumberFormat="1" applyFont="1" applyFill="1" applyBorder="1" applyAlignment="1">
      <alignment/>
    </xf>
    <xf numFmtId="3" fontId="4" fillId="35" borderId="58" xfId="0" applyNumberFormat="1" applyFont="1" applyFill="1" applyBorder="1" applyAlignment="1">
      <alignment/>
    </xf>
    <xf numFmtId="0" fontId="3" fillId="35" borderId="55" xfId="0" applyFont="1" applyFill="1" applyBorder="1" applyAlignment="1">
      <alignment/>
    </xf>
    <xf numFmtId="0" fontId="4" fillId="35" borderId="59" xfId="0" applyFont="1" applyFill="1" applyBorder="1" applyAlignment="1">
      <alignment horizontal="right"/>
    </xf>
    <xf numFmtId="0" fontId="4" fillId="35" borderId="24" xfId="0" applyFont="1" applyFill="1" applyBorder="1" applyAlignment="1">
      <alignment horizontal="right"/>
    </xf>
    <xf numFmtId="0" fontId="4" fillId="35" borderId="25" xfId="0" applyFont="1" applyFill="1" applyBorder="1" applyAlignment="1">
      <alignment horizontal="center"/>
    </xf>
    <xf numFmtId="4" fontId="6" fillId="35" borderId="24" xfId="0" applyNumberFormat="1" applyFont="1" applyFill="1" applyBorder="1" applyAlignment="1">
      <alignment horizontal="right"/>
    </xf>
    <xf numFmtId="4" fontId="6" fillId="35" borderId="55" xfId="0" applyNumberFormat="1" applyFont="1" applyFill="1" applyBorder="1" applyAlignment="1">
      <alignment horizontal="right"/>
    </xf>
    <xf numFmtId="0" fontId="3" fillId="35" borderId="30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4" fontId="3" fillId="35" borderId="60" xfId="0" applyNumberFormat="1" applyFont="1" applyFill="1" applyBorder="1" applyAlignment="1">
      <alignment/>
    </xf>
    <xf numFmtId="4" fontId="3" fillId="35" borderId="30" xfId="0" applyNumberFormat="1" applyFont="1" applyFill="1" applyBorder="1" applyAlignment="1">
      <alignment/>
    </xf>
    <xf numFmtId="4" fontId="3" fillId="35" borderId="31" xfId="0" applyNumberFormat="1" applyFont="1" applyFill="1" applyBorder="1" applyAlignment="1">
      <alignment/>
    </xf>
    <xf numFmtId="49" fontId="5" fillId="0" borderId="61" xfId="0" applyNumberFormat="1" applyFont="1" applyBorder="1" applyAlignment="1">
      <alignment/>
    </xf>
    <xf numFmtId="0" fontId="5" fillId="0" borderId="62" xfId="0" applyFont="1" applyBorder="1" applyAlignment="1">
      <alignment/>
    </xf>
    <xf numFmtId="0" fontId="3" fillId="0" borderId="62" xfId="0" applyFont="1" applyBorder="1" applyAlignment="1">
      <alignment/>
    </xf>
    <xf numFmtId="3" fontId="3" fillId="0" borderId="63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3" fontId="3" fillId="0" borderId="66" xfId="0" applyNumberFormat="1" applyFont="1" applyBorder="1" applyAlignment="1">
      <alignment/>
    </xf>
    <xf numFmtId="49" fontId="5" fillId="0" borderId="67" xfId="0" applyNumberFormat="1" applyFont="1" applyBorder="1" applyAlignment="1">
      <alignment/>
    </xf>
    <xf numFmtId="0" fontId="5" fillId="0" borderId="68" xfId="0" applyFont="1" applyBorder="1" applyAlignment="1">
      <alignment/>
    </xf>
    <xf numFmtId="0" fontId="3" fillId="0" borderId="68" xfId="0" applyFont="1" applyBorder="1" applyAlignment="1">
      <alignment/>
    </xf>
    <xf numFmtId="3" fontId="3" fillId="0" borderId="69" xfId="0" applyNumberFormat="1" applyFont="1" applyBorder="1" applyAlignment="1">
      <alignment/>
    </xf>
    <xf numFmtId="3" fontId="3" fillId="0" borderId="70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49" fontId="5" fillId="0" borderId="73" xfId="0" applyNumberFormat="1" applyFont="1" applyBorder="1" applyAlignment="1">
      <alignment/>
    </xf>
    <xf numFmtId="0" fontId="5" fillId="0" borderId="74" xfId="0" applyFont="1" applyBorder="1" applyAlignment="1">
      <alignment/>
    </xf>
    <xf numFmtId="0" fontId="3" fillId="0" borderId="74" xfId="0" applyFont="1" applyBorder="1" applyAlignment="1">
      <alignment/>
    </xf>
    <xf numFmtId="3" fontId="3" fillId="0" borderId="75" xfId="0" applyNumberFormat="1" applyFont="1" applyBorder="1" applyAlignment="1">
      <alignment/>
    </xf>
    <xf numFmtId="3" fontId="3" fillId="0" borderId="76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3" fillId="0" borderId="78" xfId="0" applyNumberFormat="1" applyFont="1" applyBorder="1" applyAlignment="1">
      <alignment/>
    </xf>
    <xf numFmtId="49" fontId="5" fillId="35" borderId="15" xfId="46" applyNumberFormat="1" applyFont="1" applyFill="1" applyBorder="1">
      <alignment/>
      <protection/>
    </xf>
    <xf numFmtId="0" fontId="5" fillId="35" borderId="13" xfId="46" applyFont="1" applyFill="1" applyBorder="1" applyAlignment="1">
      <alignment horizontal="center"/>
      <protection/>
    </xf>
    <xf numFmtId="0" fontId="5" fillId="35" borderId="13" xfId="46" applyNumberFormat="1" applyFont="1" applyFill="1" applyBorder="1" applyAlignment="1">
      <alignment horizontal="center"/>
      <protection/>
    </xf>
    <xf numFmtId="0" fontId="5" fillId="35" borderId="15" xfId="46" applyFont="1" applyFill="1" applyBorder="1" applyAlignment="1">
      <alignment horizontal="center"/>
      <protection/>
    </xf>
    <xf numFmtId="4" fontId="16" fillId="0" borderId="47" xfId="46" applyNumberFormat="1" applyFont="1" applyFill="1" applyBorder="1" applyAlignment="1">
      <alignment horizontal="right"/>
      <protection/>
    </xf>
    <xf numFmtId="4" fontId="16" fillId="0" borderId="47" xfId="46" applyNumberFormat="1" applyFont="1" applyFill="1" applyBorder="1">
      <alignment/>
      <protection/>
    </xf>
    <xf numFmtId="0" fontId="0" fillId="0" borderId="0" xfId="0" applyAlignment="1">
      <alignment horizontal="left" wrapText="1"/>
    </xf>
    <xf numFmtId="166" fontId="3" fillId="0" borderId="46" xfId="0" applyNumberFormat="1" applyFont="1" applyBorder="1" applyAlignment="1">
      <alignment horizontal="right" indent="2"/>
    </xf>
    <xf numFmtId="166" fontId="3" fillId="0" borderId="50" xfId="0" applyNumberFormat="1" applyFont="1" applyBorder="1" applyAlignment="1">
      <alignment horizontal="right" indent="2"/>
    </xf>
    <xf numFmtId="166" fontId="7" fillId="33" borderId="79" xfId="0" applyNumberFormat="1" applyFont="1" applyFill="1" applyBorder="1" applyAlignment="1">
      <alignment horizontal="right" indent="2"/>
    </xf>
    <xf numFmtId="166" fontId="7" fillId="33" borderId="60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11" fillId="0" borderId="15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30" xfId="0" applyFont="1" applyBorder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0" fontId="3" fillId="0" borderId="80" xfId="46" applyFont="1" applyBorder="1" applyAlignment="1">
      <alignment horizontal="center"/>
      <protection/>
    </xf>
    <xf numFmtId="0" fontId="3" fillId="0" borderId="81" xfId="46" applyFont="1" applyBorder="1" applyAlignment="1">
      <alignment horizontal="center"/>
      <protection/>
    </xf>
    <xf numFmtId="0" fontId="3" fillId="0" borderId="82" xfId="46" applyFont="1" applyBorder="1" applyAlignment="1">
      <alignment horizontal="center"/>
      <protection/>
    </xf>
    <xf numFmtId="0" fontId="3" fillId="0" borderId="83" xfId="46" applyFont="1" applyBorder="1" applyAlignment="1">
      <alignment horizontal="center"/>
      <protection/>
    </xf>
    <xf numFmtId="0" fontId="3" fillId="0" borderId="84" xfId="46" applyFont="1" applyBorder="1" applyAlignment="1">
      <alignment horizontal="left"/>
      <protection/>
    </xf>
    <xf numFmtId="0" fontId="3" fillId="0" borderId="43" xfId="46" applyFont="1" applyBorder="1" applyAlignment="1">
      <alignment horizontal="left"/>
      <protection/>
    </xf>
    <xf numFmtId="0" fontId="3" fillId="0" borderId="85" xfId="46" applyFont="1" applyBorder="1" applyAlignment="1">
      <alignment horizontal="left"/>
      <protection/>
    </xf>
    <xf numFmtId="3" fontId="4" fillId="35" borderId="31" xfId="0" applyNumberFormat="1" applyFont="1" applyFill="1" applyBorder="1" applyAlignment="1">
      <alignment horizontal="right"/>
    </xf>
    <xf numFmtId="3" fontId="4" fillId="35" borderId="60" xfId="0" applyNumberFormat="1" applyFont="1" applyFill="1" applyBorder="1" applyAlignment="1">
      <alignment horizontal="right"/>
    </xf>
    <xf numFmtId="49" fontId="19" fillId="34" borderId="86" xfId="46" applyNumberFormat="1" applyFont="1" applyFill="1" applyBorder="1" applyAlignment="1">
      <alignment horizontal="left" wrapText="1"/>
      <protection/>
    </xf>
    <xf numFmtId="49" fontId="20" fillId="0" borderId="87" xfId="0" applyNumberFormat="1" applyFont="1" applyBorder="1" applyAlignment="1">
      <alignment horizontal="left" wrapText="1"/>
    </xf>
    <xf numFmtId="2" fontId="19" fillId="34" borderId="86" xfId="46" applyNumberFormat="1" applyFont="1" applyFill="1" applyBorder="1" applyAlignment="1">
      <alignment horizontal="left" wrapText="1"/>
      <protection/>
    </xf>
    <xf numFmtId="2" fontId="20" fillId="0" borderId="87" xfId="0" applyNumberFormat="1" applyFont="1" applyBorder="1" applyAlignment="1">
      <alignment horizontal="left" wrapText="1"/>
    </xf>
    <xf numFmtId="49" fontId="17" fillId="34" borderId="86" xfId="46" applyNumberFormat="1" applyFont="1" applyFill="1" applyBorder="1" applyAlignment="1">
      <alignment horizontal="left" wrapText="1"/>
      <protection/>
    </xf>
    <xf numFmtId="0" fontId="12" fillId="0" borderId="0" xfId="46" applyFont="1" applyAlignment="1">
      <alignment horizontal="center"/>
      <protection/>
    </xf>
    <xf numFmtId="49" fontId="3" fillId="0" borderId="82" xfId="46" applyNumberFormat="1" applyFont="1" applyBorder="1" applyAlignment="1">
      <alignment horizontal="center"/>
      <protection/>
    </xf>
    <xf numFmtId="0" fontId="3" fillId="0" borderId="84" xfId="46" applyFont="1" applyBorder="1" applyAlignment="1">
      <alignment horizontal="center" shrinkToFit="1"/>
      <protection/>
    </xf>
    <xf numFmtId="0" fontId="3" fillId="0" borderId="43" xfId="46" applyFont="1" applyBorder="1" applyAlignment="1">
      <alignment horizontal="center" shrinkToFit="1"/>
      <protection/>
    </xf>
    <xf numFmtId="0" fontId="3" fillId="0" borderId="85" xfId="46" applyFont="1" applyBorder="1" applyAlignment="1">
      <alignment horizontal="center" shrinkToFit="1"/>
      <protection/>
    </xf>
    <xf numFmtId="0" fontId="5" fillId="0" borderId="88" xfId="46" applyFont="1" applyBorder="1" applyAlignment="1">
      <alignment horizontal="left"/>
      <protection/>
    </xf>
    <xf numFmtId="0" fontId="5" fillId="0" borderId="41" xfId="46" applyFont="1" applyBorder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136" t="s">
        <v>1</v>
      </c>
      <c r="B2" s="137"/>
      <c r="C2" s="138">
        <f>Rekapitulace!H1</f>
        <v>0</v>
      </c>
      <c r="D2" s="138">
        <f>Rekapitulace!G2</f>
        <v>0</v>
      </c>
      <c r="E2" s="139"/>
      <c r="F2" s="3" t="s">
        <v>2</v>
      </c>
      <c r="G2" s="145" t="s">
        <v>370</v>
      </c>
    </row>
    <row r="3" spans="1:7" ht="3" customHeight="1" hidden="1">
      <c r="A3" s="4"/>
      <c r="B3" s="5"/>
      <c r="C3" s="6"/>
      <c r="D3" s="6"/>
      <c r="E3" s="7"/>
      <c r="F3" s="8"/>
      <c r="G3" s="146"/>
    </row>
    <row r="4" spans="1:7" ht="12" customHeight="1">
      <c r="A4" s="9" t="s">
        <v>3</v>
      </c>
      <c r="B4" s="5"/>
      <c r="C4" s="6" t="s">
        <v>4</v>
      </c>
      <c r="D4" s="6"/>
      <c r="E4" s="7"/>
      <c r="F4" s="8" t="s">
        <v>5</v>
      </c>
      <c r="G4" s="147"/>
    </row>
    <row r="5" spans="1:7" ht="16.5" customHeight="1">
      <c r="A5" s="140" t="s">
        <v>368</v>
      </c>
      <c r="B5" s="141"/>
      <c r="C5" s="142" t="s">
        <v>369</v>
      </c>
      <c r="D5" s="143"/>
      <c r="E5" s="144"/>
      <c r="F5" s="8" t="s">
        <v>7</v>
      </c>
      <c r="G5" s="146"/>
    </row>
    <row r="6" spans="1:15" ht="12.75" customHeight="1">
      <c r="A6" s="9" t="s">
        <v>8</v>
      </c>
      <c r="B6" s="5"/>
      <c r="C6" s="6" t="s">
        <v>9</v>
      </c>
      <c r="D6" s="6"/>
      <c r="E6" s="7"/>
      <c r="F6" s="10" t="s">
        <v>10</v>
      </c>
      <c r="G6" s="148">
        <v>0</v>
      </c>
      <c r="O6" s="11"/>
    </row>
    <row r="7" spans="1:7" ht="18" customHeight="1">
      <c r="A7" s="153"/>
      <c r="B7" s="154"/>
      <c r="C7" s="155" t="s">
        <v>76</v>
      </c>
      <c r="D7" s="156"/>
      <c r="E7" s="156"/>
      <c r="F7" s="12" t="s">
        <v>11</v>
      </c>
      <c r="G7" s="148">
        <f>IF(PocetMJ=0,,ROUND((F30+F32)/PocetMJ,1))</f>
        <v>0</v>
      </c>
    </row>
    <row r="8" spans="1:9" ht="12.75">
      <c r="A8" s="13" t="s">
        <v>12</v>
      </c>
      <c r="B8" s="8"/>
      <c r="C8" s="226" t="s">
        <v>371</v>
      </c>
      <c r="D8" s="226"/>
      <c r="E8" s="227"/>
      <c r="F8" s="14" t="s">
        <v>13</v>
      </c>
      <c r="G8" s="149"/>
      <c r="H8" s="15"/>
      <c r="I8" s="16"/>
    </row>
    <row r="9" spans="1:8" ht="12.75">
      <c r="A9" s="13" t="s">
        <v>14</v>
      </c>
      <c r="B9" s="8"/>
      <c r="C9" s="226" t="str">
        <f>Projektant</f>
        <v>Jiří Sváček - Videall Projekt, Č.Krumlov</v>
      </c>
      <c r="D9" s="226"/>
      <c r="E9" s="227"/>
      <c r="F9" s="8"/>
      <c r="G9" s="150"/>
      <c r="H9" s="17"/>
    </row>
    <row r="10" spans="1:8" ht="12.75">
      <c r="A10" s="13" t="s">
        <v>15</v>
      </c>
      <c r="B10" s="8"/>
      <c r="C10" s="228" t="s">
        <v>372</v>
      </c>
      <c r="D10" s="228"/>
      <c r="E10" s="228"/>
      <c r="F10" s="18"/>
      <c r="G10" s="151"/>
      <c r="H10" s="19"/>
    </row>
    <row r="11" spans="1:57" ht="13.5" customHeight="1">
      <c r="A11" s="13" t="s">
        <v>16</v>
      </c>
      <c r="B11" s="8"/>
      <c r="C11" s="226"/>
      <c r="D11" s="226"/>
      <c r="E11" s="226"/>
      <c r="F11" s="20" t="s">
        <v>17</v>
      </c>
      <c r="G11" s="150" t="s">
        <v>75</v>
      </c>
      <c r="H11" s="17"/>
      <c r="BA11" s="21"/>
      <c r="BB11" s="21"/>
      <c r="BC11" s="21"/>
      <c r="BD11" s="21"/>
      <c r="BE11" s="21"/>
    </row>
    <row r="12" spans="1:8" ht="12.75" customHeight="1">
      <c r="A12" s="22" t="s">
        <v>18</v>
      </c>
      <c r="B12" s="5"/>
      <c r="C12" s="226"/>
      <c r="D12" s="226"/>
      <c r="E12" s="226"/>
      <c r="F12" s="23" t="s">
        <v>19</v>
      </c>
      <c r="G12" s="152" t="s">
        <v>380</v>
      </c>
      <c r="H12" s="17"/>
    </row>
    <row r="13" spans="1:8" ht="28.5" customHeight="1" thickBot="1">
      <c r="A13" s="24" t="s">
        <v>20</v>
      </c>
      <c r="B13" s="25"/>
      <c r="C13" s="25"/>
      <c r="D13" s="25"/>
      <c r="E13" s="26"/>
      <c r="F13" s="26"/>
      <c r="G13" s="27"/>
      <c r="H13" s="17"/>
    </row>
    <row r="14" spans="1:7" ht="17.25" customHeight="1" thickBot="1">
      <c r="A14" s="157" t="s">
        <v>21</v>
      </c>
      <c r="B14" s="158"/>
      <c r="C14" s="159"/>
      <c r="D14" s="160" t="s">
        <v>22</v>
      </c>
      <c r="E14" s="161"/>
      <c r="F14" s="161"/>
      <c r="G14" s="159"/>
    </row>
    <row r="15" spans="1:7" ht="15.75" customHeight="1">
      <c r="A15" s="28"/>
      <c r="B15" s="29" t="s">
        <v>23</v>
      </c>
      <c r="C15" s="30">
        <f>HSV</f>
        <v>0</v>
      </c>
      <c r="D15" s="31" t="str">
        <f>Rekapitulace!A20</f>
        <v>Ztížené výrobní podmínky</v>
      </c>
      <c r="E15" s="32"/>
      <c r="F15" s="33"/>
      <c r="G15" s="30">
        <f>Rekapitulace!I20</f>
        <v>0</v>
      </c>
    </row>
    <row r="16" spans="1:7" ht="15.75" customHeight="1">
      <c r="A16" s="28" t="s">
        <v>24</v>
      </c>
      <c r="B16" s="29" t="s">
        <v>25</v>
      </c>
      <c r="C16" s="30">
        <f>PSV</f>
        <v>0</v>
      </c>
      <c r="D16" s="4" t="str">
        <f>Rekapitulace!A21</f>
        <v>Oborová přirážka</v>
      </c>
      <c r="E16" s="34"/>
      <c r="F16" s="35"/>
      <c r="G16" s="30">
        <f>Rekapitulace!I21</f>
        <v>0</v>
      </c>
    </row>
    <row r="17" spans="1:7" ht="15.75" customHeight="1">
      <c r="A17" s="28" t="s">
        <v>26</v>
      </c>
      <c r="B17" s="29" t="s">
        <v>27</v>
      </c>
      <c r="C17" s="30">
        <f>Mont</f>
        <v>0</v>
      </c>
      <c r="D17" s="4" t="str">
        <f>Rekapitulace!A22</f>
        <v>Přesun stavebních kapacit</v>
      </c>
      <c r="E17" s="34"/>
      <c r="F17" s="35"/>
      <c r="G17" s="30">
        <f>Rekapitulace!I22</f>
        <v>0</v>
      </c>
    </row>
    <row r="18" spans="1:7" ht="15.75" customHeight="1">
      <c r="A18" s="36" t="s">
        <v>28</v>
      </c>
      <c r="B18" s="37" t="s">
        <v>29</v>
      </c>
      <c r="C18" s="30">
        <f>Dodavka</f>
        <v>0</v>
      </c>
      <c r="D18" s="4" t="str">
        <f>Rekapitulace!A23</f>
        <v>Mimostaveništní doprava</v>
      </c>
      <c r="E18" s="34"/>
      <c r="F18" s="35"/>
      <c r="G18" s="30">
        <f>Rekapitulace!I23</f>
        <v>0</v>
      </c>
    </row>
    <row r="19" spans="1:7" ht="15.75" customHeight="1">
      <c r="A19" s="38" t="s">
        <v>30</v>
      </c>
      <c r="B19" s="29"/>
      <c r="C19" s="30">
        <f>SUM(C15:C18)</f>
        <v>0</v>
      </c>
      <c r="D19" s="4" t="str">
        <f>Rekapitulace!A24</f>
        <v>Zařízení staveniště</v>
      </c>
      <c r="E19" s="34"/>
      <c r="F19" s="35"/>
      <c r="G19" s="30">
        <f>Rekapitulace!I24</f>
        <v>0</v>
      </c>
    </row>
    <row r="20" spans="1:7" ht="15.75" customHeight="1">
      <c r="A20" s="38"/>
      <c r="B20" s="29"/>
      <c r="C20" s="30"/>
      <c r="D20" s="4" t="str">
        <f>Rekapitulace!A25</f>
        <v>Provoz investora</v>
      </c>
      <c r="E20" s="34"/>
      <c r="F20" s="35"/>
      <c r="G20" s="30">
        <f>Rekapitulace!I25</f>
        <v>0</v>
      </c>
    </row>
    <row r="21" spans="1:7" ht="15.75" customHeight="1">
      <c r="A21" s="38" t="s">
        <v>31</v>
      </c>
      <c r="B21" s="29"/>
      <c r="C21" s="30">
        <f>HZS</f>
        <v>0</v>
      </c>
      <c r="D21" s="4" t="str">
        <f>Rekapitulace!A26</f>
        <v>Kompletační činnost (IČD)</v>
      </c>
      <c r="E21" s="34"/>
      <c r="F21" s="35"/>
      <c r="G21" s="30">
        <f>Rekapitulace!I26</f>
        <v>0</v>
      </c>
    </row>
    <row r="22" spans="1:7" ht="15.75" customHeight="1">
      <c r="A22" s="39" t="s">
        <v>32</v>
      </c>
      <c r="B22" s="40"/>
      <c r="C22" s="30">
        <f>C19+C21</f>
        <v>0</v>
      </c>
      <c r="D22" s="4" t="s">
        <v>33</v>
      </c>
      <c r="E22" s="34"/>
      <c r="F22" s="35"/>
      <c r="G22" s="30">
        <f>G23-SUM(G15:G21)</f>
        <v>0</v>
      </c>
    </row>
    <row r="23" spans="1:7" ht="15.75" customHeight="1" thickBot="1">
      <c r="A23" s="229" t="s">
        <v>34</v>
      </c>
      <c r="B23" s="230"/>
      <c r="C23" s="41">
        <f>C22+G23</f>
        <v>0</v>
      </c>
      <c r="D23" s="42" t="s">
        <v>35</v>
      </c>
      <c r="E23" s="43"/>
      <c r="F23" s="44"/>
      <c r="G23" s="30">
        <f>VRN</f>
        <v>0</v>
      </c>
    </row>
    <row r="24" spans="1:7" ht="12.75">
      <c r="A24" s="162" t="s">
        <v>36</v>
      </c>
      <c r="B24" s="163"/>
      <c r="C24" s="164"/>
      <c r="D24" s="163" t="s">
        <v>37</v>
      </c>
      <c r="E24" s="163"/>
      <c r="F24" s="165" t="s">
        <v>38</v>
      </c>
      <c r="G24" s="166"/>
    </row>
    <row r="25" spans="1:7" ht="12.75">
      <c r="A25" s="39" t="s">
        <v>39</v>
      </c>
      <c r="B25" s="40"/>
      <c r="C25" s="167"/>
      <c r="D25" s="40" t="s">
        <v>39</v>
      </c>
      <c r="E25" s="46"/>
      <c r="F25" s="47" t="s">
        <v>39</v>
      </c>
      <c r="G25" s="48"/>
    </row>
    <row r="26" spans="1:7" ht="37.5" customHeight="1">
      <c r="A26" s="39" t="s">
        <v>40</v>
      </c>
      <c r="B26" s="49"/>
      <c r="C26" s="168"/>
      <c r="D26" s="40" t="s">
        <v>40</v>
      </c>
      <c r="E26" s="46"/>
      <c r="F26" s="47" t="s">
        <v>40</v>
      </c>
      <c r="G26" s="48"/>
    </row>
    <row r="27" spans="1:7" ht="12.75">
      <c r="A27" s="39"/>
      <c r="B27" s="50"/>
      <c r="C27" s="45"/>
      <c r="D27" s="40"/>
      <c r="E27" s="46"/>
      <c r="F27" s="47"/>
      <c r="G27" s="48"/>
    </row>
    <row r="28" spans="1:7" ht="12.75">
      <c r="A28" s="39" t="s">
        <v>41</v>
      </c>
      <c r="B28" s="40"/>
      <c r="C28" s="45"/>
      <c r="D28" s="47" t="s">
        <v>42</v>
      </c>
      <c r="E28" s="45"/>
      <c r="F28" s="51" t="s">
        <v>42</v>
      </c>
      <c r="G28" s="48"/>
    </row>
    <row r="29" spans="1:7" ht="69" customHeight="1">
      <c r="A29" s="39"/>
      <c r="B29" s="40"/>
      <c r="C29" s="52"/>
      <c r="D29" s="53"/>
      <c r="E29" s="52"/>
      <c r="F29" s="40"/>
      <c r="G29" s="48"/>
    </row>
    <row r="30" spans="1:7" ht="12.75">
      <c r="A30" s="54" t="s">
        <v>43</v>
      </c>
      <c r="B30" s="55"/>
      <c r="C30" s="56">
        <v>21</v>
      </c>
      <c r="D30" s="55" t="s">
        <v>44</v>
      </c>
      <c r="E30" s="57"/>
      <c r="F30" s="221">
        <f>C23-F32</f>
        <v>0</v>
      </c>
      <c r="G30" s="222"/>
    </row>
    <row r="31" spans="1:7" ht="12.75">
      <c r="A31" s="54" t="s">
        <v>45</v>
      </c>
      <c r="B31" s="55"/>
      <c r="C31" s="56">
        <f>SazbaDPH1</f>
        <v>21</v>
      </c>
      <c r="D31" s="55" t="s">
        <v>46</v>
      </c>
      <c r="E31" s="57"/>
      <c r="F31" s="221">
        <f>ROUND(PRODUCT(F30,C31/100),0)</f>
        <v>0</v>
      </c>
      <c r="G31" s="222"/>
    </row>
    <row r="32" spans="1:7" ht="12.75">
      <c r="A32" s="54" t="s">
        <v>43</v>
      </c>
      <c r="B32" s="55"/>
      <c r="C32" s="56">
        <v>0</v>
      </c>
      <c r="D32" s="55" t="s">
        <v>46</v>
      </c>
      <c r="E32" s="57"/>
      <c r="F32" s="221">
        <v>0</v>
      </c>
      <c r="G32" s="222"/>
    </row>
    <row r="33" spans="1:7" ht="12.75">
      <c r="A33" s="54" t="s">
        <v>45</v>
      </c>
      <c r="B33" s="58"/>
      <c r="C33" s="59">
        <f>SazbaDPH2</f>
        <v>0</v>
      </c>
      <c r="D33" s="55" t="s">
        <v>46</v>
      </c>
      <c r="E33" s="35"/>
      <c r="F33" s="221">
        <f>ROUND(PRODUCT(F32,C33/100),0)</f>
        <v>0</v>
      </c>
      <c r="G33" s="222"/>
    </row>
    <row r="34" spans="1:7" s="63" customFormat="1" ht="19.5" customHeight="1" thickBot="1">
      <c r="A34" s="60" t="s">
        <v>47</v>
      </c>
      <c r="B34" s="61"/>
      <c r="C34" s="61"/>
      <c r="D34" s="61"/>
      <c r="E34" s="62"/>
      <c r="F34" s="223">
        <f>ROUND(SUM(F30:F33),0)</f>
        <v>0</v>
      </c>
      <c r="G34" s="224"/>
    </row>
    <row r="36" spans="1:8" ht="12.75">
      <c r="A36" s="64" t="s">
        <v>48</v>
      </c>
      <c r="B36" s="64"/>
      <c r="C36" s="64"/>
      <c r="D36" s="64"/>
      <c r="E36" s="64"/>
      <c r="F36" s="64"/>
      <c r="G36" s="64"/>
      <c r="H36" t="s">
        <v>6</v>
      </c>
    </row>
    <row r="37" spans="1:8" ht="14.25" customHeight="1">
      <c r="A37" s="64"/>
      <c r="B37" s="225"/>
      <c r="C37" s="225"/>
      <c r="D37" s="225"/>
      <c r="E37" s="225"/>
      <c r="F37" s="225"/>
      <c r="G37" s="225"/>
      <c r="H37" t="s">
        <v>6</v>
      </c>
    </row>
    <row r="38" spans="1:8" ht="12.75" customHeight="1">
      <c r="A38" s="65"/>
      <c r="B38" s="225"/>
      <c r="C38" s="225"/>
      <c r="D38" s="225"/>
      <c r="E38" s="225"/>
      <c r="F38" s="225"/>
      <c r="G38" s="225"/>
      <c r="H38" t="s">
        <v>6</v>
      </c>
    </row>
    <row r="39" spans="1:8" ht="12.75">
      <c r="A39" s="65"/>
      <c r="B39" s="225"/>
      <c r="C39" s="225"/>
      <c r="D39" s="225"/>
      <c r="E39" s="225"/>
      <c r="F39" s="225"/>
      <c r="G39" s="225"/>
      <c r="H39" t="s">
        <v>6</v>
      </c>
    </row>
    <row r="40" spans="1:8" ht="12.75">
      <c r="A40" s="65"/>
      <c r="B40" s="225"/>
      <c r="C40" s="225"/>
      <c r="D40" s="225"/>
      <c r="E40" s="225"/>
      <c r="F40" s="225"/>
      <c r="G40" s="225"/>
      <c r="H40" t="s">
        <v>6</v>
      </c>
    </row>
    <row r="41" spans="1:8" ht="12.75">
      <c r="A41" s="65"/>
      <c r="B41" s="225"/>
      <c r="C41" s="225"/>
      <c r="D41" s="225"/>
      <c r="E41" s="225"/>
      <c r="F41" s="225"/>
      <c r="G41" s="225"/>
      <c r="H41" t="s">
        <v>6</v>
      </c>
    </row>
    <row r="42" spans="1:8" ht="12.75">
      <c r="A42" s="65"/>
      <c r="B42" s="225"/>
      <c r="C42" s="225"/>
      <c r="D42" s="225"/>
      <c r="E42" s="225"/>
      <c r="F42" s="225"/>
      <c r="G42" s="225"/>
      <c r="H42" t="s">
        <v>6</v>
      </c>
    </row>
    <row r="43" spans="1:8" ht="12.75">
      <c r="A43" s="65"/>
      <c r="B43" s="225"/>
      <c r="C43" s="225"/>
      <c r="D43" s="225"/>
      <c r="E43" s="225"/>
      <c r="F43" s="225"/>
      <c r="G43" s="225"/>
      <c r="H43" t="s">
        <v>6</v>
      </c>
    </row>
    <row r="44" spans="1:8" ht="12.75">
      <c r="A44" s="65"/>
      <c r="B44" s="225"/>
      <c r="C44" s="225"/>
      <c r="D44" s="225"/>
      <c r="E44" s="225"/>
      <c r="F44" s="225"/>
      <c r="G44" s="225"/>
      <c r="H44" t="s">
        <v>6</v>
      </c>
    </row>
    <row r="45" spans="1:8" ht="0.75" customHeight="1">
      <c r="A45" s="65"/>
      <c r="B45" s="225"/>
      <c r="C45" s="225"/>
      <c r="D45" s="225"/>
      <c r="E45" s="225"/>
      <c r="F45" s="225"/>
      <c r="G45" s="225"/>
      <c r="H45" t="s">
        <v>6</v>
      </c>
    </row>
    <row r="46" spans="2:7" ht="12.75">
      <c r="B46" s="220"/>
      <c r="C46" s="220"/>
      <c r="D46" s="220"/>
      <c r="E46" s="220"/>
      <c r="F46" s="220"/>
      <c r="G46" s="220"/>
    </row>
    <row r="47" spans="2:7" ht="12.75">
      <c r="B47" s="220"/>
      <c r="C47" s="220"/>
      <c r="D47" s="220"/>
      <c r="E47" s="220"/>
      <c r="F47" s="220"/>
      <c r="G47" s="220"/>
    </row>
    <row r="48" spans="2:7" ht="12.75">
      <c r="B48" s="220"/>
      <c r="C48" s="220"/>
      <c r="D48" s="220"/>
      <c r="E48" s="220"/>
      <c r="F48" s="220"/>
      <c r="G48" s="220"/>
    </row>
    <row r="49" spans="2:7" ht="12.75">
      <c r="B49" s="220"/>
      <c r="C49" s="220"/>
      <c r="D49" s="220"/>
      <c r="E49" s="220"/>
      <c r="F49" s="220"/>
      <c r="G49" s="220"/>
    </row>
    <row r="50" spans="2:7" ht="12.75">
      <c r="B50" s="220"/>
      <c r="C50" s="220"/>
      <c r="D50" s="220"/>
      <c r="E50" s="220"/>
      <c r="F50" s="220"/>
      <c r="G50" s="220"/>
    </row>
    <row r="51" spans="2:7" ht="12.75">
      <c r="B51" s="220"/>
      <c r="C51" s="220"/>
      <c r="D51" s="220"/>
      <c r="E51" s="220"/>
      <c r="F51" s="220"/>
      <c r="G51" s="220"/>
    </row>
    <row r="52" spans="2:7" ht="12.75">
      <c r="B52" s="220"/>
      <c r="C52" s="220"/>
      <c r="D52" s="220"/>
      <c r="E52" s="220"/>
      <c r="F52" s="220"/>
      <c r="G52" s="220"/>
    </row>
    <row r="53" spans="2:7" ht="12.75">
      <c r="B53" s="220"/>
      <c r="C53" s="220"/>
      <c r="D53" s="220"/>
      <c r="E53" s="220"/>
      <c r="F53" s="220"/>
      <c r="G53" s="220"/>
    </row>
    <row r="54" spans="2:7" ht="12.75">
      <c r="B54" s="220"/>
      <c r="C54" s="220"/>
      <c r="D54" s="220"/>
      <c r="E54" s="220"/>
      <c r="F54" s="220"/>
      <c r="G54" s="220"/>
    </row>
    <row r="55" spans="2:7" ht="12.75">
      <c r="B55" s="220"/>
      <c r="C55" s="220"/>
      <c r="D55" s="220"/>
      <c r="E55" s="220"/>
      <c r="F55" s="220"/>
      <c r="G55" s="220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31" t="s">
        <v>49</v>
      </c>
      <c r="B1" s="232"/>
      <c r="C1" s="66" t="str">
        <f>CONCATENATE(cislostavby," ",nazevstavby)</f>
        <v> Č.Krumlov, Linecká ul. - obnova kanalizace</v>
      </c>
      <c r="D1" s="67"/>
      <c r="E1" s="68"/>
      <c r="F1" s="67"/>
      <c r="G1" s="250" t="s">
        <v>382</v>
      </c>
      <c r="H1" s="251"/>
      <c r="I1" s="69"/>
    </row>
    <row r="2" spans="1:9" ht="13.5" thickBot="1">
      <c r="A2" s="233" t="s">
        <v>50</v>
      </c>
      <c r="B2" s="234"/>
      <c r="C2" s="70" t="str">
        <f>CONCATENATE(cisloobjektu," ",nazevobjektu)</f>
        <v>SO 01 - Kanalizace</v>
      </c>
      <c r="D2" s="71"/>
      <c r="E2" s="72"/>
      <c r="F2" s="71"/>
      <c r="G2" s="235"/>
      <c r="H2" s="236"/>
      <c r="I2" s="237"/>
    </row>
    <row r="3" spans="1:9" ht="13.5" thickTop="1">
      <c r="A3" s="46"/>
      <c r="B3" s="46"/>
      <c r="C3" s="46"/>
      <c r="D3" s="46"/>
      <c r="E3" s="46"/>
      <c r="F3" s="40"/>
      <c r="G3" s="46"/>
      <c r="H3" s="46"/>
      <c r="I3" s="46"/>
    </row>
    <row r="4" spans="1:9" ht="19.5" customHeight="1">
      <c r="A4" s="73" t="s">
        <v>51</v>
      </c>
      <c r="B4" s="74"/>
      <c r="C4" s="74"/>
      <c r="D4" s="74"/>
      <c r="E4" s="75"/>
      <c r="F4" s="74"/>
      <c r="G4" s="74"/>
      <c r="H4" s="74"/>
      <c r="I4" s="74"/>
    </row>
    <row r="5" spans="1:9" ht="13.5" thickBot="1">
      <c r="A5" s="46"/>
      <c r="B5" s="46"/>
      <c r="C5" s="46"/>
      <c r="D5" s="46"/>
      <c r="E5" s="46"/>
      <c r="F5" s="46"/>
      <c r="G5" s="46"/>
      <c r="H5" s="46"/>
      <c r="I5" s="46"/>
    </row>
    <row r="6" spans="1:9" s="17" customFormat="1" ht="13.5" thickBot="1">
      <c r="A6" s="169"/>
      <c r="B6" s="170" t="s">
        <v>52</v>
      </c>
      <c r="C6" s="170"/>
      <c r="D6" s="171"/>
      <c r="E6" s="172" t="s">
        <v>53</v>
      </c>
      <c r="F6" s="173" t="s">
        <v>54</v>
      </c>
      <c r="G6" s="173" t="s">
        <v>55</v>
      </c>
      <c r="H6" s="173" t="s">
        <v>56</v>
      </c>
      <c r="I6" s="174" t="s">
        <v>31</v>
      </c>
    </row>
    <row r="7" spans="1:9" s="17" customFormat="1" ht="18" customHeight="1">
      <c r="A7" s="193" t="str">
        <f>Položky!B7</f>
        <v>1</v>
      </c>
      <c r="B7" s="194" t="str">
        <f>Položky!C7</f>
        <v>Zemní práce</v>
      </c>
      <c r="C7" s="195"/>
      <c r="D7" s="196"/>
      <c r="E7" s="197">
        <f>Položky!BA62</f>
        <v>0</v>
      </c>
      <c r="F7" s="198">
        <f>Položky!BB62</f>
        <v>0</v>
      </c>
      <c r="G7" s="198">
        <f>Položky!BC62</f>
        <v>0</v>
      </c>
      <c r="H7" s="198">
        <f>Položky!BD62</f>
        <v>0</v>
      </c>
      <c r="I7" s="199">
        <f>Položky!BE62</f>
        <v>0</v>
      </c>
    </row>
    <row r="8" spans="1:9" s="17" customFormat="1" ht="18" customHeight="1">
      <c r="A8" s="200" t="str">
        <f>Položky!B63</f>
        <v>11</v>
      </c>
      <c r="B8" s="201" t="str">
        <f>Položky!C63</f>
        <v>Přípravné a přidružené práce</v>
      </c>
      <c r="C8" s="202"/>
      <c r="D8" s="203"/>
      <c r="E8" s="204">
        <f>Položky!BA75</f>
        <v>0</v>
      </c>
      <c r="F8" s="205">
        <f>Položky!BB75</f>
        <v>0</v>
      </c>
      <c r="G8" s="205">
        <f>Položky!BC75</f>
        <v>0</v>
      </c>
      <c r="H8" s="205">
        <f>Položky!BD75</f>
        <v>0</v>
      </c>
      <c r="I8" s="206">
        <f>Položky!BE75</f>
        <v>0</v>
      </c>
    </row>
    <row r="9" spans="1:9" s="17" customFormat="1" ht="18" customHeight="1">
      <c r="A9" s="200" t="str">
        <f>Položky!B76</f>
        <v>45</v>
      </c>
      <c r="B9" s="201" t="str">
        <f>Položky!C76</f>
        <v>Podkladní a vedlejší konstrukce</v>
      </c>
      <c r="C9" s="202"/>
      <c r="D9" s="203"/>
      <c r="E9" s="204">
        <f>Položky!BA84</f>
        <v>0</v>
      </c>
      <c r="F9" s="205">
        <f>Položky!BB84</f>
        <v>0</v>
      </c>
      <c r="G9" s="205">
        <f>Položky!BC84</f>
        <v>0</v>
      </c>
      <c r="H9" s="205">
        <f>Položky!BD84</f>
        <v>0</v>
      </c>
      <c r="I9" s="206">
        <f>Položky!BE84</f>
        <v>0</v>
      </c>
    </row>
    <row r="10" spans="1:9" s="17" customFormat="1" ht="18" customHeight="1">
      <c r="A10" s="200" t="str">
        <f>Položky!B85</f>
        <v>5</v>
      </c>
      <c r="B10" s="201" t="str">
        <f>Položky!C85</f>
        <v>Komunikace</v>
      </c>
      <c r="C10" s="202"/>
      <c r="D10" s="203"/>
      <c r="E10" s="204">
        <f>Položky!BA94</f>
        <v>0</v>
      </c>
      <c r="F10" s="205">
        <f>Položky!BB94</f>
        <v>0</v>
      </c>
      <c r="G10" s="205">
        <f>Položky!BC94</f>
        <v>0</v>
      </c>
      <c r="H10" s="205">
        <f>Položky!BD94</f>
        <v>0</v>
      </c>
      <c r="I10" s="206">
        <f>Položky!BE94</f>
        <v>0</v>
      </c>
    </row>
    <row r="11" spans="1:9" s="17" customFormat="1" ht="18" customHeight="1">
      <c r="A11" s="200" t="str">
        <f>Položky!B95</f>
        <v>8</v>
      </c>
      <c r="B11" s="201" t="str">
        <f>Položky!C95</f>
        <v>Trubní vedení</v>
      </c>
      <c r="C11" s="202"/>
      <c r="D11" s="203"/>
      <c r="E11" s="204">
        <f>Položky!BA153</f>
        <v>0</v>
      </c>
      <c r="F11" s="205">
        <f>Položky!BB153</f>
        <v>0</v>
      </c>
      <c r="G11" s="205">
        <f>Položky!BC153</f>
        <v>0</v>
      </c>
      <c r="H11" s="205">
        <f>Položky!BD153</f>
        <v>0</v>
      </c>
      <c r="I11" s="206">
        <f>Položky!BE153</f>
        <v>0</v>
      </c>
    </row>
    <row r="12" spans="1:9" s="17" customFormat="1" ht="18" customHeight="1">
      <c r="A12" s="200" t="str">
        <f>Položky!B154</f>
        <v>96</v>
      </c>
      <c r="B12" s="201" t="str">
        <f>Položky!C154</f>
        <v>Bourání konstrukcí</v>
      </c>
      <c r="C12" s="202"/>
      <c r="D12" s="203"/>
      <c r="E12" s="204">
        <f>Položky!BA167</f>
        <v>0</v>
      </c>
      <c r="F12" s="205">
        <f>Položky!BB167</f>
        <v>0</v>
      </c>
      <c r="G12" s="205">
        <f>Položky!BC167</f>
        <v>0</v>
      </c>
      <c r="H12" s="205">
        <f>Položky!BD167</f>
        <v>0</v>
      </c>
      <c r="I12" s="206">
        <f>Položky!BE167</f>
        <v>0</v>
      </c>
    </row>
    <row r="13" spans="1:9" s="17" customFormat="1" ht="18" customHeight="1">
      <c r="A13" s="200" t="str">
        <f>Položky!B168</f>
        <v>99</v>
      </c>
      <c r="B13" s="201" t="str">
        <f>Položky!C168</f>
        <v>Staveništní přesun hmot</v>
      </c>
      <c r="C13" s="202"/>
      <c r="D13" s="203"/>
      <c r="E13" s="204">
        <f>Položky!BA170</f>
        <v>0</v>
      </c>
      <c r="F13" s="205">
        <f>Položky!BB170</f>
        <v>0</v>
      </c>
      <c r="G13" s="205">
        <f>Položky!BC170</f>
        <v>0</v>
      </c>
      <c r="H13" s="205">
        <f>Položky!BD170</f>
        <v>0</v>
      </c>
      <c r="I13" s="206">
        <f>Položky!BE170</f>
        <v>0</v>
      </c>
    </row>
    <row r="14" spans="1:9" s="17" customFormat="1" ht="18" customHeight="1" thickBot="1">
      <c r="A14" s="207" t="str">
        <f>Položky!B171</f>
        <v>D96</v>
      </c>
      <c r="B14" s="208" t="str">
        <f>Položky!C171</f>
        <v>Přesuny suti a vybouraných hmot</v>
      </c>
      <c r="C14" s="209"/>
      <c r="D14" s="210"/>
      <c r="E14" s="211">
        <f>Položky!BA183</f>
        <v>0</v>
      </c>
      <c r="F14" s="212">
        <f>Položky!BB183</f>
        <v>0</v>
      </c>
      <c r="G14" s="212">
        <f>Položky!BC183</f>
        <v>0</v>
      </c>
      <c r="H14" s="212">
        <f>Položky!BD183</f>
        <v>0</v>
      </c>
      <c r="I14" s="213">
        <f>Položky!BE183</f>
        <v>0</v>
      </c>
    </row>
    <row r="15" spans="1:9" s="76" customFormat="1" ht="13.5" thickBot="1">
      <c r="A15" s="175"/>
      <c r="B15" s="176" t="s">
        <v>57</v>
      </c>
      <c r="C15" s="176"/>
      <c r="D15" s="177"/>
      <c r="E15" s="178">
        <f>SUM(E7:E14)</f>
        <v>0</v>
      </c>
      <c r="F15" s="179">
        <f>SUM(F7:F14)</f>
        <v>0</v>
      </c>
      <c r="G15" s="179">
        <f>SUM(G7:G14)</f>
        <v>0</v>
      </c>
      <c r="H15" s="179">
        <f>SUM(H7:H14)</f>
        <v>0</v>
      </c>
      <c r="I15" s="180">
        <f>SUM(I7:I14)</f>
        <v>0</v>
      </c>
    </row>
    <row r="16" spans="1:9" ht="12.75">
      <c r="A16" s="40"/>
      <c r="B16" s="40"/>
      <c r="C16" s="40"/>
      <c r="D16" s="40"/>
      <c r="E16" s="40"/>
      <c r="F16" s="40"/>
      <c r="G16" s="40"/>
      <c r="H16" s="40"/>
      <c r="I16" s="40"/>
    </row>
    <row r="17" spans="1:57" ht="19.5" customHeight="1">
      <c r="A17" s="74" t="s">
        <v>58</v>
      </c>
      <c r="B17" s="74"/>
      <c r="C17" s="74"/>
      <c r="D17" s="74"/>
      <c r="E17" s="74"/>
      <c r="F17" s="74"/>
      <c r="G17" s="77"/>
      <c r="H17" s="74"/>
      <c r="I17" s="74"/>
      <c r="BA17" s="21"/>
      <c r="BB17" s="21"/>
      <c r="BC17" s="21"/>
      <c r="BD17" s="21"/>
      <c r="BE17" s="21"/>
    </row>
    <row r="18" spans="1:9" ht="13.5" thickBot="1">
      <c r="A18" s="46"/>
      <c r="B18" s="46"/>
      <c r="C18" s="46"/>
      <c r="D18" s="46"/>
      <c r="E18" s="46"/>
      <c r="F18" s="46"/>
      <c r="G18" s="46"/>
      <c r="H18" s="46"/>
      <c r="I18" s="46"/>
    </row>
    <row r="19" spans="1:9" ht="12.75">
      <c r="A19" s="162" t="s">
        <v>59</v>
      </c>
      <c r="B19" s="163"/>
      <c r="C19" s="163"/>
      <c r="D19" s="181"/>
      <c r="E19" s="182" t="s">
        <v>60</v>
      </c>
      <c r="F19" s="183" t="s">
        <v>61</v>
      </c>
      <c r="G19" s="184" t="s">
        <v>62</v>
      </c>
      <c r="H19" s="185"/>
      <c r="I19" s="186" t="s">
        <v>60</v>
      </c>
    </row>
    <row r="20" spans="1:53" ht="12.75">
      <c r="A20" s="38" t="s">
        <v>331</v>
      </c>
      <c r="B20" s="29"/>
      <c r="C20" s="29"/>
      <c r="D20" s="78"/>
      <c r="E20" s="79">
        <v>0</v>
      </c>
      <c r="F20" s="80">
        <v>0</v>
      </c>
      <c r="G20" s="81">
        <f aca="true" t="shared" si="0" ref="G20:G27">CHOOSE(BA20+1,HSV+PSV,HSV+PSV+Mont,HSV+PSV+Dodavka+Mont,HSV,PSV,Mont,Dodavka,Mont+Dodavka,0)</f>
        <v>0</v>
      </c>
      <c r="H20" s="82"/>
      <c r="I20" s="83">
        <f aca="true" t="shared" si="1" ref="I20:I27">E20+F20*G20/100</f>
        <v>0</v>
      </c>
      <c r="BA20">
        <v>0</v>
      </c>
    </row>
    <row r="21" spans="1:53" ht="12.75">
      <c r="A21" s="38" t="s">
        <v>332</v>
      </c>
      <c r="B21" s="29"/>
      <c r="C21" s="29"/>
      <c r="D21" s="78"/>
      <c r="E21" s="79">
        <v>0</v>
      </c>
      <c r="F21" s="80">
        <v>0</v>
      </c>
      <c r="G21" s="81">
        <f t="shared" si="0"/>
        <v>0</v>
      </c>
      <c r="H21" s="82"/>
      <c r="I21" s="83">
        <f t="shared" si="1"/>
        <v>0</v>
      </c>
      <c r="BA21">
        <v>0</v>
      </c>
    </row>
    <row r="22" spans="1:53" ht="12.75">
      <c r="A22" s="38" t="s">
        <v>333</v>
      </c>
      <c r="B22" s="29"/>
      <c r="C22" s="29"/>
      <c r="D22" s="78"/>
      <c r="E22" s="79">
        <v>0</v>
      </c>
      <c r="F22" s="80">
        <v>0</v>
      </c>
      <c r="G22" s="81">
        <f t="shared" si="0"/>
        <v>0</v>
      </c>
      <c r="H22" s="82"/>
      <c r="I22" s="83">
        <f t="shared" si="1"/>
        <v>0</v>
      </c>
      <c r="BA22">
        <v>0</v>
      </c>
    </row>
    <row r="23" spans="1:53" ht="12.75">
      <c r="A23" s="38" t="s">
        <v>334</v>
      </c>
      <c r="B23" s="29"/>
      <c r="C23" s="29"/>
      <c r="D23" s="78"/>
      <c r="E23" s="79">
        <v>0</v>
      </c>
      <c r="F23" s="80">
        <v>0</v>
      </c>
      <c r="G23" s="81">
        <f t="shared" si="0"/>
        <v>0</v>
      </c>
      <c r="H23" s="82"/>
      <c r="I23" s="83">
        <f t="shared" si="1"/>
        <v>0</v>
      </c>
      <c r="BA23">
        <v>0</v>
      </c>
    </row>
    <row r="24" spans="1:53" ht="12.75">
      <c r="A24" s="38" t="s">
        <v>335</v>
      </c>
      <c r="B24" s="29"/>
      <c r="C24" s="29"/>
      <c r="D24" s="78"/>
      <c r="E24" s="79">
        <v>0</v>
      </c>
      <c r="F24" s="80">
        <v>0</v>
      </c>
      <c r="G24" s="81">
        <f t="shared" si="0"/>
        <v>0</v>
      </c>
      <c r="H24" s="82"/>
      <c r="I24" s="83">
        <f t="shared" si="1"/>
        <v>0</v>
      </c>
      <c r="BA24">
        <v>1</v>
      </c>
    </row>
    <row r="25" spans="1:53" ht="12.75">
      <c r="A25" s="38" t="s">
        <v>336</v>
      </c>
      <c r="B25" s="29"/>
      <c r="C25" s="29"/>
      <c r="D25" s="78"/>
      <c r="E25" s="79">
        <v>0</v>
      </c>
      <c r="F25" s="80">
        <v>0</v>
      </c>
      <c r="G25" s="81">
        <f t="shared" si="0"/>
        <v>0</v>
      </c>
      <c r="H25" s="82"/>
      <c r="I25" s="83">
        <f t="shared" si="1"/>
        <v>0</v>
      </c>
      <c r="BA25">
        <v>1</v>
      </c>
    </row>
    <row r="26" spans="1:53" ht="12.75">
      <c r="A26" s="38" t="s">
        <v>337</v>
      </c>
      <c r="B26" s="29"/>
      <c r="C26" s="29"/>
      <c r="D26" s="78"/>
      <c r="E26" s="79">
        <v>0</v>
      </c>
      <c r="F26" s="80">
        <v>0</v>
      </c>
      <c r="G26" s="81">
        <f t="shared" si="0"/>
        <v>0</v>
      </c>
      <c r="H26" s="82"/>
      <c r="I26" s="83">
        <f t="shared" si="1"/>
        <v>0</v>
      </c>
      <c r="BA26">
        <v>2</v>
      </c>
    </row>
    <row r="27" spans="1:53" ht="12.75">
      <c r="A27" s="38" t="s">
        <v>338</v>
      </c>
      <c r="B27" s="29"/>
      <c r="C27" s="29"/>
      <c r="D27" s="78"/>
      <c r="E27" s="79">
        <v>0</v>
      </c>
      <c r="F27" s="80">
        <v>0</v>
      </c>
      <c r="G27" s="81">
        <f t="shared" si="0"/>
        <v>0</v>
      </c>
      <c r="H27" s="82"/>
      <c r="I27" s="83">
        <f t="shared" si="1"/>
        <v>0</v>
      </c>
      <c r="BA27">
        <v>2</v>
      </c>
    </row>
    <row r="28" spans="1:9" ht="13.5" thickBot="1">
      <c r="A28" s="187"/>
      <c r="B28" s="188" t="s">
        <v>63</v>
      </c>
      <c r="C28" s="189"/>
      <c r="D28" s="190"/>
      <c r="E28" s="191"/>
      <c r="F28" s="192"/>
      <c r="G28" s="192"/>
      <c r="H28" s="238">
        <f>SUM(I20:I27)</f>
        <v>0</v>
      </c>
      <c r="I28" s="239"/>
    </row>
    <row r="30" spans="2:9" ht="12.75">
      <c r="B30" s="76"/>
      <c r="F30" s="84"/>
      <c r="G30" s="85"/>
      <c r="H30" s="85"/>
      <c r="I30" s="86"/>
    </row>
    <row r="31" spans="6:9" ht="12.75">
      <c r="F31" s="84"/>
      <c r="G31" s="85"/>
      <c r="H31" s="85"/>
      <c r="I31" s="86"/>
    </row>
    <row r="32" spans="6:9" ht="12.75">
      <c r="F32" s="84"/>
      <c r="G32" s="85"/>
      <c r="H32" s="85"/>
      <c r="I32" s="86"/>
    </row>
    <row r="33" spans="6:9" ht="12.75">
      <c r="F33" s="84"/>
      <c r="G33" s="85"/>
      <c r="H33" s="85"/>
      <c r="I33" s="86"/>
    </row>
    <row r="34" spans="6:9" ht="12.75">
      <c r="F34" s="84"/>
      <c r="G34" s="85"/>
      <c r="H34" s="85"/>
      <c r="I34" s="86"/>
    </row>
    <row r="35" spans="6:9" ht="12.75">
      <c r="F35" s="84"/>
      <c r="G35" s="85"/>
      <c r="H35" s="85"/>
      <c r="I35" s="86"/>
    </row>
    <row r="36" spans="6:9" ht="12.75">
      <c r="F36" s="84"/>
      <c r="G36" s="85"/>
      <c r="H36" s="85"/>
      <c r="I36" s="86"/>
    </row>
    <row r="37" spans="6:9" ht="12.75">
      <c r="F37" s="84"/>
      <c r="G37" s="85"/>
      <c r="H37" s="85"/>
      <c r="I37" s="86"/>
    </row>
    <row r="38" spans="6:9" ht="12.75">
      <c r="F38" s="84"/>
      <c r="G38" s="85"/>
      <c r="H38" s="85"/>
      <c r="I38" s="86"/>
    </row>
    <row r="39" spans="6:9" ht="12.75">
      <c r="F39" s="84"/>
      <c r="G39" s="85"/>
      <c r="H39" s="85"/>
      <c r="I39" s="86"/>
    </row>
    <row r="40" spans="6:9" ht="12.75">
      <c r="F40" s="84"/>
      <c r="G40" s="85"/>
      <c r="H40" s="85"/>
      <c r="I40" s="86"/>
    </row>
    <row r="41" spans="6:9" ht="12.75">
      <c r="F41" s="84"/>
      <c r="G41" s="85"/>
      <c r="H41" s="85"/>
      <c r="I41" s="86"/>
    </row>
    <row r="42" spans="6:9" ht="12.75">
      <c r="F42" s="84"/>
      <c r="G42" s="85"/>
      <c r="H42" s="85"/>
      <c r="I42" s="86"/>
    </row>
    <row r="43" spans="6:9" ht="12.75">
      <c r="F43" s="84"/>
      <c r="G43" s="85"/>
      <c r="H43" s="85"/>
      <c r="I43" s="86"/>
    </row>
    <row r="44" spans="6:9" ht="12.75">
      <c r="F44" s="84"/>
      <c r="G44" s="85"/>
      <c r="H44" s="85"/>
      <c r="I44" s="86"/>
    </row>
    <row r="45" spans="6:9" ht="12.75">
      <c r="F45" s="84"/>
      <c r="G45" s="85"/>
      <c r="H45" s="85"/>
      <c r="I45" s="86"/>
    </row>
    <row r="46" spans="6:9" ht="12.75">
      <c r="F46" s="84"/>
      <c r="G46" s="85"/>
      <c r="H46" s="85"/>
      <c r="I46" s="86"/>
    </row>
    <row r="47" spans="6:9" ht="12.75">
      <c r="F47" s="84"/>
      <c r="G47" s="85"/>
      <c r="H47" s="85"/>
      <c r="I47" s="86"/>
    </row>
    <row r="48" spans="6:9" ht="12.75">
      <c r="F48" s="84"/>
      <c r="G48" s="85"/>
      <c r="H48" s="85"/>
      <c r="I48" s="86"/>
    </row>
    <row r="49" spans="6:9" ht="12.75">
      <c r="F49" s="84"/>
      <c r="G49" s="85"/>
      <c r="H49" s="85"/>
      <c r="I49" s="86"/>
    </row>
    <row r="50" spans="6:9" ht="12.75">
      <c r="F50" s="84"/>
      <c r="G50" s="85"/>
      <c r="H50" s="85"/>
      <c r="I50" s="86"/>
    </row>
    <row r="51" spans="6:9" ht="12.75">
      <c r="F51" s="84"/>
      <c r="G51" s="85"/>
      <c r="H51" s="85"/>
      <c r="I51" s="86"/>
    </row>
    <row r="52" spans="6:9" ht="12.75">
      <c r="F52" s="84"/>
      <c r="G52" s="85"/>
      <c r="H52" s="85"/>
      <c r="I52" s="86"/>
    </row>
    <row r="53" spans="6:9" ht="12.75">
      <c r="F53" s="84"/>
      <c r="G53" s="85"/>
      <c r="H53" s="85"/>
      <c r="I53" s="86"/>
    </row>
    <row r="54" spans="6:9" ht="12.75">
      <c r="F54" s="84"/>
      <c r="G54" s="85"/>
      <c r="H54" s="85"/>
      <c r="I54" s="86"/>
    </row>
    <row r="55" spans="6:9" ht="12.75">
      <c r="F55" s="84"/>
      <c r="G55" s="85"/>
      <c r="H55" s="85"/>
      <c r="I55" s="86"/>
    </row>
    <row r="56" spans="6:9" ht="12.75">
      <c r="F56" s="84"/>
      <c r="G56" s="85"/>
      <c r="H56" s="85"/>
      <c r="I56" s="86"/>
    </row>
    <row r="57" spans="6:9" ht="12.75">
      <c r="F57" s="84"/>
      <c r="G57" s="85"/>
      <c r="H57" s="85"/>
      <c r="I57" s="86"/>
    </row>
    <row r="58" spans="6:9" ht="12.75">
      <c r="F58" s="84"/>
      <c r="G58" s="85"/>
      <c r="H58" s="85"/>
      <c r="I58" s="86"/>
    </row>
    <row r="59" spans="6:9" ht="12.75">
      <c r="F59" s="84"/>
      <c r="G59" s="85"/>
      <c r="H59" s="85"/>
      <c r="I59" s="86"/>
    </row>
    <row r="60" spans="6:9" ht="12.75">
      <c r="F60" s="84"/>
      <c r="G60" s="85"/>
      <c r="H60" s="85"/>
      <c r="I60" s="86"/>
    </row>
    <row r="61" spans="6:9" ht="12.75">
      <c r="F61" s="84"/>
      <c r="G61" s="85"/>
      <c r="H61" s="85"/>
      <c r="I61" s="86"/>
    </row>
    <row r="62" spans="6:9" ht="12.75">
      <c r="F62" s="84"/>
      <c r="G62" s="85"/>
      <c r="H62" s="85"/>
      <c r="I62" s="86"/>
    </row>
    <row r="63" spans="6:9" ht="12.75">
      <c r="F63" s="84"/>
      <c r="G63" s="85"/>
      <c r="H63" s="85"/>
      <c r="I63" s="86"/>
    </row>
    <row r="64" spans="6:9" ht="12.75">
      <c r="F64" s="84"/>
      <c r="G64" s="85"/>
      <c r="H64" s="85"/>
      <c r="I64" s="86"/>
    </row>
    <row r="65" spans="6:9" ht="12.75">
      <c r="F65" s="84"/>
      <c r="G65" s="85"/>
      <c r="H65" s="85"/>
      <c r="I65" s="86"/>
    </row>
    <row r="66" spans="6:9" ht="12.75">
      <c r="F66" s="84"/>
      <c r="G66" s="85"/>
      <c r="H66" s="85"/>
      <c r="I66" s="86"/>
    </row>
    <row r="67" spans="6:9" ht="12.75">
      <c r="F67" s="84"/>
      <c r="G67" s="85"/>
      <c r="H67" s="85"/>
      <c r="I67" s="86"/>
    </row>
    <row r="68" spans="6:9" ht="12.75">
      <c r="F68" s="84"/>
      <c r="G68" s="85"/>
      <c r="H68" s="85"/>
      <c r="I68" s="86"/>
    </row>
    <row r="69" spans="6:9" ht="12.75">
      <c r="F69" s="84"/>
      <c r="G69" s="85"/>
      <c r="H69" s="85"/>
      <c r="I69" s="86"/>
    </row>
    <row r="70" spans="6:9" ht="12.75">
      <c r="F70" s="84"/>
      <c r="G70" s="85"/>
      <c r="H70" s="85"/>
      <c r="I70" s="86"/>
    </row>
    <row r="71" spans="6:9" ht="12.75">
      <c r="F71" s="84"/>
      <c r="G71" s="85"/>
      <c r="H71" s="85"/>
      <c r="I71" s="86"/>
    </row>
    <row r="72" spans="6:9" ht="12.75">
      <c r="F72" s="84"/>
      <c r="G72" s="85"/>
      <c r="H72" s="85"/>
      <c r="I72" s="86"/>
    </row>
    <row r="73" spans="6:9" ht="12.75">
      <c r="F73" s="84"/>
      <c r="G73" s="85"/>
      <c r="H73" s="85"/>
      <c r="I73" s="86"/>
    </row>
    <row r="74" spans="6:9" ht="12.75">
      <c r="F74" s="84"/>
      <c r="G74" s="85"/>
      <c r="H74" s="85"/>
      <c r="I74" s="86"/>
    </row>
    <row r="75" spans="6:9" ht="12.75">
      <c r="F75" s="84"/>
      <c r="G75" s="85"/>
      <c r="H75" s="85"/>
      <c r="I75" s="86"/>
    </row>
    <row r="76" spans="6:9" ht="12.75">
      <c r="F76" s="84"/>
      <c r="G76" s="85"/>
      <c r="H76" s="85"/>
      <c r="I76" s="86"/>
    </row>
    <row r="77" spans="6:9" ht="12.75">
      <c r="F77" s="84"/>
      <c r="G77" s="85"/>
      <c r="H77" s="85"/>
      <c r="I77" s="86"/>
    </row>
    <row r="78" spans="6:9" ht="12.75">
      <c r="F78" s="84"/>
      <c r="G78" s="85"/>
      <c r="H78" s="85"/>
      <c r="I78" s="86"/>
    </row>
    <row r="79" spans="6:9" ht="12.75">
      <c r="F79" s="84"/>
      <c r="G79" s="85"/>
      <c r="H79" s="85"/>
      <c r="I79" s="86"/>
    </row>
  </sheetData>
  <sheetProtection/>
  <mergeCells count="5">
    <mergeCell ref="A1:B1"/>
    <mergeCell ref="A2:B2"/>
    <mergeCell ref="G2:I2"/>
    <mergeCell ref="H28:I28"/>
    <mergeCell ref="G1:H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56"/>
  <sheetViews>
    <sheetView showGridLines="0" showZeros="0" tabSelected="1" zoomScalePageLayoutView="0" workbookViewId="0" topLeftCell="A1">
      <selection activeCell="I1" sqref="I1"/>
    </sheetView>
  </sheetViews>
  <sheetFormatPr defaultColWidth="9.00390625" defaultRowHeight="12.75"/>
  <cols>
    <col min="1" max="1" width="4.375" style="87" customWidth="1"/>
    <col min="2" max="2" width="11.625" style="87" customWidth="1"/>
    <col min="3" max="3" width="43.75390625" style="87" customWidth="1"/>
    <col min="4" max="4" width="5.00390625" style="87" customWidth="1"/>
    <col min="5" max="5" width="8.625" style="129" customWidth="1"/>
    <col min="6" max="6" width="9.875" style="87" customWidth="1"/>
    <col min="7" max="7" width="11.625" style="87" customWidth="1"/>
    <col min="8" max="11" width="9.125" style="87" customWidth="1"/>
    <col min="12" max="12" width="75.375" style="87" customWidth="1"/>
    <col min="13" max="13" width="45.25390625" style="87" customWidth="1"/>
    <col min="14" max="16384" width="9.125" style="87" customWidth="1"/>
  </cols>
  <sheetData>
    <row r="1" spans="1:7" ht="15.75">
      <c r="A1" s="245" t="s">
        <v>381</v>
      </c>
      <c r="B1" s="245"/>
      <c r="C1" s="245"/>
      <c r="D1" s="245"/>
      <c r="E1" s="245"/>
      <c r="F1" s="245"/>
      <c r="G1" s="245"/>
    </row>
    <row r="2" spans="1:7" ht="14.25" customHeight="1" thickBot="1">
      <c r="A2" s="88"/>
      <c r="B2" s="89"/>
      <c r="C2" s="90"/>
      <c r="D2" s="90"/>
      <c r="E2" s="91"/>
      <c r="F2" s="90"/>
      <c r="G2" s="90"/>
    </row>
    <row r="3" spans="1:7" ht="13.5" thickTop="1">
      <c r="A3" s="231" t="s">
        <v>49</v>
      </c>
      <c r="B3" s="232"/>
      <c r="C3" s="66" t="str">
        <f>CONCATENATE(cislostavby," ",nazevstavby)</f>
        <v> Č.Krumlov, Linecká ul. - obnova kanalizace</v>
      </c>
      <c r="D3" s="92"/>
      <c r="E3" s="250" t="s">
        <v>382</v>
      </c>
      <c r="F3" s="251"/>
      <c r="G3" s="93"/>
    </row>
    <row r="4" spans="1:7" ht="13.5" thickBot="1">
      <c r="A4" s="246" t="s">
        <v>50</v>
      </c>
      <c r="B4" s="234"/>
      <c r="C4" s="70" t="str">
        <f>CONCATENATE(cisloobjektu," ",nazevobjektu)</f>
        <v>SO 01 - Kanalizace</v>
      </c>
      <c r="D4" s="94"/>
      <c r="E4" s="247">
        <f>Rekapitulace!G2</f>
        <v>0</v>
      </c>
      <c r="F4" s="248"/>
      <c r="G4" s="249"/>
    </row>
    <row r="5" spans="1:7" ht="9.75" customHeight="1" thickTop="1">
      <c r="A5" s="95"/>
      <c r="B5" s="88"/>
      <c r="C5" s="88"/>
      <c r="D5" s="88"/>
      <c r="E5" s="96"/>
      <c r="F5" s="88"/>
      <c r="G5" s="97"/>
    </row>
    <row r="6" spans="1:7" ht="12.75">
      <c r="A6" s="214" t="s">
        <v>64</v>
      </c>
      <c r="B6" s="215" t="s">
        <v>65</v>
      </c>
      <c r="C6" s="215" t="s">
        <v>66</v>
      </c>
      <c r="D6" s="215" t="s">
        <v>67</v>
      </c>
      <c r="E6" s="216" t="s">
        <v>68</v>
      </c>
      <c r="F6" s="215" t="s">
        <v>69</v>
      </c>
      <c r="G6" s="217" t="s">
        <v>70</v>
      </c>
    </row>
    <row r="7" spans="1:15" ht="18" customHeight="1">
      <c r="A7" s="98" t="s">
        <v>71</v>
      </c>
      <c r="B7" s="99" t="s">
        <v>72</v>
      </c>
      <c r="C7" s="100" t="s">
        <v>73</v>
      </c>
      <c r="D7" s="101"/>
      <c r="E7" s="102"/>
      <c r="F7" s="102"/>
      <c r="G7" s="103"/>
      <c r="H7" s="104"/>
      <c r="I7" s="104"/>
      <c r="O7" s="105">
        <v>1</v>
      </c>
    </row>
    <row r="8" spans="1:104" ht="12.75">
      <c r="A8" s="106">
        <v>1</v>
      </c>
      <c r="B8" s="107" t="s">
        <v>77</v>
      </c>
      <c r="C8" s="108" t="s">
        <v>78</v>
      </c>
      <c r="D8" s="109" t="s">
        <v>79</v>
      </c>
      <c r="E8" s="110">
        <v>160</v>
      </c>
      <c r="F8" s="110"/>
      <c r="G8" s="111">
        <f>E8*F8</f>
        <v>0</v>
      </c>
      <c r="O8" s="105">
        <v>2</v>
      </c>
      <c r="AA8" s="87">
        <v>1</v>
      </c>
      <c r="AB8" s="87">
        <v>1</v>
      </c>
      <c r="AC8" s="87">
        <v>1</v>
      </c>
      <c r="AZ8" s="87">
        <v>1</v>
      </c>
      <c r="BA8" s="87">
        <f>IF(AZ8=1,G8,0)</f>
        <v>0</v>
      </c>
      <c r="BB8" s="87">
        <f>IF(AZ8=2,G8,0)</f>
        <v>0</v>
      </c>
      <c r="BC8" s="87">
        <f>IF(AZ8=3,G8,0)</f>
        <v>0</v>
      </c>
      <c r="BD8" s="87">
        <f>IF(AZ8=4,G8,0)</f>
        <v>0</v>
      </c>
      <c r="BE8" s="87">
        <f>IF(AZ8=5,G8,0)</f>
        <v>0</v>
      </c>
      <c r="CA8" s="112">
        <v>1</v>
      </c>
      <c r="CB8" s="112">
        <v>1</v>
      </c>
      <c r="CZ8" s="87">
        <v>0</v>
      </c>
    </row>
    <row r="9" spans="1:15" ht="12.75">
      <c r="A9" s="113"/>
      <c r="B9" s="115"/>
      <c r="C9" s="240" t="s">
        <v>80</v>
      </c>
      <c r="D9" s="241"/>
      <c r="E9" s="116">
        <v>160</v>
      </c>
      <c r="F9" s="117"/>
      <c r="G9" s="118"/>
      <c r="M9" s="114" t="s">
        <v>80</v>
      </c>
      <c r="O9" s="105"/>
    </row>
    <row r="10" spans="1:104" ht="12.75">
      <c r="A10" s="106">
        <v>2</v>
      </c>
      <c r="B10" s="107" t="s">
        <v>81</v>
      </c>
      <c r="C10" s="108" t="s">
        <v>82</v>
      </c>
      <c r="D10" s="109" t="s">
        <v>83</v>
      </c>
      <c r="E10" s="110">
        <v>7.2</v>
      </c>
      <c r="F10" s="110"/>
      <c r="G10" s="111">
        <f>E10*F10</f>
        <v>0</v>
      </c>
      <c r="O10" s="105">
        <v>2</v>
      </c>
      <c r="AA10" s="87">
        <v>1</v>
      </c>
      <c r="AB10" s="87">
        <v>0</v>
      </c>
      <c r="AC10" s="87">
        <v>0</v>
      </c>
      <c r="AZ10" s="87">
        <v>1</v>
      </c>
      <c r="BA10" s="87">
        <f>IF(AZ10=1,G10,0)</f>
        <v>0</v>
      </c>
      <c r="BB10" s="87">
        <f>IF(AZ10=2,G10,0)</f>
        <v>0</v>
      </c>
      <c r="BC10" s="87">
        <f>IF(AZ10=3,G10,0)</f>
        <v>0</v>
      </c>
      <c r="BD10" s="87">
        <f>IF(AZ10=4,G10,0)</f>
        <v>0</v>
      </c>
      <c r="BE10" s="87">
        <f>IF(AZ10=5,G10,0)</f>
        <v>0</v>
      </c>
      <c r="CA10" s="112">
        <v>1</v>
      </c>
      <c r="CB10" s="112">
        <v>0</v>
      </c>
      <c r="CZ10" s="87">
        <v>0.00869</v>
      </c>
    </row>
    <row r="11" spans="1:15" ht="12.75">
      <c r="A11" s="113"/>
      <c r="B11" s="115"/>
      <c r="C11" s="240" t="s">
        <v>84</v>
      </c>
      <c r="D11" s="241"/>
      <c r="E11" s="116">
        <v>7.2</v>
      </c>
      <c r="F11" s="117"/>
      <c r="G11" s="118"/>
      <c r="M11" s="114" t="s">
        <v>84</v>
      </c>
      <c r="O11" s="105"/>
    </row>
    <row r="12" spans="1:104" ht="12.75">
      <c r="A12" s="106">
        <v>3</v>
      </c>
      <c r="B12" s="107" t="s">
        <v>85</v>
      </c>
      <c r="C12" s="108" t="s">
        <v>86</v>
      </c>
      <c r="D12" s="109" t="s">
        <v>83</v>
      </c>
      <c r="E12" s="110">
        <v>10.8</v>
      </c>
      <c r="F12" s="110"/>
      <c r="G12" s="111">
        <f>E12*F12</f>
        <v>0</v>
      </c>
      <c r="O12" s="105">
        <v>2</v>
      </c>
      <c r="AA12" s="87">
        <v>1</v>
      </c>
      <c r="AB12" s="87">
        <v>1</v>
      </c>
      <c r="AC12" s="87">
        <v>1</v>
      </c>
      <c r="AZ12" s="87">
        <v>1</v>
      </c>
      <c r="BA12" s="87">
        <f>IF(AZ12=1,G12,0)</f>
        <v>0</v>
      </c>
      <c r="BB12" s="87">
        <f>IF(AZ12=2,G12,0)</f>
        <v>0</v>
      </c>
      <c r="BC12" s="87">
        <f>IF(AZ12=3,G12,0)</f>
        <v>0</v>
      </c>
      <c r="BD12" s="87">
        <f>IF(AZ12=4,G12,0)</f>
        <v>0</v>
      </c>
      <c r="BE12" s="87">
        <f>IF(AZ12=5,G12,0)</f>
        <v>0</v>
      </c>
      <c r="CA12" s="112">
        <v>1</v>
      </c>
      <c r="CB12" s="112">
        <v>1</v>
      </c>
      <c r="CZ12" s="87">
        <v>0.02478</v>
      </c>
    </row>
    <row r="13" spans="1:15" ht="12.75">
      <c r="A13" s="113"/>
      <c r="B13" s="115"/>
      <c r="C13" s="240" t="s">
        <v>87</v>
      </c>
      <c r="D13" s="241"/>
      <c r="E13" s="116">
        <v>10.8</v>
      </c>
      <c r="F13" s="117"/>
      <c r="G13" s="118"/>
      <c r="M13" s="114" t="s">
        <v>87</v>
      </c>
      <c r="O13" s="105"/>
    </row>
    <row r="14" spans="1:104" ht="12.75">
      <c r="A14" s="106">
        <v>4</v>
      </c>
      <c r="B14" s="107" t="s">
        <v>88</v>
      </c>
      <c r="C14" s="108" t="s">
        <v>89</v>
      </c>
      <c r="D14" s="109" t="s">
        <v>90</v>
      </c>
      <c r="E14" s="110">
        <v>37.534</v>
      </c>
      <c r="F14" s="110"/>
      <c r="G14" s="111">
        <f>E14*F14</f>
        <v>0</v>
      </c>
      <c r="O14" s="105">
        <v>2</v>
      </c>
      <c r="AA14" s="87">
        <v>1</v>
      </c>
      <c r="AB14" s="87">
        <v>1</v>
      </c>
      <c r="AC14" s="87">
        <v>1</v>
      </c>
      <c r="AZ14" s="87">
        <v>1</v>
      </c>
      <c r="BA14" s="87">
        <f>IF(AZ14=1,G14,0)</f>
        <v>0</v>
      </c>
      <c r="BB14" s="87">
        <f>IF(AZ14=2,G14,0)</f>
        <v>0</v>
      </c>
      <c r="BC14" s="87">
        <f>IF(AZ14=3,G14,0)</f>
        <v>0</v>
      </c>
      <c r="BD14" s="87">
        <f>IF(AZ14=4,G14,0)</f>
        <v>0</v>
      </c>
      <c r="BE14" s="87">
        <f>IF(AZ14=5,G14,0)</f>
        <v>0</v>
      </c>
      <c r="CA14" s="112">
        <v>1</v>
      </c>
      <c r="CB14" s="112">
        <v>1</v>
      </c>
      <c r="CZ14" s="87">
        <v>0</v>
      </c>
    </row>
    <row r="15" spans="1:15" ht="22.5">
      <c r="A15" s="113"/>
      <c r="B15" s="115"/>
      <c r="C15" s="240" t="s">
        <v>373</v>
      </c>
      <c r="D15" s="241"/>
      <c r="E15" s="116">
        <v>3.872</v>
      </c>
      <c r="F15" s="117"/>
      <c r="G15" s="118"/>
      <c r="M15" s="114" t="s">
        <v>91</v>
      </c>
      <c r="O15" s="105"/>
    </row>
    <row r="16" spans="1:15" ht="11.25" customHeight="1">
      <c r="A16" s="113"/>
      <c r="B16" s="115"/>
      <c r="C16" s="240" t="s">
        <v>339</v>
      </c>
      <c r="D16" s="241"/>
      <c r="E16" s="116">
        <v>3.872</v>
      </c>
      <c r="F16" s="117"/>
      <c r="G16" s="118"/>
      <c r="M16" s="114" t="s">
        <v>92</v>
      </c>
      <c r="O16" s="105"/>
    </row>
    <row r="17" spans="1:15" ht="11.25" customHeight="1">
      <c r="A17" s="113"/>
      <c r="B17" s="115"/>
      <c r="C17" s="240" t="s">
        <v>93</v>
      </c>
      <c r="D17" s="241"/>
      <c r="E17" s="116">
        <v>17.874</v>
      </c>
      <c r="F17" s="117"/>
      <c r="G17" s="118"/>
      <c r="M17" s="114" t="s">
        <v>93</v>
      </c>
      <c r="O17" s="105"/>
    </row>
    <row r="18" spans="1:15" ht="11.25" customHeight="1">
      <c r="A18" s="113"/>
      <c r="B18" s="115"/>
      <c r="C18" s="240" t="s">
        <v>340</v>
      </c>
      <c r="D18" s="241"/>
      <c r="E18" s="116">
        <v>11.916</v>
      </c>
      <c r="F18" s="117"/>
      <c r="G18" s="118"/>
      <c r="M18" s="114" t="s">
        <v>94</v>
      </c>
      <c r="O18" s="105"/>
    </row>
    <row r="19" spans="1:104" ht="12.75">
      <c r="A19" s="106">
        <v>5</v>
      </c>
      <c r="B19" s="107" t="s">
        <v>95</v>
      </c>
      <c r="C19" s="108" t="s">
        <v>96</v>
      </c>
      <c r="D19" s="109" t="s">
        <v>90</v>
      </c>
      <c r="E19" s="110">
        <v>162.311</v>
      </c>
      <c r="F19" s="110"/>
      <c r="G19" s="111">
        <f>E19*F19</f>
        <v>0</v>
      </c>
      <c r="O19" s="105">
        <v>2</v>
      </c>
      <c r="AA19" s="87">
        <v>1</v>
      </c>
      <c r="AB19" s="87">
        <v>1</v>
      </c>
      <c r="AC19" s="87">
        <v>1</v>
      </c>
      <c r="AZ19" s="87">
        <v>1</v>
      </c>
      <c r="BA19" s="87">
        <f>IF(AZ19=1,G19,0)</f>
        <v>0</v>
      </c>
      <c r="BB19" s="87">
        <f>IF(AZ19=2,G19,0)</f>
        <v>0</v>
      </c>
      <c r="BC19" s="87">
        <f>IF(AZ19=3,G19,0)</f>
        <v>0</v>
      </c>
      <c r="BD19" s="87">
        <f>IF(AZ19=4,G19,0)</f>
        <v>0</v>
      </c>
      <c r="BE19" s="87">
        <f>IF(AZ19=5,G19,0)</f>
        <v>0</v>
      </c>
      <c r="CA19" s="112">
        <v>1</v>
      </c>
      <c r="CB19" s="112">
        <v>1</v>
      </c>
      <c r="CZ19" s="87">
        <v>0</v>
      </c>
    </row>
    <row r="20" spans="1:15" ht="11.25" customHeight="1">
      <c r="A20" s="113"/>
      <c r="B20" s="115"/>
      <c r="C20" s="240" t="s">
        <v>341</v>
      </c>
      <c r="D20" s="241"/>
      <c r="E20" s="116">
        <v>0</v>
      </c>
      <c r="F20" s="117"/>
      <c r="G20" s="118"/>
      <c r="M20" s="114" t="s">
        <v>97</v>
      </c>
      <c r="O20" s="105"/>
    </row>
    <row r="21" spans="1:15" ht="11.25" customHeight="1">
      <c r="A21" s="113"/>
      <c r="B21" s="115"/>
      <c r="C21" s="240" t="s">
        <v>98</v>
      </c>
      <c r="D21" s="241"/>
      <c r="E21" s="116">
        <v>15.996</v>
      </c>
      <c r="F21" s="117"/>
      <c r="G21" s="118"/>
      <c r="M21" s="114" t="s">
        <v>98</v>
      </c>
      <c r="O21" s="105"/>
    </row>
    <row r="22" spans="1:15" ht="11.25" customHeight="1">
      <c r="A22" s="113"/>
      <c r="B22" s="115"/>
      <c r="C22" s="240" t="s">
        <v>99</v>
      </c>
      <c r="D22" s="241"/>
      <c r="E22" s="116">
        <v>12.578</v>
      </c>
      <c r="F22" s="117"/>
      <c r="G22" s="118"/>
      <c r="M22" s="114" t="s">
        <v>99</v>
      </c>
      <c r="O22" s="105"/>
    </row>
    <row r="23" spans="1:15" ht="11.25" customHeight="1">
      <c r="A23" s="113"/>
      <c r="B23" s="115"/>
      <c r="C23" s="240" t="s">
        <v>100</v>
      </c>
      <c r="D23" s="241"/>
      <c r="E23" s="116">
        <v>43.659</v>
      </c>
      <c r="F23" s="117"/>
      <c r="G23" s="118"/>
      <c r="M23" s="114" t="s">
        <v>100</v>
      </c>
      <c r="O23" s="105"/>
    </row>
    <row r="24" spans="1:15" ht="11.25" customHeight="1">
      <c r="A24" s="113"/>
      <c r="B24" s="115"/>
      <c r="C24" s="240" t="s">
        <v>101</v>
      </c>
      <c r="D24" s="241"/>
      <c r="E24" s="116">
        <v>-15.242</v>
      </c>
      <c r="F24" s="117"/>
      <c r="G24" s="118"/>
      <c r="M24" s="114" t="s">
        <v>101</v>
      </c>
      <c r="O24" s="105"/>
    </row>
    <row r="25" spans="1:15" ht="11.25" customHeight="1">
      <c r="A25" s="113"/>
      <c r="B25" s="115"/>
      <c r="C25" s="240" t="s">
        <v>102</v>
      </c>
      <c r="D25" s="241"/>
      <c r="E25" s="116">
        <v>70.76</v>
      </c>
      <c r="F25" s="117"/>
      <c r="G25" s="118"/>
      <c r="M25" s="114" t="s">
        <v>102</v>
      </c>
      <c r="O25" s="105"/>
    </row>
    <row r="26" spans="1:15" ht="11.25" customHeight="1">
      <c r="A26" s="113"/>
      <c r="B26" s="115"/>
      <c r="C26" s="240" t="s">
        <v>103</v>
      </c>
      <c r="D26" s="241"/>
      <c r="E26" s="116">
        <v>17.2</v>
      </c>
      <c r="F26" s="117"/>
      <c r="G26" s="118"/>
      <c r="M26" s="114" t="s">
        <v>103</v>
      </c>
      <c r="O26" s="105"/>
    </row>
    <row r="27" spans="1:15" ht="11.25" customHeight="1">
      <c r="A27" s="113"/>
      <c r="B27" s="115"/>
      <c r="C27" s="240" t="s">
        <v>104</v>
      </c>
      <c r="D27" s="241"/>
      <c r="E27" s="116">
        <v>8.4</v>
      </c>
      <c r="F27" s="117"/>
      <c r="G27" s="118"/>
      <c r="M27" s="114" t="s">
        <v>104</v>
      </c>
      <c r="O27" s="105"/>
    </row>
    <row r="28" spans="1:15" ht="11.25" customHeight="1">
      <c r="A28" s="113"/>
      <c r="B28" s="115"/>
      <c r="C28" s="240" t="s">
        <v>105</v>
      </c>
      <c r="D28" s="241"/>
      <c r="E28" s="116">
        <v>8.96</v>
      </c>
      <c r="F28" s="117"/>
      <c r="G28" s="118"/>
      <c r="M28" s="114" t="s">
        <v>105</v>
      </c>
      <c r="O28" s="105"/>
    </row>
    <row r="29" spans="1:104" ht="12.75">
      <c r="A29" s="106">
        <v>6</v>
      </c>
      <c r="B29" s="107" t="s">
        <v>106</v>
      </c>
      <c r="C29" s="108" t="s">
        <v>107</v>
      </c>
      <c r="D29" s="109" t="s">
        <v>90</v>
      </c>
      <c r="E29" s="110">
        <v>162.31</v>
      </c>
      <c r="F29" s="110"/>
      <c r="G29" s="111">
        <f>E29*F29</f>
        <v>0</v>
      </c>
      <c r="O29" s="105">
        <v>2</v>
      </c>
      <c r="AA29" s="87">
        <v>1</v>
      </c>
      <c r="AB29" s="87">
        <v>1</v>
      </c>
      <c r="AC29" s="87">
        <v>1</v>
      </c>
      <c r="AZ29" s="87">
        <v>1</v>
      </c>
      <c r="BA29" s="87">
        <f>IF(AZ29=1,G29,0)</f>
        <v>0</v>
      </c>
      <c r="BB29" s="87">
        <f>IF(AZ29=2,G29,0)</f>
        <v>0</v>
      </c>
      <c r="BC29" s="87">
        <f>IF(AZ29=3,G29,0)</f>
        <v>0</v>
      </c>
      <c r="BD29" s="87">
        <f>IF(AZ29=4,G29,0)</f>
        <v>0</v>
      </c>
      <c r="BE29" s="87">
        <f>IF(AZ29=5,G29,0)</f>
        <v>0</v>
      </c>
      <c r="CA29" s="112">
        <v>1</v>
      </c>
      <c r="CB29" s="112">
        <v>1</v>
      </c>
      <c r="CZ29" s="87">
        <v>0</v>
      </c>
    </row>
    <row r="30" spans="1:104" ht="12.75">
      <c r="A30" s="106">
        <v>7</v>
      </c>
      <c r="B30" s="107" t="s">
        <v>108</v>
      </c>
      <c r="C30" s="108" t="s">
        <v>109</v>
      </c>
      <c r="D30" s="109" t="s">
        <v>110</v>
      </c>
      <c r="E30" s="110">
        <v>371.2</v>
      </c>
      <c r="F30" s="110"/>
      <c r="G30" s="111">
        <f>E30*F30</f>
        <v>0</v>
      </c>
      <c r="O30" s="105">
        <v>2</v>
      </c>
      <c r="AA30" s="87">
        <v>1</v>
      </c>
      <c r="AB30" s="87">
        <v>1</v>
      </c>
      <c r="AC30" s="87">
        <v>1</v>
      </c>
      <c r="AZ30" s="87">
        <v>1</v>
      </c>
      <c r="BA30" s="87">
        <f>IF(AZ30=1,G30,0)</f>
        <v>0</v>
      </c>
      <c r="BB30" s="87">
        <f>IF(AZ30=2,G30,0)</f>
        <v>0</v>
      </c>
      <c r="BC30" s="87">
        <f>IF(AZ30=3,G30,0)</f>
        <v>0</v>
      </c>
      <c r="BD30" s="87">
        <f>IF(AZ30=4,G30,0)</f>
        <v>0</v>
      </c>
      <c r="BE30" s="87">
        <f>IF(AZ30=5,G30,0)</f>
        <v>0</v>
      </c>
      <c r="CA30" s="112">
        <v>1</v>
      </c>
      <c r="CB30" s="112">
        <v>1</v>
      </c>
      <c r="CZ30" s="87">
        <v>0.00099</v>
      </c>
    </row>
    <row r="31" spans="1:15" ht="12.75">
      <c r="A31" s="113"/>
      <c r="B31" s="115"/>
      <c r="C31" s="240" t="s">
        <v>111</v>
      </c>
      <c r="D31" s="241"/>
      <c r="E31" s="116">
        <v>371.2</v>
      </c>
      <c r="F31" s="117"/>
      <c r="G31" s="118"/>
      <c r="M31" s="114" t="s">
        <v>111</v>
      </c>
      <c r="O31" s="105"/>
    </row>
    <row r="32" spans="1:104" ht="12.75">
      <c r="A32" s="106">
        <v>8</v>
      </c>
      <c r="B32" s="107" t="s">
        <v>112</v>
      </c>
      <c r="C32" s="108" t="s">
        <v>113</v>
      </c>
      <c r="D32" s="109" t="s">
        <v>110</v>
      </c>
      <c r="E32" s="110">
        <v>371.2</v>
      </c>
      <c r="F32" s="110"/>
      <c r="G32" s="111">
        <f>E32*F32</f>
        <v>0</v>
      </c>
      <c r="O32" s="105">
        <v>2</v>
      </c>
      <c r="AA32" s="87">
        <v>1</v>
      </c>
      <c r="AB32" s="87">
        <v>1</v>
      </c>
      <c r="AC32" s="87">
        <v>1</v>
      </c>
      <c r="AZ32" s="87">
        <v>1</v>
      </c>
      <c r="BA32" s="87">
        <f>IF(AZ32=1,G32,0)</f>
        <v>0</v>
      </c>
      <c r="BB32" s="87">
        <f>IF(AZ32=2,G32,0)</f>
        <v>0</v>
      </c>
      <c r="BC32" s="87">
        <f>IF(AZ32=3,G32,0)</f>
        <v>0</v>
      </c>
      <c r="BD32" s="87">
        <f>IF(AZ32=4,G32,0)</f>
        <v>0</v>
      </c>
      <c r="BE32" s="87">
        <f>IF(AZ32=5,G32,0)</f>
        <v>0</v>
      </c>
      <c r="CA32" s="112">
        <v>1</v>
      </c>
      <c r="CB32" s="112">
        <v>1</v>
      </c>
      <c r="CZ32" s="87">
        <v>0</v>
      </c>
    </row>
    <row r="33" spans="1:104" ht="12.75">
      <c r="A33" s="106">
        <v>9</v>
      </c>
      <c r="B33" s="107" t="s">
        <v>114</v>
      </c>
      <c r="C33" s="108" t="s">
        <v>115</v>
      </c>
      <c r="D33" s="109" t="s">
        <v>90</v>
      </c>
      <c r="E33" s="110">
        <v>48.693</v>
      </c>
      <c r="F33" s="110"/>
      <c r="G33" s="111">
        <f>E33*F33</f>
        <v>0</v>
      </c>
      <c r="O33" s="105">
        <v>2</v>
      </c>
      <c r="AA33" s="87">
        <v>1</v>
      </c>
      <c r="AB33" s="87">
        <v>1</v>
      </c>
      <c r="AC33" s="87">
        <v>1</v>
      </c>
      <c r="AZ33" s="87">
        <v>1</v>
      </c>
      <c r="BA33" s="87">
        <f>IF(AZ33=1,G33,0)</f>
        <v>0</v>
      </c>
      <c r="BB33" s="87">
        <f>IF(AZ33=2,G33,0)</f>
        <v>0</v>
      </c>
      <c r="BC33" s="87">
        <f>IF(AZ33=3,G33,0)</f>
        <v>0</v>
      </c>
      <c r="BD33" s="87">
        <f>IF(AZ33=4,G33,0)</f>
        <v>0</v>
      </c>
      <c r="BE33" s="87">
        <f>IF(AZ33=5,G33,0)</f>
        <v>0</v>
      </c>
      <c r="CA33" s="112">
        <v>1</v>
      </c>
      <c r="CB33" s="112">
        <v>1</v>
      </c>
      <c r="CZ33" s="87">
        <v>0</v>
      </c>
    </row>
    <row r="34" spans="1:15" ht="12.75">
      <c r="A34" s="113"/>
      <c r="B34" s="115"/>
      <c r="C34" s="240" t="s">
        <v>116</v>
      </c>
      <c r="D34" s="241"/>
      <c r="E34" s="116">
        <v>48.693</v>
      </c>
      <c r="F34" s="117"/>
      <c r="G34" s="118"/>
      <c r="M34" s="114" t="s">
        <v>116</v>
      </c>
      <c r="O34" s="105"/>
    </row>
    <row r="35" spans="1:104" ht="12.75">
      <c r="A35" s="106">
        <v>10</v>
      </c>
      <c r="B35" s="107" t="s">
        <v>117</v>
      </c>
      <c r="C35" s="108" t="s">
        <v>118</v>
      </c>
      <c r="D35" s="109" t="s">
        <v>90</v>
      </c>
      <c r="E35" s="110">
        <v>198.7</v>
      </c>
      <c r="F35" s="110"/>
      <c r="G35" s="111">
        <f>E35*F35</f>
        <v>0</v>
      </c>
      <c r="O35" s="105">
        <v>2</v>
      </c>
      <c r="AA35" s="87">
        <v>1</v>
      </c>
      <c r="AB35" s="87">
        <v>1</v>
      </c>
      <c r="AC35" s="87">
        <v>1</v>
      </c>
      <c r="AZ35" s="87">
        <v>1</v>
      </c>
      <c r="BA35" s="87">
        <f>IF(AZ35=1,G35,0)</f>
        <v>0</v>
      </c>
      <c r="BB35" s="87">
        <f>IF(AZ35=2,G35,0)</f>
        <v>0</v>
      </c>
      <c r="BC35" s="87">
        <f>IF(AZ35=3,G35,0)</f>
        <v>0</v>
      </c>
      <c r="BD35" s="87">
        <f>IF(AZ35=4,G35,0)</f>
        <v>0</v>
      </c>
      <c r="BE35" s="87">
        <f>IF(AZ35=5,G35,0)</f>
        <v>0</v>
      </c>
      <c r="CA35" s="112">
        <v>1</v>
      </c>
      <c r="CB35" s="112">
        <v>1</v>
      </c>
      <c r="CZ35" s="87">
        <v>0</v>
      </c>
    </row>
    <row r="36" spans="1:15" ht="12.75">
      <c r="A36" s="113"/>
      <c r="B36" s="115"/>
      <c r="C36" s="240" t="s">
        <v>119</v>
      </c>
      <c r="D36" s="241"/>
      <c r="E36" s="116">
        <v>162.31</v>
      </c>
      <c r="F36" s="117"/>
      <c r="G36" s="118"/>
      <c r="M36" s="114" t="s">
        <v>119</v>
      </c>
      <c r="O36" s="105"/>
    </row>
    <row r="37" spans="1:15" ht="12.75">
      <c r="A37" s="113"/>
      <c r="B37" s="115"/>
      <c r="C37" s="240" t="s">
        <v>120</v>
      </c>
      <c r="D37" s="241"/>
      <c r="E37" s="116">
        <v>36.39</v>
      </c>
      <c r="F37" s="117"/>
      <c r="G37" s="118"/>
      <c r="M37" s="114" t="s">
        <v>120</v>
      </c>
      <c r="O37" s="105"/>
    </row>
    <row r="38" spans="1:104" ht="12.75">
      <c r="A38" s="106">
        <v>11</v>
      </c>
      <c r="B38" s="107" t="s">
        <v>121</v>
      </c>
      <c r="C38" s="108" t="s">
        <v>122</v>
      </c>
      <c r="D38" s="109" t="s">
        <v>90</v>
      </c>
      <c r="E38" s="110">
        <v>125.92</v>
      </c>
      <c r="F38" s="110"/>
      <c r="G38" s="111">
        <f>E38*F38</f>
        <v>0</v>
      </c>
      <c r="O38" s="105">
        <v>2</v>
      </c>
      <c r="AA38" s="87">
        <v>1</v>
      </c>
      <c r="AB38" s="87">
        <v>1</v>
      </c>
      <c r="AC38" s="87">
        <v>1</v>
      </c>
      <c r="AZ38" s="87">
        <v>1</v>
      </c>
      <c r="BA38" s="87">
        <f>IF(AZ38=1,G38,0)</f>
        <v>0</v>
      </c>
      <c r="BB38" s="87">
        <f>IF(AZ38=2,G38,0)</f>
        <v>0</v>
      </c>
      <c r="BC38" s="87">
        <f>IF(AZ38=3,G38,0)</f>
        <v>0</v>
      </c>
      <c r="BD38" s="87">
        <f>IF(AZ38=4,G38,0)</f>
        <v>0</v>
      </c>
      <c r="BE38" s="87">
        <f>IF(AZ38=5,G38,0)</f>
        <v>0</v>
      </c>
      <c r="CA38" s="112">
        <v>1</v>
      </c>
      <c r="CB38" s="112">
        <v>1</v>
      </c>
      <c r="CZ38" s="87">
        <v>0</v>
      </c>
    </row>
    <row r="39" spans="1:15" ht="12.75">
      <c r="A39" s="113"/>
      <c r="B39" s="115"/>
      <c r="C39" s="240" t="s">
        <v>123</v>
      </c>
      <c r="D39" s="241"/>
      <c r="E39" s="116">
        <v>125.92</v>
      </c>
      <c r="F39" s="117"/>
      <c r="G39" s="118"/>
      <c r="M39" s="114" t="s">
        <v>123</v>
      </c>
      <c r="O39" s="105"/>
    </row>
    <row r="40" spans="1:104" ht="12.75">
      <c r="A40" s="106">
        <v>12</v>
      </c>
      <c r="B40" s="107" t="s">
        <v>124</v>
      </c>
      <c r="C40" s="108" t="s">
        <v>125</v>
      </c>
      <c r="D40" s="109" t="s">
        <v>90</v>
      </c>
      <c r="E40" s="110">
        <v>1259.2</v>
      </c>
      <c r="F40" s="110"/>
      <c r="G40" s="111">
        <f>E40*F40</f>
        <v>0</v>
      </c>
      <c r="O40" s="105">
        <v>2</v>
      </c>
      <c r="AA40" s="87">
        <v>1</v>
      </c>
      <c r="AB40" s="87">
        <v>1</v>
      </c>
      <c r="AC40" s="87">
        <v>1</v>
      </c>
      <c r="AZ40" s="87">
        <v>1</v>
      </c>
      <c r="BA40" s="87">
        <f>IF(AZ40=1,G40,0)</f>
        <v>0</v>
      </c>
      <c r="BB40" s="87">
        <f>IF(AZ40=2,G40,0)</f>
        <v>0</v>
      </c>
      <c r="BC40" s="87">
        <f>IF(AZ40=3,G40,0)</f>
        <v>0</v>
      </c>
      <c r="BD40" s="87">
        <f>IF(AZ40=4,G40,0)</f>
        <v>0</v>
      </c>
      <c r="BE40" s="87">
        <f>IF(AZ40=5,G40,0)</f>
        <v>0</v>
      </c>
      <c r="CA40" s="112">
        <v>1</v>
      </c>
      <c r="CB40" s="112">
        <v>1</v>
      </c>
      <c r="CZ40" s="87">
        <v>0</v>
      </c>
    </row>
    <row r="41" spans="1:15" ht="12.75">
      <c r="A41" s="113"/>
      <c r="B41" s="115"/>
      <c r="C41" s="240" t="s">
        <v>126</v>
      </c>
      <c r="D41" s="241"/>
      <c r="E41" s="116">
        <v>1259.2</v>
      </c>
      <c r="F41" s="117"/>
      <c r="G41" s="118"/>
      <c r="M41" s="114" t="s">
        <v>126</v>
      </c>
      <c r="O41" s="105"/>
    </row>
    <row r="42" spans="1:104" ht="12.75">
      <c r="A42" s="106">
        <v>13</v>
      </c>
      <c r="B42" s="107" t="s">
        <v>127</v>
      </c>
      <c r="C42" s="108" t="s">
        <v>128</v>
      </c>
      <c r="D42" s="109" t="s">
        <v>90</v>
      </c>
      <c r="E42" s="110">
        <v>324.62</v>
      </c>
      <c r="F42" s="110"/>
      <c r="G42" s="111">
        <f>E42*F42</f>
        <v>0</v>
      </c>
      <c r="O42" s="105">
        <v>2</v>
      </c>
      <c r="AA42" s="87">
        <v>1</v>
      </c>
      <c r="AB42" s="87">
        <v>1</v>
      </c>
      <c r="AC42" s="87">
        <v>1</v>
      </c>
      <c r="AZ42" s="87">
        <v>1</v>
      </c>
      <c r="BA42" s="87">
        <f>IF(AZ42=1,G42,0)</f>
        <v>0</v>
      </c>
      <c r="BB42" s="87">
        <f>IF(AZ42=2,G42,0)</f>
        <v>0</v>
      </c>
      <c r="BC42" s="87">
        <f>IF(AZ42=3,G42,0)</f>
        <v>0</v>
      </c>
      <c r="BD42" s="87">
        <f>IF(AZ42=4,G42,0)</f>
        <v>0</v>
      </c>
      <c r="BE42" s="87">
        <f>IF(AZ42=5,G42,0)</f>
        <v>0</v>
      </c>
      <c r="CA42" s="112">
        <v>1</v>
      </c>
      <c r="CB42" s="112">
        <v>1</v>
      </c>
      <c r="CZ42" s="87">
        <v>0</v>
      </c>
    </row>
    <row r="43" spans="1:15" ht="12.75">
      <c r="A43" s="113"/>
      <c r="B43" s="115"/>
      <c r="C43" s="240" t="s">
        <v>129</v>
      </c>
      <c r="D43" s="241"/>
      <c r="E43" s="116">
        <v>162.31</v>
      </c>
      <c r="F43" s="117"/>
      <c r="G43" s="118"/>
      <c r="M43" s="114" t="s">
        <v>129</v>
      </c>
      <c r="O43" s="105"/>
    </row>
    <row r="44" spans="1:15" ht="12.75">
      <c r="A44" s="113"/>
      <c r="B44" s="115"/>
      <c r="C44" s="240" t="s">
        <v>130</v>
      </c>
      <c r="D44" s="241"/>
      <c r="E44" s="116">
        <v>36.39</v>
      </c>
      <c r="F44" s="117"/>
      <c r="G44" s="118"/>
      <c r="M44" s="114" t="s">
        <v>130</v>
      </c>
      <c r="O44" s="105"/>
    </row>
    <row r="45" spans="1:15" ht="12.75">
      <c r="A45" s="113"/>
      <c r="B45" s="115"/>
      <c r="C45" s="240" t="s">
        <v>131</v>
      </c>
      <c r="D45" s="241"/>
      <c r="E45" s="116">
        <v>125.92</v>
      </c>
      <c r="F45" s="117"/>
      <c r="G45" s="118"/>
      <c r="M45" s="114" t="s">
        <v>131</v>
      </c>
      <c r="O45" s="105"/>
    </row>
    <row r="46" spans="1:104" ht="12.75">
      <c r="A46" s="106">
        <v>14</v>
      </c>
      <c r="B46" s="107" t="s">
        <v>132</v>
      </c>
      <c r="C46" s="108" t="s">
        <v>133</v>
      </c>
      <c r="D46" s="109" t="s">
        <v>90</v>
      </c>
      <c r="E46" s="110">
        <v>288.23</v>
      </c>
      <c r="F46" s="110"/>
      <c r="G46" s="111">
        <f>E46*F46</f>
        <v>0</v>
      </c>
      <c r="O46" s="105">
        <v>2</v>
      </c>
      <c r="AA46" s="87">
        <v>1</v>
      </c>
      <c r="AB46" s="87">
        <v>1</v>
      </c>
      <c r="AC46" s="87">
        <v>1</v>
      </c>
      <c r="AZ46" s="87">
        <v>1</v>
      </c>
      <c r="BA46" s="87">
        <f>IF(AZ46=1,G46,0)</f>
        <v>0</v>
      </c>
      <c r="BB46" s="87">
        <f>IF(AZ46=2,G46,0)</f>
        <v>0</v>
      </c>
      <c r="BC46" s="87">
        <f>IF(AZ46=3,G46,0)</f>
        <v>0</v>
      </c>
      <c r="BD46" s="87">
        <f>IF(AZ46=4,G46,0)</f>
        <v>0</v>
      </c>
      <c r="BE46" s="87">
        <f>IF(AZ46=5,G46,0)</f>
        <v>0</v>
      </c>
      <c r="CA46" s="112">
        <v>1</v>
      </c>
      <c r="CB46" s="112">
        <v>1</v>
      </c>
      <c r="CZ46" s="87">
        <v>0</v>
      </c>
    </row>
    <row r="47" spans="1:15" ht="12.75">
      <c r="A47" s="113"/>
      <c r="B47" s="115"/>
      <c r="C47" s="240" t="s">
        <v>129</v>
      </c>
      <c r="D47" s="241"/>
      <c r="E47" s="116">
        <v>162.31</v>
      </c>
      <c r="F47" s="117"/>
      <c r="G47" s="118"/>
      <c r="M47" s="114" t="s">
        <v>129</v>
      </c>
      <c r="O47" s="105"/>
    </row>
    <row r="48" spans="1:15" ht="12.75">
      <c r="A48" s="113"/>
      <c r="B48" s="115"/>
      <c r="C48" s="240" t="s">
        <v>134</v>
      </c>
      <c r="D48" s="241"/>
      <c r="E48" s="116">
        <v>125.92</v>
      </c>
      <c r="F48" s="117"/>
      <c r="G48" s="118"/>
      <c r="M48" s="114" t="s">
        <v>134</v>
      </c>
      <c r="O48" s="105"/>
    </row>
    <row r="49" spans="1:104" ht="12.75">
      <c r="A49" s="106">
        <v>15</v>
      </c>
      <c r="B49" s="107" t="s">
        <v>135</v>
      </c>
      <c r="C49" s="108" t="s">
        <v>136</v>
      </c>
      <c r="D49" s="109" t="s">
        <v>137</v>
      </c>
      <c r="E49" s="110">
        <v>210.2864</v>
      </c>
      <c r="F49" s="110"/>
      <c r="G49" s="111">
        <f>E49*F49</f>
        <v>0</v>
      </c>
      <c r="O49" s="105">
        <v>2</v>
      </c>
      <c r="AA49" s="87">
        <v>1</v>
      </c>
      <c r="AB49" s="87">
        <v>1</v>
      </c>
      <c r="AC49" s="87">
        <v>1</v>
      </c>
      <c r="AZ49" s="87">
        <v>1</v>
      </c>
      <c r="BA49" s="87">
        <f>IF(AZ49=1,G49,0)</f>
        <v>0</v>
      </c>
      <c r="BB49" s="87">
        <f>IF(AZ49=2,G49,0)</f>
        <v>0</v>
      </c>
      <c r="BC49" s="87">
        <f>IF(AZ49=3,G49,0)</f>
        <v>0</v>
      </c>
      <c r="BD49" s="87">
        <f>IF(AZ49=4,G49,0)</f>
        <v>0</v>
      </c>
      <c r="BE49" s="87">
        <f>IF(AZ49=5,G49,0)</f>
        <v>0</v>
      </c>
      <c r="CA49" s="112">
        <v>1</v>
      </c>
      <c r="CB49" s="112">
        <v>1</v>
      </c>
      <c r="CZ49" s="87">
        <v>0</v>
      </c>
    </row>
    <row r="50" spans="1:15" ht="12.75">
      <c r="A50" s="113"/>
      <c r="B50" s="115"/>
      <c r="C50" s="240" t="s">
        <v>138</v>
      </c>
      <c r="D50" s="241"/>
      <c r="E50" s="116">
        <v>210.2864</v>
      </c>
      <c r="F50" s="117"/>
      <c r="G50" s="118"/>
      <c r="M50" s="114" t="s">
        <v>138</v>
      </c>
      <c r="O50" s="105"/>
    </row>
    <row r="51" spans="1:104" ht="12.75">
      <c r="A51" s="106">
        <v>16</v>
      </c>
      <c r="B51" s="107" t="s">
        <v>139</v>
      </c>
      <c r="C51" s="108" t="s">
        <v>140</v>
      </c>
      <c r="D51" s="109" t="s">
        <v>90</v>
      </c>
      <c r="E51" s="110">
        <v>36.391</v>
      </c>
      <c r="F51" s="110"/>
      <c r="G51" s="111">
        <f>E51*F51</f>
        <v>0</v>
      </c>
      <c r="O51" s="105">
        <v>2</v>
      </c>
      <c r="AA51" s="87">
        <v>1</v>
      </c>
      <c r="AB51" s="87">
        <v>1</v>
      </c>
      <c r="AC51" s="87">
        <v>1</v>
      </c>
      <c r="AZ51" s="87">
        <v>1</v>
      </c>
      <c r="BA51" s="87">
        <f>IF(AZ51=1,G51,0)</f>
        <v>0</v>
      </c>
      <c r="BB51" s="87">
        <f>IF(AZ51=2,G51,0)</f>
        <v>0</v>
      </c>
      <c r="BC51" s="87">
        <f>IF(AZ51=3,G51,0)</f>
        <v>0</v>
      </c>
      <c r="BD51" s="87">
        <f>IF(AZ51=4,G51,0)</f>
        <v>0</v>
      </c>
      <c r="BE51" s="87">
        <f>IF(AZ51=5,G51,0)</f>
        <v>0</v>
      </c>
      <c r="CA51" s="112">
        <v>1</v>
      </c>
      <c r="CB51" s="112">
        <v>1</v>
      </c>
      <c r="CZ51" s="87">
        <v>0</v>
      </c>
    </row>
    <row r="52" spans="1:15" ht="33.75">
      <c r="A52" s="113"/>
      <c r="B52" s="115"/>
      <c r="C52" s="240" t="s">
        <v>342</v>
      </c>
      <c r="D52" s="241"/>
      <c r="E52" s="116">
        <v>33.271</v>
      </c>
      <c r="F52" s="117"/>
      <c r="G52" s="118"/>
      <c r="M52" s="114" t="s">
        <v>141</v>
      </c>
      <c r="O52" s="105"/>
    </row>
    <row r="53" spans="1:15" ht="12.75">
      <c r="A53" s="113"/>
      <c r="B53" s="115"/>
      <c r="C53" s="240" t="s">
        <v>142</v>
      </c>
      <c r="D53" s="241"/>
      <c r="E53" s="116">
        <v>3.12</v>
      </c>
      <c r="F53" s="117"/>
      <c r="G53" s="118"/>
      <c r="M53" s="114" t="s">
        <v>142</v>
      </c>
      <c r="O53" s="105"/>
    </row>
    <row r="54" spans="1:104" ht="22.5">
      <c r="A54" s="106">
        <v>17</v>
      </c>
      <c r="B54" s="107" t="s">
        <v>143</v>
      </c>
      <c r="C54" s="108" t="s">
        <v>144</v>
      </c>
      <c r="D54" s="109" t="s">
        <v>90</v>
      </c>
      <c r="E54" s="110">
        <v>52.904</v>
      </c>
      <c r="F54" s="110"/>
      <c r="G54" s="111">
        <f>E54*F54</f>
        <v>0</v>
      </c>
      <c r="O54" s="105">
        <v>2</v>
      </c>
      <c r="AA54" s="87">
        <v>1</v>
      </c>
      <c r="AB54" s="87">
        <v>1</v>
      </c>
      <c r="AC54" s="87">
        <v>1</v>
      </c>
      <c r="AZ54" s="87">
        <v>1</v>
      </c>
      <c r="BA54" s="87">
        <f>IF(AZ54=1,G54,0)</f>
        <v>0</v>
      </c>
      <c r="BB54" s="87">
        <f>IF(AZ54=2,G54,0)</f>
        <v>0</v>
      </c>
      <c r="BC54" s="87">
        <f>IF(AZ54=3,G54,0)</f>
        <v>0</v>
      </c>
      <c r="BD54" s="87">
        <f>IF(AZ54=4,G54,0)</f>
        <v>0</v>
      </c>
      <c r="BE54" s="87">
        <f>IF(AZ54=5,G54,0)</f>
        <v>0</v>
      </c>
      <c r="CA54" s="112">
        <v>1</v>
      </c>
      <c r="CB54" s="112">
        <v>1</v>
      </c>
      <c r="CZ54" s="87">
        <v>1.7</v>
      </c>
    </row>
    <row r="55" spans="1:15" ht="11.25" customHeight="1">
      <c r="A55" s="113"/>
      <c r="B55" s="115"/>
      <c r="C55" s="240" t="s">
        <v>145</v>
      </c>
      <c r="D55" s="241"/>
      <c r="E55" s="116">
        <v>0</v>
      </c>
      <c r="F55" s="117"/>
      <c r="G55" s="118"/>
      <c r="M55" s="114" t="s">
        <v>145</v>
      </c>
      <c r="O55" s="105"/>
    </row>
    <row r="56" spans="1:15" ht="11.25" customHeight="1">
      <c r="A56" s="113"/>
      <c r="B56" s="115"/>
      <c r="C56" s="240" t="s">
        <v>146</v>
      </c>
      <c r="D56" s="241"/>
      <c r="E56" s="116">
        <v>0</v>
      </c>
      <c r="F56" s="117"/>
      <c r="G56" s="118"/>
      <c r="M56" s="114" t="s">
        <v>146</v>
      </c>
      <c r="O56" s="105"/>
    </row>
    <row r="57" spans="1:15" ht="11.25" customHeight="1">
      <c r="A57" s="113"/>
      <c r="B57" s="115"/>
      <c r="C57" s="240" t="s">
        <v>147</v>
      </c>
      <c r="D57" s="241"/>
      <c r="E57" s="116">
        <v>46.84</v>
      </c>
      <c r="F57" s="117"/>
      <c r="G57" s="118"/>
      <c r="M57" s="114" t="s">
        <v>147</v>
      </c>
      <c r="O57" s="105"/>
    </row>
    <row r="58" spans="1:15" ht="11.25" customHeight="1">
      <c r="A58" s="113"/>
      <c r="B58" s="115"/>
      <c r="C58" s="240" t="s">
        <v>148</v>
      </c>
      <c r="D58" s="241"/>
      <c r="E58" s="116">
        <v>6.064</v>
      </c>
      <c r="F58" s="117"/>
      <c r="G58" s="118"/>
      <c r="M58" s="114" t="s">
        <v>148</v>
      </c>
      <c r="O58" s="105"/>
    </row>
    <row r="59" spans="1:104" ht="12.75">
      <c r="A59" s="106">
        <v>18</v>
      </c>
      <c r="B59" s="107" t="s">
        <v>149</v>
      </c>
      <c r="C59" s="108" t="s">
        <v>150</v>
      </c>
      <c r="D59" s="109" t="s">
        <v>110</v>
      </c>
      <c r="E59" s="110">
        <v>119.32</v>
      </c>
      <c r="F59" s="110"/>
      <c r="G59" s="111">
        <f>E59*F59</f>
        <v>0</v>
      </c>
      <c r="O59" s="105">
        <v>2</v>
      </c>
      <c r="AA59" s="87">
        <v>1</v>
      </c>
      <c r="AB59" s="87">
        <v>1</v>
      </c>
      <c r="AC59" s="87">
        <v>1</v>
      </c>
      <c r="AZ59" s="87">
        <v>1</v>
      </c>
      <c r="BA59" s="87">
        <f>IF(AZ59=1,G59,0)</f>
        <v>0</v>
      </c>
      <c r="BB59" s="87">
        <f>IF(AZ59=2,G59,0)</f>
        <v>0</v>
      </c>
      <c r="BC59" s="87">
        <f>IF(AZ59=3,G59,0)</f>
        <v>0</v>
      </c>
      <c r="BD59" s="87">
        <f>IF(AZ59=4,G59,0)</f>
        <v>0</v>
      </c>
      <c r="BE59" s="87">
        <f>IF(AZ59=5,G59,0)</f>
        <v>0</v>
      </c>
      <c r="CA59" s="112">
        <v>1</v>
      </c>
      <c r="CB59" s="112">
        <v>1</v>
      </c>
      <c r="CZ59" s="87">
        <v>0</v>
      </c>
    </row>
    <row r="60" spans="1:15" ht="11.25" customHeight="1">
      <c r="A60" s="113"/>
      <c r="B60" s="115"/>
      <c r="C60" s="240" t="s">
        <v>151</v>
      </c>
      <c r="D60" s="241"/>
      <c r="E60" s="116">
        <v>119.32</v>
      </c>
      <c r="F60" s="117"/>
      <c r="G60" s="118"/>
      <c r="M60" s="114" t="s">
        <v>151</v>
      </c>
      <c r="O60" s="105"/>
    </row>
    <row r="61" spans="1:104" ht="12.75">
      <c r="A61" s="106">
        <v>19</v>
      </c>
      <c r="B61" s="107" t="s">
        <v>152</v>
      </c>
      <c r="C61" s="108" t="s">
        <v>153</v>
      </c>
      <c r="D61" s="109" t="s">
        <v>110</v>
      </c>
      <c r="E61" s="110">
        <v>119.32</v>
      </c>
      <c r="F61" s="110"/>
      <c r="G61" s="111">
        <f>E61*F61</f>
        <v>0</v>
      </c>
      <c r="O61" s="105">
        <v>2</v>
      </c>
      <c r="AA61" s="87">
        <v>1</v>
      </c>
      <c r="AB61" s="87">
        <v>1</v>
      </c>
      <c r="AC61" s="87">
        <v>1</v>
      </c>
      <c r="AZ61" s="87">
        <v>1</v>
      </c>
      <c r="BA61" s="87">
        <f>IF(AZ61=1,G61,0)</f>
        <v>0</v>
      </c>
      <c r="BB61" s="87">
        <f>IF(AZ61=2,G61,0)</f>
        <v>0</v>
      </c>
      <c r="BC61" s="87">
        <f>IF(AZ61=3,G61,0)</f>
        <v>0</v>
      </c>
      <c r="BD61" s="87">
        <f>IF(AZ61=4,G61,0)</f>
        <v>0</v>
      </c>
      <c r="BE61" s="87">
        <f>IF(AZ61=5,G61,0)</f>
        <v>0</v>
      </c>
      <c r="CA61" s="112">
        <v>1</v>
      </c>
      <c r="CB61" s="112">
        <v>1</v>
      </c>
      <c r="CZ61" s="87">
        <v>0</v>
      </c>
    </row>
    <row r="62" spans="1:57" ht="12.75">
      <c r="A62" s="119"/>
      <c r="B62" s="120" t="s">
        <v>74</v>
      </c>
      <c r="C62" s="121" t="str">
        <f>CONCATENATE(B7," ",C7)</f>
        <v>1 Zemní práce</v>
      </c>
      <c r="D62" s="122"/>
      <c r="E62" s="123"/>
      <c r="F62" s="124"/>
      <c r="G62" s="125">
        <f>SUM(G7:G61)</f>
        <v>0</v>
      </c>
      <c r="O62" s="105">
        <v>4</v>
      </c>
      <c r="BA62" s="126">
        <f>SUM(BA7:BA61)</f>
        <v>0</v>
      </c>
      <c r="BB62" s="126">
        <f>SUM(BB7:BB61)</f>
        <v>0</v>
      </c>
      <c r="BC62" s="126">
        <f>SUM(BC7:BC61)</f>
        <v>0</v>
      </c>
      <c r="BD62" s="126">
        <f>SUM(BD7:BD61)</f>
        <v>0</v>
      </c>
      <c r="BE62" s="126">
        <f>SUM(BE7:BE61)</f>
        <v>0</v>
      </c>
    </row>
    <row r="63" spans="1:15" ht="18" customHeight="1">
      <c r="A63" s="98" t="s">
        <v>71</v>
      </c>
      <c r="B63" s="99" t="s">
        <v>154</v>
      </c>
      <c r="C63" s="100" t="s">
        <v>155</v>
      </c>
      <c r="D63" s="101"/>
      <c r="E63" s="102"/>
      <c r="F63" s="102"/>
      <c r="G63" s="103"/>
      <c r="H63" s="104"/>
      <c r="I63" s="104"/>
      <c r="O63" s="105">
        <v>1</v>
      </c>
    </row>
    <row r="64" spans="1:104" ht="12.75">
      <c r="A64" s="106">
        <v>20</v>
      </c>
      <c r="B64" s="107" t="s">
        <v>156</v>
      </c>
      <c r="C64" s="108" t="s">
        <v>157</v>
      </c>
      <c r="D64" s="109" t="s">
        <v>158</v>
      </c>
      <c r="E64" s="110">
        <v>9</v>
      </c>
      <c r="F64" s="110"/>
      <c r="G64" s="111">
        <f aca="true" t="shared" si="0" ref="G64:G74">E64*F64</f>
        <v>0</v>
      </c>
      <c r="O64" s="105">
        <v>2</v>
      </c>
      <c r="AA64" s="87">
        <v>1</v>
      </c>
      <c r="AB64" s="87">
        <v>1</v>
      </c>
      <c r="AC64" s="87">
        <v>1</v>
      </c>
      <c r="AZ64" s="87">
        <v>1</v>
      </c>
      <c r="BA64" s="87">
        <f aca="true" t="shared" si="1" ref="BA64:BA74">IF(AZ64=1,G64,0)</f>
        <v>0</v>
      </c>
      <c r="BB64" s="87">
        <f aca="true" t="shared" si="2" ref="BB64:BB74">IF(AZ64=2,G64,0)</f>
        <v>0</v>
      </c>
      <c r="BC64" s="87">
        <f aca="true" t="shared" si="3" ref="BC64:BC74">IF(AZ64=3,G64,0)</f>
        <v>0</v>
      </c>
      <c r="BD64" s="87">
        <f aca="true" t="shared" si="4" ref="BD64:BD74">IF(AZ64=4,G64,0)</f>
        <v>0</v>
      </c>
      <c r="BE64" s="87">
        <f aca="true" t="shared" si="5" ref="BE64:BE74">IF(AZ64=5,G64,0)</f>
        <v>0</v>
      </c>
      <c r="CA64" s="112">
        <v>1</v>
      </c>
      <c r="CB64" s="112">
        <v>1</v>
      </c>
      <c r="CZ64" s="87">
        <v>0</v>
      </c>
    </row>
    <row r="65" spans="1:104" ht="12.75">
      <c r="A65" s="106">
        <v>21</v>
      </c>
      <c r="B65" s="107" t="s">
        <v>159</v>
      </c>
      <c r="C65" s="108" t="s">
        <v>160</v>
      </c>
      <c r="D65" s="109" t="s">
        <v>161</v>
      </c>
      <c r="E65" s="110">
        <v>1</v>
      </c>
      <c r="F65" s="110"/>
      <c r="G65" s="111">
        <f t="shared" si="0"/>
        <v>0</v>
      </c>
      <c r="O65" s="105">
        <v>2</v>
      </c>
      <c r="AA65" s="87">
        <v>1</v>
      </c>
      <c r="AB65" s="87">
        <v>1</v>
      </c>
      <c r="AC65" s="87">
        <v>1</v>
      </c>
      <c r="AZ65" s="87">
        <v>1</v>
      </c>
      <c r="BA65" s="87">
        <f t="shared" si="1"/>
        <v>0</v>
      </c>
      <c r="BB65" s="87">
        <f t="shared" si="2"/>
        <v>0</v>
      </c>
      <c r="BC65" s="87">
        <f t="shared" si="3"/>
        <v>0</v>
      </c>
      <c r="BD65" s="87">
        <f t="shared" si="4"/>
        <v>0</v>
      </c>
      <c r="BE65" s="87">
        <f t="shared" si="5"/>
        <v>0</v>
      </c>
      <c r="CA65" s="112">
        <v>1</v>
      </c>
      <c r="CB65" s="112">
        <v>1</v>
      </c>
      <c r="CZ65" s="87">
        <v>0</v>
      </c>
    </row>
    <row r="66" spans="1:104" ht="22.5">
      <c r="A66" s="106">
        <v>22</v>
      </c>
      <c r="B66" s="107" t="s">
        <v>162</v>
      </c>
      <c r="C66" s="108" t="s">
        <v>163</v>
      </c>
      <c r="D66" s="109" t="s">
        <v>161</v>
      </c>
      <c r="E66" s="110">
        <v>1</v>
      </c>
      <c r="F66" s="110"/>
      <c r="G66" s="111">
        <f t="shared" si="0"/>
        <v>0</v>
      </c>
      <c r="O66" s="105">
        <v>2</v>
      </c>
      <c r="AA66" s="87">
        <v>1</v>
      </c>
      <c r="AB66" s="87">
        <v>1</v>
      </c>
      <c r="AC66" s="87">
        <v>1</v>
      </c>
      <c r="AZ66" s="87">
        <v>1</v>
      </c>
      <c r="BA66" s="87">
        <f t="shared" si="1"/>
        <v>0</v>
      </c>
      <c r="BB66" s="87">
        <f t="shared" si="2"/>
        <v>0</v>
      </c>
      <c r="BC66" s="87">
        <f t="shared" si="3"/>
        <v>0</v>
      </c>
      <c r="BD66" s="87">
        <f t="shared" si="4"/>
        <v>0</v>
      </c>
      <c r="BE66" s="87">
        <f t="shared" si="5"/>
        <v>0</v>
      </c>
      <c r="CA66" s="112">
        <v>1</v>
      </c>
      <c r="CB66" s="112">
        <v>1</v>
      </c>
      <c r="CZ66" s="87">
        <v>0</v>
      </c>
    </row>
    <row r="67" spans="1:104" ht="12.75">
      <c r="A67" s="106">
        <v>23</v>
      </c>
      <c r="B67" s="107" t="s">
        <v>164</v>
      </c>
      <c r="C67" s="108" t="s">
        <v>165</v>
      </c>
      <c r="D67" s="109" t="s">
        <v>166</v>
      </c>
      <c r="E67" s="110">
        <v>1.16</v>
      </c>
      <c r="F67" s="110"/>
      <c r="G67" s="111">
        <f t="shared" si="0"/>
        <v>0</v>
      </c>
      <c r="O67" s="105">
        <v>2</v>
      </c>
      <c r="AA67" s="87">
        <v>1</v>
      </c>
      <c r="AB67" s="87">
        <v>1</v>
      </c>
      <c r="AC67" s="87">
        <v>1</v>
      </c>
      <c r="AZ67" s="87">
        <v>1</v>
      </c>
      <c r="BA67" s="87">
        <f t="shared" si="1"/>
        <v>0</v>
      </c>
      <c r="BB67" s="87">
        <f t="shared" si="2"/>
        <v>0</v>
      </c>
      <c r="BC67" s="87">
        <f t="shared" si="3"/>
        <v>0</v>
      </c>
      <c r="BD67" s="87">
        <f t="shared" si="4"/>
        <v>0</v>
      </c>
      <c r="BE67" s="87">
        <f t="shared" si="5"/>
        <v>0</v>
      </c>
      <c r="CA67" s="112">
        <v>1</v>
      </c>
      <c r="CB67" s="112">
        <v>1</v>
      </c>
      <c r="CZ67" s="87">
        <v>0</v>
      </c>
    </row>
    <row r="68" spans="1:104" ht="12.75">
      <c r="A68" s="106">
        <v>24</v>
      </c>
      <c r="B68" s="107" t="s">
        <v>167</v>
      </c>
      <c r="C68" s="108" t="s">
        <v>168</v>
      </c>
      <c r="D68" s="109" t="s">
        <v>161</v>
      </c>
      <c r="E68" s="110">
        <v>1</v>
      </c>
      <c r="F68" s="218"/>
      <c r="G68" s="219">
        <f t="shared" si="0"/>
        <v>0</v>
      </c>
      <c r="O68" s="105">
        <v>2</v>
      </c>
      <c r="AA68" s="87">
        <v>1</v>
      </c>
      <c r="AB68" s="87">
        <v>1</v>
      </c>
      <c r="AC68" s="87">
        <v>1</v>
      </c>
      <c r="AZ68" s="87">
        <v>1</v>
      </c>
      <c r="BA68" s="87">
        <f t="shared" si="1"/>
        <v>0</v>
      </c>
      <c r="BB68" s="87">
        <f t="shared" si="2"/>
        <v>0</v>
      </c>
      <c r="BC68" s="87">
        <f t="shared" si="3"/>
        <v>0</v>
      </c>
      <c r="BD68" s="87">
        <f t="shared" si="4"/>
        <v>0</v>
      </c>
      <c r="BE68" s="87">
        <f t="shared" si="5"/>
        <v>0</v>
      </c>
      <c r="CA68" s="112">
        <v>1</v>
      </c>
      <c r="CB68" s="112">
        <v>1</v>
      </c>
      <c r="CZ68" s="87">
        <v>0</v>
      </c>
    </row>
    <row r="69" spans="1:104" ht="12.75">
      <c r="A69" s="106">
        <v>25</v>
      </c>
      <c r="B69" s="107" t="s">
        <v>169</v>
      </c>
      <c r="C69" s="108" t="s">
        <v>170</v>
      </c>
      <c r="D69" s="109" t="s">
        <v>161</v>
      </c>
      <c r="E69" s="110">
        <v>1</v>
      </c>
      <c r="F69" s="110"/>
      <c r="G69" s="111">
        <f t="shared" si="0"/>
        <v>0</v>
      </c>
      <c r="O69" s="105">
        <v>2</v>
      </c>
      <c r="AA69" s="87">
        <v>1</v>
      </c>
      <c r="AB69" s="87">
        <v>1</v>
      </c>
      <c r="AC69" s="87">
        <v>1</v>
      </c>
      <c r="AZ69" s="87">
        <v>1</v>
      </c>
      <c r="BA69" s="87">
        <f t="shared" si="1"/>
        <v>0</v>
      </c>
      <c r="BB69" s="87">
        <f t="shared" si="2"/>
        <v>0</v>
      </c>
      <c r="BC69" s="87">
        <f t="shared" si="3"/>
        <v>0</v>
      </c>
      <c r="BD69" s="87">
        <f t="shared" si="4"/>
        <v>0</v>
      </c>
      <c r="BE69" s="87">
        <f t="shared" si="5"/>
        <v>0</v>
      </c>
      <c r="CA69" s="112">
        <v>1</v>
      </c>
      <c r="CB69" s="112">
        <v>1</v>
      </c>
      <c r="CZ69" s="87">
        <v>0</v>
      </c>
    </row>
    <row r="70" spans="1:104" ht="12.75">
      <c r="A70" s="106">
        <v>26</v>
      </c>
      <c r="B70" s="107" t="s">
        <v>171</v>
      </c>
      <c r="C70" s="108" t="s">
        <v>172</v>
      </c>
      <c r="D70" s="109" t="s">
        <v>161</v>
      </c>
      <c r="E70" s="110">
        <v>1</v>
      </c>
      <c r="F70" s="110"/>
      <c r="G70" s="111">
        <f t="shared" si="0"/>
        <v>0</v>
      </c>
      <c r="O70" s="105">
        <v>2</v>
      </c>
      <c r="AA70" s="87">
        <v>1</v>
      </c>
      <c r="AB70" s="87">
        <v>1</v>
      </c>
      <c r="AC70" s="87">
        <v>1</v>
      </c>
      <c r="AZ70" s="87">
        <v>1</v>
      </c>
      <c r="BA70" s="87">
        <f t="shared" si="1"/>
        <v>0</v>
      </c>
      <c r="BB70" s="87">
        <f t="shared" si="2"/>
        <v>0</v>
      </c>
      <c r="BC70" s="87">
        <f t="shared" si="3"/>
        <v>0</v>
      </c>
      <c r="BD70" s="87">
        <f t="shared" si="4"/>
        <v>0</v>
      </c>
      <c r="BE70" s="87">
        <f t="shared" si="5"/>
        <v>0</v>
      </c>
      <c r="CA70" s="112">
        <v>1</v>
      </c>
      <c r="CB70" s="112">
        <v>1</v>
      </c>
      <c r="CZ70" s="87">
        <v>0</v>
      </c>
    </row>
    <row r="71" spans="1:104" ht="12.75">
      <c r="A71" s="106">
        <v>27</v>
      </c>
      <c r="B71" s="107" t="s">
        <v>173</v>
      </c>
      <c r="C71" s="108" t="s">
        <v>174</v>
      </c>
      <c r="D71" s="109" t="s">
        <v>161</v>
      </c>
      <c r="E71" s="110">
        <v>1</v>
      </c>
      <c r="F71" s="110"/>
      <c r="G71" s="111">
        <f t="shared" si="0"/>
        <v>0</v>
      </c>
      <c r="O71" s="105">
        <v>2</v>
      </c>
      <c r="AA71" s="87">
        <v>1</v>
      </c>
      <c r="AB71" s="87">
        <v>1</v>
      </c>
      <c r="AC71" s="87">
        <v>1</v>
      </c>
      <c r="AZ71" s="87">
        <v>1</v>
      </c>
      <c r="BA71" s="87">
        <f t="shared" si="1"/>
        <v>0</v>
      </c>
      <c r="BB71" s="87">
        <f t="shared" si="2"/>
        <v>0</v>
      </c>
      <c r="BC71" s="87">
        <f t="shared" si="3"/>
        <v>0</v>
      </c>
      <c r="BD71" s="87">
        <f t="shared" si="4"/>
        <v>0</v>
      </c>
      <c r="BE71" s="87">
        <f t="shared" si="5"/>
        <v>0</v>
      </c>
      <c r="CA71" s="112">
        <v>1</v>
      </c>
      <c r="CB71" s="112">
        <v>1</v>
      </c>
      <c r="CZ71" s="87">
        <v>0</v>
      </c>
    </row>
    <row r="72" spans="1:104" ht="12.75">
      <c r="A72" s="106">
        <v>28</v>
      </c>
      <c r="B72" s="107" t="s">
        <v>175</v>
      </c>
      <c r="C72" s="108" t="s">
        <v>176</v>
      </c>
      <c r="D72" s="109" t="s">
        <v>161</v>
      </c>
      <c r="E72" s="110">
        <v>1</v>
      </c>
      <c r="F72" s="110"/>
      <c r="G72" s="111">
        <f t="shared" si="0"/>
        <v>0</v>
      </c>
      <c r="O72" s="105">
        <v>2</v>
      </c>
      <c r="AA72" s="87">
        <v>1</v>
      </c>
      <c r="AB72" s="87">
        <v>1</v>
      </c>
      <c r="AC72" s="87">
        <v>1</v>
      </c>
      <c r="AZ72" s="87">
        <v>1</v>
      </c>
      <c r="BA72" s="87">
        <f t="shared" si="1"/>
        <v>0</v>
      </c>
      <c r="BB72" s="87">
        <f t="shared" si="2"/>
        <v>0</v>
      </c>
      <c r="BC72" s="87">
        <f t="shared" si="3"/>
        <v>0</v>
      </c>
      <c r="BD72" s="87">
        <f t="shared" si="4"/>
        <v>0</v>
      </c>
      <c r="BE72" s="87">
        <f t="shared" si="5"/>
        <v>0</v>
      </c>
      <c r="CA72" s="112">
        <v>1</v>
      </c>
      <c r="CB72" s="112">
        <v>1</v>
      </c>
      <c r="CZ72" s="87">
        <v>0</v>
      </c>
    </row>
    <row r="73" spans="1:104" ht="12.75">
      <c r="A73" s="106">
        <v>29</v>
      </c>
      <c r="B73" s="107" t="s">
        <v>177</v>
      </c>
      <c r="C73" s="108" t="s">
        <v>178</v>
      </c>
      <c r="D73" s="109" t="s">
        <v>161</v>
      </c>
      <c r="E73" s="110">
        <v>1</v>
      </c>
      <c r="F73" s="110"/>
      <c r="G73" s="111">
        <f t="shared" si="0"/>
        <v>0</v>
      </c>
      <c r="O73" s="105">
        <v>2</v>
      </c>
      <c r="AA73" s="87">
        <v>1</v>
      </c>
      <c r="AB73" s="87">
        <v>1</v>
      </c>
      <c r="AC73" s="87">
        <v>1</v>
      </c>
      <c r="AZ73" s="87">
        <v>1</v>
      </c>
      <c r="BA73" s="87">
        <f t="shared" si="1"/>
        <v>0</v>
      </c>
      <c r="BB73" s="87">
        <f t="shared" si="2"/>
        <v>0</v>
      </c>
      <c r="BC73" s="87">
        <f t="shared" si="3"/>
        <v>0</v>
      </c>
      <c r="BD73" s="87">
        <f t="shared" si="4"/>
        <v>0</v>
      </c>
      <c r="BE73" s="87">
        <f t="shared" si="5"/>
        <v>0</v>
      </c>
      <c r="CA73" s="112">
        <v>1</v>
      </c>
      <c r="CB73" s="112">
        <v>1</v>
      </c>
      <c r="CZ73" s="87">
        <v>0</v>
      </c>
    </row>
    <row r="74" spans="1:104" ht="12.75">
      <c r="A74" s="106">
        <v>30</v>
      </c>
      <c r="B74" s="107" t="s">
        <v>179</v>
      </c>
      <c r="C74" s="108" t="s">
        <v>180</v>
      </c>
      <c r="D74" s="109" t="s">
        <v>181</v>
      </c>
      <c r="E74" s="110">
        <v>30</v>
      </c>
      <c r="F74" s="110"/>
      <c r="G74" s="111">
        <f t="shared" si="0"/>
        <v>0</v>
      </c>
      <c r="O74" s="105">
        <v>2</v>
      </c>
      <c r="AA74" s="87">
        <v>1</v>
      </c>
      <c r="AB74" s="87">
        <v>1</v>
      </c>
      <c r="AC74" s="87">
        <v>1</v>
      </c>
      <c r="AZ74" s="87">
        <v>1</v>
      </c>
      <c r="BA74" s="87">
        <f t="shared" si="1"/>
        <v>0</v>
      </c>
      <c r="BB74" s="87">
        <f t="shared" si="2"/>
        <v>0</v>
      </c>
      <c r="BC74" s="87">
        <f t="shared" si="3"/>
        <v>0</v>
      </c>
      <c r="BD74" s="87">
        <f t="shared" si="4"/>
        <v>0</v>
      </c>
      <c r="BE74" s="87">
        <f t="shared" si="5"/>
        <v>0</v>
      </c>
      <c r="CA74" s="112">
        <v>1</v>
      </c>
      <c r="CB74" s="112">
        <v>1</v>
      </c>
      <c r="CZ74" s="87">
        <v>0</v>
      </c>
    </row>
    <row r="75" spans="1:57" ht="12.75">
      <c r="A75" s="119"/>
      <c r="B75" s="120" t="s">
        <v>74</v>
      </c>
      <c r="C75" s="121" t="str">
        <f>CONCATENATE(B63," ",C63)</f>
        <v>11 Přípravné a přidružené práce</v>
      </c>
      <c r="D75" s="122"/>
      <c r="E75" s="123"/>
      <c r="F75" s="124"/>
      <c r="G75" s="125">
        <f>SUM(G63:G74)</f>
        <v>0</v>
      </c>
      <c r="O75" s="105">
        <v>4</v>
      </c>
      <c r="BA75" s="126">
        <f>SUM(BA63:BA74)</f>
        <v>0</v>
      </c>
      <c r="BB75" s="126">
        <f>SUM(BB63:BB74)</f>
        <v>0</v>
      </c>
      <c r="BC75" s="126">
        <f>SUM(BC63:BC74)</f>
        <v>0</v>
      </c>
      <c r="BD75" s="126">
        <f>SUM(BD63:BD74)</f>
        <v>0</v>
      </c>
      <c r="BE75" s="126">
        <f>SUM(BE63:BE74)</f>
        <v>0</v>
      </c>
    </row>
    <row r="76" spans="1:15" ht="18" customHeight="1">
      <c r="A76" s="98" t="s">
        <v>71</v>
      </c>
      <c r="B76" s="99" t="s">
        <v>182</v>
      </c>
      <c r="C76" s="100" t="s">
        <v>183</v>
      </c>
      <c r="D76" s="101"/>
      <c r="E76" s="102"/>
      <c r="F76" s="102"/>
      <c r="G76" s="103"/>
      <c r="H76" s="104"/>
      <c r="I76" s="104"/>
      <c r="O76" s="105">
        <v>1</v>
      </c>
    </row>
    <row r="77" spans="1:104" ht="12.75">
      <c r="A77" s="106">
        <v>31</v>
      </c>
      <c r="B77" s="107" t="s">
        <v>184</v>
      </c>
      <c r="C77" s="108" t="s">
        <v>185</v>
      </c>
      <c r="D77" s="109" t="s">
        <v>90</v>
      </c>
      <c r="E77" s="110">
        <v>55.25</v>
      </c>
      <c r="F77" s="110"/>
      <c r="G77" s="111">
        <f>E77*F77</f>
        <v>0</v>
      </c>
      <c r="O77" s="105">
        <v>2</v>
      </c>
      <c r="AA77" s="87">
        <v>1</v>
      </c>
      <c r="AB77" s="87">
        <v>1</v>
      </c>
      <c r="AC77" s="87">
        <v>1</v>
      </c>
      <c r="AZ77" s="87">
        <v>1</v>
      </c>
      <c r="BA77" s="87">
        <f>IF(AZ77=1,G77,0)</f>
        <v>0</v>
      </c>
      <c r="BB77" s="87">
        <f>IF(AZ77=2,G77,0)</f>
        <v>0</v>
      </c>
      <c r="BC77" s="87">
        <f>IF(AZ77=3,G77,0)</f>
        <v>0</v>
      </c>
      <c r="BD77" s="87">
        <f>IF(AZ77=4,G77,0)</f>
        <v>0</v>
      </c>
      <c r="BE77" s="87">
        <f>IF(AZ77=5,G77,0)</f>
        <v>0</v>
      </c>
      <c r="CA77" s="112">
        <v>1</v>
      </c>
      <c r="CB77" s="112">
        <v>1</v>
      </c>
      <c r="CZ77" s="87">
        <v>1.89077</v>
      </c>
    </row>
    <row r="78" spans="1:15" ht="11.25" customHeight="1">
      <c r="A78" s="113"/>
      <c r="B78" s="115"/>
      <c r="C78" s="244" t="s">
        <v>186</v>
      </c>
      <c r="D78" s="241"/>
      <c r="E78" s="135">
        <v>0</v>
      </c>
      <c r="F78" s="117"/>
      <c r="G78" s="118"/>
      <c r="M78" s="114" t="s">
        <v>186</v>
      </c>
      <c r="O78" s="105"/>
    </row>
    <row r="79" spans="1:15" ht="11.25" customHeight="1">
      <c r="A79" s="113"/>
      <c r="B79" s="115"/>
      <c r="C79" s="244" t="s">
        <v>187</v>
      </c>
      <c r="D79" s="241"/>
      <c r="E79" s="135">
        <v>110.5</v>
      </c>
      <c r="F79" s="117"/>
      <c r="G79" s="118"/>
      <c r="M79" s="114" t="s">
        <v>187</v>
      </c>
      <c r="O79" s="105"/>
    </row>
    <row r="80" spans="1:15" ht="11.25" customHeight="1">
      <c r="A80" s="113"/>
      <c r="B80" s="115"/>
      <c r="C80" s="244" t="s">
        <v>188</v>
      </c>
      <c r="D80" s="241"/>
      <c r="E80" s="135">
        <v>110.5</v>
      </c>
      <c r="F80" s="117"/>
      <c r="G80" s="118"/>
      <c r="M80" s="114" t="s">
        <v>188</v>
      </c>
      <c r="O80" s="105"/>
    </row>
    <row r="81" spans="1:15" ht="11.25" customHeight="1">
      <c r="A81" s="113"/>
      <c r="B81" s="115"/>
      <c r="C81" s="240" t="s">
        <v>189</v>
      </c>
      <c r="D81" s="241"/>
      <c r="E81" s="116">
        <v>55.25</v>
      </c>
      <c r="F81" s="117"/>
      <c r="G81" s="118"/>
      <c r="M81" s="114" t="s">
        <v>189</v>
      </c>
      <c r="O81" s="105"/>
    </row>
    <row r="82" spans="1:104" ht="12.75">
      <c r="A82" s="106">
        <v>32</v>
      </c>
      <c r="B82" s="107" t="s">
        <v>190</v>
      </c>
      <c r="C82" s="108" t="s">
        <v>191</v>
      </c>
      <c r="D82" s="109" t="s">
        <v>83</v>
      </c>
      <c r="E82" s="110">
        <v>104</v>
      </c>
      <c r="F82" s="110"/>
      <c r="G82" s="111">
        <f>E82*F82</f>
        <v>0</v>
      </c>
      <c r="O82" s="105">
        <v>2</v>
      </c>
      <c r="AA82" s="87">
        <v>1</v>
      </c>
      <c r="AB82" s="87">
        <v>9</v>
      </c>
      <c r="AC82" s="87">
        <v>9</v>
      </c>
      <c r="AZ82" s="87">
        <v>1</v>
      </c>
      <c r="BA82" s="87">
        <f>IF(AZ82=1,G82,0)</f>
        <v>0</v>
      </c>
      <c r="BB82" s="87">
        <f>IF(AZ82=2,G82,0)</f>
        <v>0</v>
      </c>
      <c r="BC82" s="87">
        <f>IF(AZ82=3,G82,0)</f>
        <v>0</v>
      </c>
      <c r="BD82" s="87">
        <f>IF(AZ82=4,G82,0)</f>
        <v>0</v>
      </c>
      <c r="BE82" s="87">
        <f>IF(AZ82=5,G82,0)</f>
        <v>0</v>
      </c>
      <c r="CA82" s="112">
        <v>1</v>
      </c>
      <c r="CB82" s="112">
        <v>9</v>
      </c>
      <c r="CZ82" s="87">
        <v>0.00031</v>
      </c>
    </row>
    <row r="83" spans="1:104" ht="12.75">
      <c r="A83" s="106">
        <v>33</v>
      </c>
      <c r="B83" s="107" t="s">
        <v>192</v>
      </c>
      <c r="C83" s="108" t="s">
        <v>193</v>
      </c>
      <c r="D83" s="109" t="s">
        <v>83</v>
      </c>
      <c r="E83" s="110">
        <v>11</v>
      </c>
      <c r="F83" s="110"/>
      <c r="G83" s="111">
        <f>E83*F83</f>
        <v>0</v>
      </c>
      <c r="O83" s="105">
        <v>2</v>
      </c>
      <c r="AA83" s="87">
        <v>1</v>
      </c>
      <c r="AB83" s="87">
        <v>9</v>
      </c>
      <c r="AC83" s="87">
        <v>9</v>
      </c>
      <c r="AZ83" s="87">
        <v>1</v>
      </c>
      <c r="BA83" s="87">
        <f>IF(AZ83=1,G83,0)</f>
        <v>0</v>
      </c>
      <c r="BB83" s="87">
        <f>IF(AZ83=2,G83,0)</f>
        <v>0</v>
      </c>
      <c r="BC83" s="87">
        <f>IF(AZ83=3,G83,0)</f>
        <v>0</v>
      </c>
      <c r="BD83" s="87">
        <f>IF(AZ83=4,G83,0)</f>
        <v>0</v>
      </c>
      <c r="BE83" s="87">
        <f>IF(AZ83=5,G83,0)</f>
        <v>0</v>
      </c>
      <c r="CA83" s="112">
        <v>1</v>
      </c>
      <c r="CB83" s="112">
        <v>9</v>
      </c>
      <c r="CZ83" s="87">
        <v>0.00031</v>
      </c>
    </row>
    <row r="84" spans="1:57" ht="12.75">
      <c r="A84" s="119"/>
      <c r="B84" s="120" t="s">
        <v>74</v>
      </c>
      <c r="C84" s="121" t="str">
        <f>CONCATENATE(B76," ",C76)</f>
        <v>45 Podkladní a vedlejší konstrukce</v>
      </c>
      <c r="D84" s="122"/>
      <c r="E84" s="123"/>
      <c r="F84" s="124"/>
      <c r="G84" s="125">
        <f>SUM(G76:G83)</f>
        <v>0</v>
      </c>
      <c r="O84" s="105">
        <v>4</v>
      </c>
      <c r="BA84" s="126">
        <f>SUM(BA76:BA83)</f>
        <v>0</v>
      </c>
      <c r="BB84" s="126">
        <f>SUM(BB76:BB83)</f>
        <v>0</v>
      </c>
      <c r="BC84" s="126">
        <f>SUM(BC76:BC83)</f>
        <v>0</v>
      </c>
      <c r="BD84" s="126">
        <f>SUM(BD76:BD83)</f>
        <v>0</v>
      </c>
      <c r="BE84" s="126">
        <f>SUM(BE76:BE83)</f>
        <v>0</v>
      </c>
    </row>
    <row r="85" spans="1:15" ht="18" customHeight="1">
      <c r="A85" s="98" t="s">
        <v>71</v>
      </c>
      <c r="B85" s="99" t="s">
        <v>194</v>
      </c>
      <c r="C85" s="100" t="s">
        <v>195</v>
      </c>
      <c r="D85" s="101"/>
      <c r="E85" s="102"/>
      <c r="F85" s="102"/>
      <c r="G85" s="103"/>
      <c r="H85" s="104"/>
      <c r="I85" s="104"/>
      <c r="O85" s="105">
        <v>1</v>
      </c>
    </row>
    <row r="86" spans="1:104" ht="22.5">
      <c r="A86" s="106">
        <v>34</v>
      </c>
      <c r="B86" s="107" t="s">
        <v>196</v>
      </c>
      <c r="C86" s="108" t="s">
        <v>197</v>
      </c>
      <c r="D86" s="109" t="s">
        <v>110</v>
      </c>
      <c r="E86" s="110">
        <v>109.5</v>
      </c>
      <c r="F86" s="110"/>
      <c r="G86" s="111">
        <f>E86*F86</f>
        <v>0</v>
      </c>
      <c r="O86" s="105">
        <v>2</v>
      </c>
      <c r="AA86" s="87">
        <v>1</v>
      </c>
      <c r="AB86" s="87">
        <v>1</v>
      </c>
      <c r="AC86" s="87">
        <v>1</v>
      </c>
      <c r="AZ86" s="87">
        <v>1</v>
      </c>
      <c r="BA86" s="87">
        <f>IF(AZ86=1,G86,0)</f>
        <v>0</v>
      </c>
      <c r="BB86" s="87">
        <f>IF(AZ86=2,G86,0)</f>
        <v>0</v>
      </c>
      <c r="BC86" s="87">
        <f>IF(AZ86=3,G86,0)</f>
        <v>0</v>
      </c>
      <c r="BD86" s="87">
        <f>IF(AZ86=4,G86,0)</f>
        <v>0</v>
      </c>
      <c r="BE86" s="87">
        <f>IF(AZ86=5,G86,0)</f>
        <v>0</v>
      </c>
      <c r="CA86" s="112">
        <v>1</v>
      </c>
      <c r="CB86" s="112">
        <v>1</v>
      </c>
      <c r="CZ86" s="87">
        <v>0.33075</v>
      </c>
    </row>
    <row r="87" spans="1:15" ht="12.75">
      <c r="A87" s="113"/>
      <c r="B87" s="115"/>
      <c r="C87" s="240" t="s">
        <v>198</v>
      </c>
      <c r="D87" s="241"/>
      <c r="E87" s="116">
        <v>109.5</v>
      </c>
      <c r="F87" s="117"/>
      <c r="G87" s="118"/>
      <c r="M87" s="114" t="s">
        <v>198</v>
      </c>
      <c r="O87" s="105"/>
    </row>
    <row r="88" spans="1:104" ht="22.5">
      <c r="A88" s="106">
        <v>35</v>
      </c>
      <c r="B88" s="107" t="s">
        <v>199</v>
      </c>
      <c r="C88" s="108" t="s">
        <v>200</v>
      </c>
      <c r="D88" s="109" t="s">
        <v>110</v>
      </c>
      <c r="E88" s="110">
        <v>109.5</v>
      </c>
      <c r="F88" s="110"/>
      <c r="G88" s="111">
        <f>E88*F88</f>
        <v>0</v>
      </c>
      <c r="O88" s="105">
        <v>2</v>
      </c>
      <c r="AA88" s="87">
        <v>1</v>
      </c>
      <c r="AB88" s="87">
        <v>1</v>
      </c>
      <c r="AC88" s="87">
        <v>1</v>
      </c>
      <c r="AZ88" s="87">
        <v>1</v>
      </c>
      <c r="BA88" s="87">
        <f>IF(AZ88=1,G88,0)</f>
        <v>0</v>
      </c>
      <c r="BB88" s="87">
        <f>IF(AZ88=2,G88,0)</f>
        <v>0</v>
      </c>
      <c r="BC88" s="87">
        <f>IF(AZ88=3,G88,0)</f>
        <v>0</v>
      </c>
      <c r="BD88" s="87">
        <f>IF(AZ88=4,G88,0)</f>
        <v>0</v>
      </c>
      <c r="BE88" s="87">
        <f>IF(AZ88=5,G88,0)</f>
        <v>0</v>
      </c>
      <c r="CA88" s="112">
        <v>1</v>
      </c>
      <c r="CB88" s="112">
        <v>1</v>
      </c>
      <c r="CZ88" s="87">
        <v>0.33075</v>
      </c>
    </row>
    <row r="89" spans="1:15" ht="12.75">
      <c r="A89" s="113"/>
      <c r="B89" s="115"/>
      <c r="C89" s="240" t="s">
        <v>198</v>
      </c>
      <c r="D89" s="241"/>
      <c r="E89" s="116">
        <v>109.5</v>
      </c>
      <c r="F89" s="117"/>
      <c r="G89" s="118"/>
      <c r="M89" s="114" t="s">
        <v>198</v>
      </c>
      <c r="O89" s="105"/>
    </row>
    <row r="90" spans="1:104" ht="22.5">
      <c r="A90" s="106">
        <v>36</v>
      </c>
      <c r="B90" s="107" t="s">
        <v>201</v>
      </c>
      <c r="C90" s="108" t="s">
        <v>202</v>
      </c>
      <c r="D90" s="109" t="s">
        <v>110</v>
      </c>
      <c r="E90" s="110">
        <v>109.5</v>
      </c>
      <c r="F90" s="110"/>
      <c r="G90" s="111">
        <f>E90*F90</f>
        <v>0</v>
      </c>
      <c r="O90" s="105">
        <v>2</v>
      </c>
      <c r="AA90" s="87">
        <v>1</v>
      </c>
      <c r="AB90" s="87">
        <v>1</v>
      </c>
      <c r="AC90" s="87">
        <v>1</v>
      </c>
      <c r="AZ90" s="87">
        <v>1</v>
      </c>
      <c r="BA90" s="87">
        <f>IF(AZ90=1,G90,0)</f>
        <v>0</v>
      </c>
      <c r="BB90" s="87">
        <f>IF(AZ90=2,G90,0)</f>
        <v>0</v>
      </c>
      <c r="BC90" s="87">
        <f>IF(AZ90=3,G90,0)</f>
        <v>0</v>
      </c>
      <c r="BD90" s="87">
        <f>IF(AZ90=4,G90,0)</f>
        <v>0</v>
      </c>
      <c r="BE90" s="87">
        <f>IF(AZ90=5,G90,0)</f>
        <v>0</v>
      </c>
      <c r="CA90" s="112">
        <v>1</v>
      </c>
      <c r="CB90" s="112">
        <v>1</v>
      </c>
      <c r="CZ90" s="87">
        <v>0.441</v>
      </c>
    </row>
    <row r="91" spans="1:15" ht="12.75">
      <c r="A91" s="113"/>
      <c r="B91" s="115"/>
      <c r="C91" s="240" t="s">
        <v>198</v>
      </c>
      <c r="D91" s="241"/>
      <c r="E91" s="116">
        <v>109.5</v>
      </c>
      <c r="F91" s="117"/>
      <c r="G91" s="118"/>
      <c r="M91" s="114" t="s">
        <v>198</v>
      </c>
      <c r="O91" s="105"/>
    </row>
    <row r="92" spans="1:104" ht="22.5">
      <c r="A92" s="106">
        <v>37</v>
      </c>
      <c r="B92" s="107" t="s">
        <v>203</v>
      </c>
      <c r="C92" s="108" t="s">
        <v>343</v>
      </c>
      <c r="D92" s="109" t="s">
        <v>110</v>
      </c>
      <c r="E92" s="110">
        <v>230</v>
      </c>
      <c r="F92" s="110"/>
      <c r="G92" s="111">
        <f>E92*F92</f>
        <v>0</v>
      </c>
      <c r="O92" s="105">
        <v>2</v>
      </c>
      <c r="AA92" s="87">
        <v>1</v>
      </c>
      <c r="AB92" s="87">
        <v>0</v>
      </c>
      <c r="AC92" s="87">
        <v>0</v>
      </c>
      <c r="AZ92" s="87">
        <v>1</v>
      </c>
      <c r="BA92" s="87">
        <f>IF(AZ92=1,G92,0)</f>
        <v>0</v>
      </c>
      <c r="BB92" s="87">
        <f>IF(AZ92=2,G92,0)</f>
        <v>0</v>
      </c>
      <c r="BC92" s="87">
        <f>IF(AZ92=3,G92,0)</f>
        <v>0</v>
      </c>
      <c r="BD92" s="87">
        <f>IF(AZ92=4,G92,0)</f>
        <v>0</v>
      </c>
      <c r="BE92" s="87">
        <f>IF(AZ92=5,G92,0)</f>
        <v>0</v>
      </c>
      <c r="CA92" s="112">
        <v>1</v>
      </c>
      <c r="CB92" s="112">
        <v>0</v>
      </c>
      <c r="CZ92" s="87">
        <v>0.11</v>
      </c>
    </row>
    <row r="93" spans="1:104" ht="12.75">
      <c r="A93" s="106">
        <v>38</v>
      </c>
      <c r="B93" s="107" t="s">
        <v>204</v>
      </c>
      <c r="C93" s="108" t="s">
        <v>205</v>
      </c>
      <c r="D93" s="109" t="s">
        <v>110</v>
      </c>
      <c r="E93" s="110">
        <v>230</v>
      </c>
      <c r="F93" s="110"/>
      <c r="G93" s="111">
        <f>E93*F93</f>
        <v>0</v>
      </c>
      <c r="O93" s="105">
        <v>2</v>
      </c>
      <c r="AA93" s="87">
        <v>1</v>
      </c>
      <c r="AB93" s="87">
        <v>1</v>
      </c>
      <c r="AC93" s="87">
        <v>1</v>
      </c>
      <c r="AZ93" s="87">
        <v>1</v>
      </c>
      <c r="BA93" s="87">
        <f>IF(AZ93=1,G93,0)</f>
        <v>0</v>
      </c>
      <c r="BB93" s="87">
        <f>IF(AZ93=2,G93,0)</f>
        <v>0</v>
      </c>
      <c r="BC93" s="87">
        <f>IF(AZ93=3,G93,0)</f>
        <v>0</v>
      </c>
      <c r="BD93" s="87">
        <f>IF(AZ93=4,G93,0)</f>
        <v>0</v>
      </c>
      <c r="BE93" s="87">
        <f>IF(AZ93=5,G93,0)</f>
        <v>0</v>
      </c>
      <c r="CA93" s="112">
        <v>1</v>
      </c>
      <c r="CB93" s="112">
        <v>1</v>
      </c>
      <c r="CZ93" s="87">
        <v>0</v>
      </c>
    </row>
    <row r="94" spans="1:57" ht="12.75">
      <c r="A94" s="119"/>
      <c r="B94" s="120" t="s">
        <v>74</v>
      </c>
      <c r="C94" s="121" t="str">
        <f>CONCATENATE(B85," ",C85)</f>
        <v>5 Komunikace</v>
      </c>
      <c r="D94" s="122"/>
      <c r="E94" s="123"/>
      <c r="F94" s="124"/>
      <c r="G94" s="125">
        <f>SUM(G85:G93)</f>
        <v>0</v>
      </c>
      <c r="O94" s="105">
        <v>4</v>
      </c>
      <c r="BA94" s="126">
        <f>SUM(BA85:BA93)</f>
        <v>0</v>
      </c>
      <c r="BB94" s="126">
        <f>SUM(BB85:BB93)</f>
        <v>0</v>
      </c>
      <c r="BC94" s="126">
        <f>SUM(BC85:BC93)</f>
        <v>0</v>
      </c>
      <c r="BD94" s="126">
        <f>SUM(BD85:BD93)</f>
        <v>0</v>
      </c>
      <c r="BE94" s="126">
        <f>SUM(BE85:BE93)</f>
        <v>0</v>
      </c>
    </row>
    <row r="95" spans="1:15" ht="18" customHeight="1">
      <c r="A95" s="98" t="s">
        <v>71</v>
      </c>
      <c r="B95" s="99" t="s">
        <v>206</v>
      </c>
      <c r="C95" s="100" t="s">
        <v>207</v>
      </c>
      <c r="D95" s="101"/>
      <c r="E95" s="102"/>
      <c r="F95" s="102"/>
      <c r="G95" s="103"/>
      <c r="H95" s="104"/>
      <c r="I95" s="104"/>
      <c r="O95" s="105">
        <v>1</v>
      </c>
    </row>
    <row r="96" spans="1:104" ht="12.75">
      <c r="A96" s="106">
        <v>39</v>
      </c>
      <c r="B96" s="107" t="s">
        <v>208</v>
      </c>
      <c r="C96" s="108" t="s">
        <v>209</v>
      </c>
      <c r="D96" s="109" t="s">
        <v>83</v>
      </c>
      <c r="E96" s="110">
        <v>15</v>
      </c>
      <c r="F96" s="110"/>
      <c r="G96" s="111">
        <f>E96*F96</f>
        <v>0</v>
      </c>
      <c r="O96" s="105">
        <v>2</v>
      </c>
      <c r="AA96" s="87">
        <v>1</v>
      </c>
      <c r="AB96" s="87">
        <v>1</v>
      </c>
      <c r="AC96" s="87">
        <v>1</v>
      </c>
      <c r="AZ96" s="87">
        <v>1</v>
      </c>
      <c r="BA96" s="87">
        <f>IF(AZ96=1,G96,0)</f>
        <v>0</v>
      </c>
      <c r="BB96" s="87">
        <f>IF(AZ96=2,G96,0)</f>
        <v>0</v>
      </c>
      <c r="BC96" s="87">
        <f>IF(AZ96=3,G96,0)</f>
        <v>0</v>
      </c>
      <c r="BD96" s="87">
        <f>IF(AZ96=4,G96,0)</f>
        <v>0</v>
      </c>
      <c r="BE96" s="87">
        <f>IF(AZ96=5,G96,0)</f>
        <v>0</v>
      </c>
      <c r="CA96" s="112">
        <v>1</v>
      </c>
      <c r="CB96" s="112">
        <v>1</v>
      </c>
      <c r="CZ96" s="87">
        <v>0.0001</v>
      </c>
    </row>
    <row r="97" spans="1:15" ht="12.75">
      <c r="A97" s="113"/>
      <c r="B97" s="115"/>
      <c r="C97" s="240" t="s">
        <v>210</v>
      </c>
      <c r="D97" s="241"/>
      <c r="E97" s="116">
        <v>15</v>
      </c>
      <c r="F97" s="117"/>
      <c r="G97" s="118"/>
      <c r="M97" s="114" t="s">
        <v>210</v>
      </c>
      <c r="O97" s="105"/>
    </row>
    <row r="98" spans="1:104" ht="12.75">
      <c r="A98" s="106">
        <v>40</v>
      </c>
      <c r="B98" s="107" t="s">
        <v>211</v>
      </c>
      <c r="C98" s="108" t="s">
        <v>344</v>
      </c>
      <c r="D98" s="109" t="s">
        <v>83</v>
      </c>
      <c r="E98" s="110">
        <v>7</v>
      </c>
      <c r="F98" s="110"/>
      <c r="G98" s="111">
        <f>E98*F98</f>
        <v>0</v>
      </c>
      <c r="O98" s="105">
        <v>2</v>
      </c>
      <c r="AA98" s="87">
        <v>1</v>
      </c>
      <c r="AB98" s="87">
        <v>1</v>
      </c>
      <c r="AC98" s="87">
        <v>1</v>
      </c>
      <c r="AZ98" s="87">
        <v>1</v>
      </c>
      <c r="BA98" s="87">
        <f>IF(AZ98=1,G98,0)</f>
        <v>0</v>
      </c>
      <c r="BB98" s="87">
        <f>IF(AZ98=2,G98,0)</f>
        <v>0</v>
      </c>
      <c r="BC98" s="87">
        <f>IF(AZ98=3,G98,0)</f>
        <v>0</v>
      </c>
      <c r="BD98" s="87">
        <f>IF(AZ98=4,G98,0)</f>
        <v>0</v>
      </c>
      <c r="BE98" s="87">
        <f>IF(AZ98=5,G98,0)</f>
        <v>0</v>
      </c>
      <c r="CA98" s="112">
        <v>1</v>
      </c>
      <c r="CB98" s="112">
        <v>1</v>
      </c>
      <c r="CZ98" s="87">
        <v>0.00011</v>
      </c>
    </row>
    <row r="99" spans="1:15" ht="12.75">
      <c r="A99" s="113"/>
      <c r="B99" s="115"/>
      <c r="C99" s="240" t="s">
        <v>212</v>
      </c>
      <c r="D99" s="241"/>
      <c r="E99" s="116">
        <v>7</v>
      </c>
      <c r="F99" s="117"/>
      <c r="G99" s="118"/>
      <c r="M99" s="114" t="s">
        <v>212</v>
      </c>
      <c r="O99" s="105"/>
    </row>
    <row r="100" spans="1:104" ht="11.25" customHeight="1">
      <c r="A100" s="106">
        <v>41</v>
      </c>
      <c r="B100" s="107" t="s">
        <v>213</v>
      </c>
      <c r="C100" s="108" t="s">
        <v>214</v>
      </c>
      <c r="D100" s="109" t="s">
        <v>83</v>
      </c>
      <c r="E100" s="110">
        <v>108</v>
      </c>
      <c r="F100" s="110"/>
      <c r="G100" s="111">
        <f>E100*F100</f>
        <v>0</v>
      </c>
      <c r="O100" s="105">
        <v>2</v>
      </c>
      <c r="AA100" s="87">
        <v>1</v>
      </c>
      <c r="AB100" s="87">
        <v>1</v>
      </c>
      <c r="AC100" s="87">
        <v>1</v>
      </c>
      <c r="AZ100" s="87">
        <v>1</v>
      </c>
      <c r="BA100" s="87">
        <f>IF(AZ100=1,G100,0)</f>
        <v>0</v>
      </c>
      <c r="BB100" s="87">
        <f>IF(AZ100=2,G100,0)</f>
        <v>0</v>
      </c>
      <c r="BC100" s="87">
        <f>IF(AZ100=3,G100,0)</f>
        <v>0</v>
      </c>
      <c r="BD100" s="87">
        <f>IF(AZ100=4,G100,0)</f>
        <v>0</v>
      </c>
      <c r="BE100" s="87">
        <f>IF(AZ100=5,G100,0)</f>
        <v>0</v>
      </c>
      <c r="CA100" s="112">
        <v>1</v>
      </c>
      <c r="CB100" s="112">
        <v>1</v>
      </c>
      <c r="CZ100" s="87">
        <v>0.00016</v>
      </c>
    </row>
    <row r="101" spans="1:15" ht="12.75">
      <c r="A101" s="113"/>
      <c r="B101" s="115"/>
      <c r="C101" s="240" t="s">
        <v>215</v>
      </c>
      <c r="D101" s="241"/>
      <c r="E101" s="116">
        <v>108</v>
      </c>
      <c r="F101" s="117"/>
      <c r="G101" s="118"/>
      <c r="M101" s="114" t="s">
        <v>215</v>
      </c>
      <c r="O101" s="105"/>
    </row>
    <row r="102" spans="1:104" ht="11.25" customHeight="1">
      <c r="A102" s="106">
        <v>42</v>
      </c>
      <c r="B102" s="107" t="s">
        <v>216</v>
      </c>
      <c r="C102" s="108" t="s">
        <v>217</v>
      </c>
      <c r="D102" s="109" t="s">
        <v>83</v>
      </c>
      <c r="E102" s="110">
        <v>12</v>
      </c>
      <c r="F102" s="110"/>
      <c r="G102" s="111">
        <f>E102*F102</f>
        <v>0</v>
      </c>
      <c r="O102" s="105">
        <v>2</v>
      </c>
      <c r="AA102" s="87">
        <v>1</v>
      </c>
      <c r="AB102" s="87">
        <v>0</v>
      </c>
      <c r="AC102" s="87">
        <v>0</v>
      </c>
      <c r="AZ102" s="87">
        <v>1</v>
      </c>
      <c r="BA102" s="87">
        <f>IF(AZ102=1,G102,0)</f>
        <v>0</v>
      </c>
      <c r="BB102" s="87">
        <f>IF(AZ102=2,G102,0)</f>
        <v>0</v>
      </c>
      <c r="BC102" s="87">
        <f>IF(AZ102=3,G102,0)</f>
        <v>0</v>
      </c>
      <c r="BD102" s="87">
        <f>IF(AZ102=4,G102,0)</f>
        <v>0</v>
      </c>
      <c r="BE102" s="87">
        <f>IF(AZ102=5,G102,0)</f>
        <v>0</v>
      </c>
      <c r="CA102" s="112">
        <v>1</v>
      </c>
      <c r="CB102" s="112">
        <v>0</v>
      </c>
      <c r="CZ102" s="87">
        <v>0.00016</v>
      </c>
    </row>
    <row r="103" spans="1:15" ht="12.75">
      <c r="A103" s="113"/>
      <c r="B103" s="115"/>
      <c r="C103" s="240" t="s">
        <v>218</v>
      </c>
      <c r="D103" s="241"/>
      <c r="E103" s="116">
        <v>12</v>
      </c>
      <c r="F103" s="117"/>
      <c r="G103" s="118"/>
      <c r="M103" s="114" t="s">
        <v>218</v>
      </c>
      <c r="O103" s="105"/>
    </row>
    <row r="104" spans="1:104" ht="12.75">
      <c r="A104" s="106">
        <v>43</v>
      </c>
      <c r="B104" s="107" t="s">
        <v>219</v>
      </c>
      <c r="C104" s="108" t="s">
        <v>374</v>
      </c>
      <c r="D104" s="109" t="s">
        <v>220</v>
      </c>
      <c r="E104" s="110">
        <v>13</v>
      </c>
      <c r="F104" s="110"/>
      <c r="G104" s="111">
        <f>E104*F104</f>
        <v>0</v>
      </c>
      <c r="O104" s="105">
        <v>2</v>
      </c>
      <c r="AA104" s="87">
        <v>1</v>
      </c>
      <c r="AB104" s="87">
        <v>1</v>
      </c>
      <c r="AC104" s="87">
        <v>1</v>
      </c>
      <c r="AZ104" s="87">
        <v>1</v>
      </c>
      <c r="BA104" s="87">
        <f>IF(AZ104=1,G104,0)</f>
        <v>0</v>
      </c>
      <c r="BB104" s="87">
        <f>IF(AZ104=2,G104,0)</f>
        <v>0</v>
      </c>
      <c r="BC104" s="87">
        <f>IF(AZ104=3,G104,0)</f>
        <v>0</v>
      </c>
      <c r="BD104" s="87">
        <f>IF(AZ104=4,G104,0)</f>
        <v>0</v>
      </c>
      <c r="BE104" s="87">
        <f>IF(AZ104=5,G104,0)</f>
        <v>0</v>
      </c>
      <c r="CA104" s="112">
        <v>1</v>
      </c>
      <c r="CB104" s="112">
        <v>1</v>
      </c>
      <c r="CZ104" s="87">
        <v>1E-05</v>
      </c>
    </row>
    <row r="105" spans="1:15" ht="12.75">
      <c r="A105" s="113"/>
      <c r="B105" s="115"/>
      <c r="C105" s="240" t="s">
        <v>221</v>
      </c>
      <c r="D105" s="241"/>
      <c r="E105" s="116">
        <v>13</v>
      </c>
      <c r="F105" s="117"/>
      <c r="G105" s="118"/>
      <c r="M105" s="114" t="s">
        <v>221</v>
      </c>
      <c r="O105" s="105"/>
    </row>
    <row r="106" spans="1:104" ht="22.5">
      <c r="A106" s="106">
        <v>44</v>
      </c>
      <c r="B106" s="107" t="s">
        <v>222</v>
      </c>
      <c r="C106" s="108" t="s">
        <v>345</v>
      </c>
      <c r="D106" s="109" t="s">
        <v>220</v>
      </c>
      <c r="E106" s="110">
        <v>15</v>
      </c>
      <c r="F106" s="110"/>
      <c r="G106" s="111">
        <f>E106*F106</f>
        <v>0</v>
      </c>
      <c r="O106" s="105">
        <v>2</v>
      </c>
      <c r="AA106" s="87">
        <v>1</v>
      </c>
      <c r="AB106" s="87">
        <v>0</v>
      </c>
      <c r="AC106" s="87">
        <v>0</v>
      </c>
      <c r="AZ106" s="87">
        <v>1</v>
      </c>
      <c r="BA106" s="87">
        <f>IF(AZ106=1,G106,0)</f>
        <v>0</v>
      </c>
      <c r="BB106" s="87">
        <f>IF(AZ106=2,G106,0)</f>
        <v>0</v>
      </c>
      <c r="BC106" s="87">
        <f>IF(AZ106=3,G106,0)</f>
        <v>0</v>
      </c>
      <c r="BD106" s="87">
        <f>IF(AZ106=4,G106,0)</f>
        <v>0</v>
      </c>
      <c r="BE106" s="87">
        <f>IF(AZ106=5,G106,0)</f>
        <v>0</v>
      </c>
      <c r="CA106" s="112">
        <v>1</v>
      </c>
      <c r="CB106" s="112">
        <v>0</v>
      </c>
      <c r="CZ106" s="87">
        <v>4E-05</v>
      </c>
    </row>
    <row r="107" spans="1:104" ht="12.75">
      <c r="A107" s="106">
        <v>45</v>
      </c>
      <c r="B107" s="107" t="s">
        <v>223</v>
      </c>
      <c r="C107" s="108" t="s">
        <v>347</v>
      </c>
      <c r="D107" s="109" t="s">
        <v>220</v>
      </c>
      <c r="E107" s="110">
        <v>13</v>
      </c>
      <c r="F107" s="110"/>
      <c r="G107" s="111">
        <f>E107*F107</f>
        <v>0</v>
      </c>
      <c r="O107" s="105">
        <v>2</v>
      </c>
      <c r="AA107" s="87">
        <v>1</v>
      </c>
      <c r="AB107" s="87">
        <v>0</v>
      </c>
      <c r="AC107" s="87">
        <v>0</v>
      </c>
      <c r="AZ107" s="87">
        <v>1</v>
      </c>
      <c r="BA107" s="87">
        <f>IF(AZ107=1,G107,0)</f>
        <v>0</v>
      </c>
      <c r="BB107" s="87">
        <f>IF(AZ107=2,G107,0)</f>
        <v>0</v>
      </c>
      <c r="BC107" s="87">
        <f>IF(AZ107=3,G107,0)</f>
        <v>0</v>
      </c>
      <c r="BD107" s="87">
        <f>IF(AZ107=4,G107,0)</f>
        <v>0</v>
      </c>
      <c r="BE107" s="87">
        <f>IF(AZ107=5,G107,0)</f>
        <v>0</v>
      </c>
      <c r="CA107" s="112">
        <v>1</v>
      </c>
      <c r="CB107" s="112">
        <v>0</v>
      </c>
      <c r="CZ107" s="87">
        <v>0</v>
      </c>
    </row>
    <row r="108" spans="1:104" ht="12.75">
      <c r="A108" s="106">
        <v>46</v>
      </c>
      <c r="B108" s="107" t="s">
        <v>224</v>
      </c>
      <c r="C108" s="108" t="s">
        <v>348</v>
      </c>
      <c r="D108" s="109" t="s">
        <v>220</v>
      </c>
      <c r="E108" s="110">
        <v>4</v>
      </c>
      <c r="F108" s="110"/>
      <c r="G108" s="111">
        <f>E108*F108</f>
        <v>0</v>
      </c>
      <c r="O108" s="105">
        <v>2</v>
      </c>
      <c r="AA108" s="87">
        <v>1</v>
      </c>
      <c r="AB108" s="87">
        <v>1</v>
      </c>
      <c r="AC108" s="87">
        <v>1</v>
      </c>
      <c r="AZ108" s="87">
        <v>1</v>
      </c>
      <c r="BA108" s="87">
        <f>IF(AZ108=1,G108,0)</f>
        <v>0</v>
      </c>
      <c r="BB108" s="87">
        <f>IF(AZ108=2,G108,0)</f>
        <v>0</v>
      </c>
      <c r="BC108" s="87">
        <f>IF(AZ108=3,G108,0)</f>
        <v>0</v>
      </c>
      <c r="BD108" s="87">
        <f>IF(AZ108=4,G108,0)</f>
        <v>0</v>
      </c>
      <c r="BE108" s="87">
        <f>IF(AZ108=5,G108,0)</f>
        <v>0</v>
      </c>
      <c r="CA108" s="112">
        <v>1</v>
      </c>
      <c r="CB108" s="112">
        <v>1</v>
      </c>
      <c r="CZ108" s="87">
        <v>2E-05</v>
      </c>
    </row>
    <row r="109" spans="1:15" ht="12.75">
      <c r="A109" s="113"/>
      <c r="B109" s="115"/>
      <c r="C109" s="240" t="s">
        <v>225</v>
      </c>
      <c r="D109" s="241"/>
      <c r="E109" s="116">
        <v>4</v>
      </c>
      <c r="F109" s="117"/>
      <c r="G109" s="118"/>
      <c r="M109" s="114" t="s">
        <v>225</v>
      </c>
      <c r="O109" s="105"/>
    </row>
    <row r="110" spans="1:104" ht="22.5">
      <c r="A110" s="106">
        <v>47</v>
      </c>
      <c r="B110" s="107" t="s">
        <v>226</v>
      </c>
      <c r="C110" s="108" t="s">
        <v>346</v>
      </c>
      <c r="D110" s="109" t="s">
        <v>220</v>
      </c>
      <c r="E110" s="110">
        <v>3</v>
      </c>
      <c r="F110" s="110"/>
      <c r="G110" s="111">
        <f>E110*F110</f>
        <v>0</v>
      </c>
      <c r="O110" s="105">
        <v>2</v>
      </c>
      <c r="AA110" s="87">
        <v>1</v>
      </c>
      <c r="AB110" s="87">
        <v>0</v>
      </c>
      <c r="AC110" s="87">
        <v>0</v>
      </c>
      <c r="AZ110" s="87">
        <v>1</v>
      </c>
      <c r="BA110" s="87">
        <f>IF(AZ110=1,G110,0)</f>
        <v>0</v>
      </c>
      <c r="BB110" s="87">
        <f>IF(AZ110=2,G110,0)</f>
        <v>0</v>
      </c>
      <c r="BC110" s="87">
        <f>IF(AZ110=3,G110,0)</f>
        <v>0</v>
      </c>
      <c r="BD110" s="87">
        <f>IF(AZ110=4,G110,0)</f>
        <v>0</v>
      </c>
      <c r="BE110" s="87">
        <f>IF(AZ110=5,G110,0)</f>
        <v>0</v>
      </c>
      <c r="CA110" s="112">
        <v>1</v>
      </c>
      <c r="CB110" s="112">
        <v>0</v>
      </c>
      <c r="CZ110" s="87">
        <v>4E-05</v>
      </c>
    </row>
    <row r="111" spans="1:104" ht="12.75">
      <c r="A111" s="106">
        <v>48</v>
      </c>
      <c r="B111" s="107" t="s">
        <v>227</v>
      </c>
      <c r="C111" s="108" t="s">
        <v>228</v>
      </c>
      <c r="D111" s="109" t="s">
        <v>220</v>
      </c>
      <c r="E111" s="110">
        <v>1</v>
      </c>
      <c r="F111" s="110"/>
      <c r="G111" s="111">
        <f>E111*F111</f>
        <v>0</v>
      </c>
      <c r="O111" s="105">
        <v>2</v>
      </c>
      <c r="AA111" s="87">
        <v>1</v>
      </c>
      <c r="AB111" s="87">
        <v>0</v>
      </c>
      <c r="AC111" s="87">
        <v>0</v>
      </c>
      <c r="AZ111" s="87">
        <v>1</v>
      </c>
      <c r="BA111" s="87">
        <f>IF(AZ111=1,G111,0)</f>
        <v>0</v>
      </c>
      <c r="BB111" s="87">
        <f>IF(AZ111=2,G111,0)</f>
        <v>0</v>
      </c>
      <c r="BC111" s="87">
        <f>IF(AZ111=3,G111,0)</f>
        <v>0</v>
      </c>
      <c r="BD111" s="87">
        <f>IF(AZ111=4,G111,0)</f>
        <v>0</v>
      </c>
      <c r="BE111" s="87">
        <f>IF(AZ111=5,G111,0)</f>
        <v>0</v>
      </c>
      <c r="CA111" s="112">
        <v>1</v>
      </c>
      <c r="CB111" s="112">
        <v>0</v>
      </c>
      <c r="CZ111" s="87">
        <v>1E-05</v>
      </c>
    </row>
    <row r="112" spans="1:104" ht="12.75">
      <c r="A112" s="106">
        <v>49</v>
      </c>
      <c r="B112" s="107" t="s">
        <v>229</v>
      </c>
      <c r="C112" s="108" t="s">
        <v>349</v>
      </c>
      <c r="D112" s="109" t="s">
        <v>220</v>
      </c>
      <c r="E112" s="110">
        <v>4</v>
      </c>
      <c r="F112" s="110"/>
      <c r="G112" s="111">
        <f>E112*F112</f>
        <v>0</v>
      </c>
      <c r="O112" s="105">
        <v>2</v>
      </c>
      <c r="AA112" s="87">
        <v>1</v>
      </c>
      <c r="AB112" s="87">
        <v>1</v>
      </c>
      <c r="AC112" s="87">
        <v>1</v>
      </c>
      <c r="AZ112" s="87">
        <v>1</v>
      </c>
      <c r="BA112" s="87">
        <f>IF(AZ112=1,G112,0)</f>
        <v>0</v>
      </c>
      <c r="BB112" s="87">
        <f>IF(AZ112=2,G112,0)</f>
        <v>0</v>
      </c>
      <c r="BC112" s="87">
        <f>IF(AZ112=3,G112,0)</f>
        <v>0</v>
      </c>
      <c r="BD112" s="87">
        <f>IF(AZ112=4,G112,0)</f>
        <v>0</v>
      </c>
      <c r="BE112" s="87">
        <f>IF(AZ112=5,G112,0)</f>
        <v>0</v>
      </c>
      <c r="CA112" s="112">
        <v>1</v>
      </c>
      <c r="CB112" s="112">
        <v>1</v>
      </c>
      <c r="CZ112" s="87">
        <v>0</v>
      </c>
    </row>
    <row r="113" spans="1:104" ht="22.5">
      <c r="A113" s="106">
        <v>50</v>
      </c>
      <c r="B113" s="107" t="s">
        <v>230</v>
      </c>
      <c r="C113" s="108" t="s">
        <v>350</v>
      </c>
      <c r="D113" s="109" t="s">
        <v>220</v>
      </c>
      <c r="E113" s="110">
        <v>2</v>
      </c>
      <c r="F113" s="110"/>
      <c r="G113" s="111">
        <f>E113*F113</f>
        <v>0</v>
      </c>
      <c r="O113" s="105">
        <v>2</v>
      </c>
      <c r="AA113" s="87">
        <v>1</v>
      </c>
      <c r="AB113" s="87">
        <v>1</v>
      </c>
      <c r="AC113" s="87">
        <v>1</v>
      </c>
      <c r="AZ113" s="87">
        <v>1</v>
      </c>
      <c r="BA113" s="87">
        <f>IF(AZ113=1,G113,0)</f>
        <v>0</v>
      </c>
      <c r="BB113" s="87">
        <f>IF(AZ113=2,G113,0)</f>
        <v>0</v>
      </c>
      <c r="BC113" s="87">
        <f>IF(AZ113=3,G113,0)</f>
        <v>0</v>
      </c>
      <c r="BD113" s="87">
        <f>IF(AZ113=4,G113,0)</f>
        <v>0</v>
      </c>
      <c r="BE113" s="87">
        <f>IF(AZ113=5,G113,0)</f>
        <v>0</v>
      </c>
      <c r="CA113" s="112">
        <v>1</v>
      </c>
      <c r="CB113" s="112">
        <v>1</v>
      </c>
      <c r="CZ113" s="87">
        <v>7E-05</v>
      </c>
    </row>
    <row r="114" spans="1:104" ht="12.75">
      <c r="A114" s="106">
        <v>51</v>
      </c>
      <c r="B114" s="107" t="s">
        <v>231</v>
      </c>
      <c r="C114" s="108" t="s">
        <v>351</v>
      </c>
      <c r="D114" s="109" t="s">
        <v>220</v>
      </c>
      <c r="E114" s="110">
        <v>2</v>
      </c>
      <c r="F114" s="110"/>
      <c r="G114" s="111">
        <f>E114*F114</f>
        <v>0</v>
      </c>
      <c r="O114" s="105">
        <v>2</v>
      </c>
      <c r="AA114" s="87">
        <v>1</v>
      </c>
      <c r="AB114" s="87">
        <v>0</v>
      </c>
      <c r="AC114" s="87">
        <v>0</v>
      </c>
      <c r="AZ114" s="87">
        <v>1</v>
      </c>
      <c r="BA114" s="87">
        <f>IF(AZ114=1,G114,0)</f>
        <v>0</v>
      </c>
      <c r="BB114" s="87">
        <f>IF(AZ114=2,G114,0)</f>
        <v>0</v>
      </c>
      <c r="BC114" s="87">
        <f>IF(AZ114=3,G114,0)</f>
        <v>0</v>
      </c>
      <c r="BD114" s="87">
        <f>IF(AZ114=4,G114,0)</f>
        <v>0</v>
      </c>
      <c r="BE114" s="87">
        <f>IF(AZ114=5,G114,0)</f>
        <v>0</v>
      </c>
      <c r="CA114" s="112">
        <v>1</v>
      </c>
      <c r="CB114" s="112">
        <v>0</v>
      </c>
      <c r="CZ114" s="87">
        <v>3E-05</v>
      </c>
    </row>
    <row r="115" spans="1:15" ht="12.75">
      <c r="A115" s="113"/>
      <c r="B115" s="115"/>
      <c r="C115" s="240" t="s">
        <v>232</v>
      </c>
      <c r="D115" s="241"/>
      <c r="E115" s="116">
        <v>2</v>
      </c>
      <c r="F115" s="117"/>
      <c r="G115" s="118"/>
      <c r="M115" s="114" t="s">
        <v>232</v>
      </c>
      <c r="O115" s="105"/>
    </row>
    <row r="116" spans="1:104" ht="12.75">
      <c r="A116" s="106">
        <v>52</v>
      </c>
      <c r="B116" s="107" t="s">
        <v>233</v>
      </c>
      <c r="C116" s="108" t="s">
        <v>234</v>
      </c>
      <c r="D116" s="109" t="s">
        <v>220</v>
      </c>
      <c r="E116" s="110">
        <v>1</v>
      </c>
      <c r="F116" s="110"/>
      <c r="G116" s="111">
        <f aca="true" t="shared" si="6" ref="G116:G121">E116*F116</f>
        <v>0</v>
      </c>
      <c r="O116" s="105">
        <v>2</v>
      </c>
      <c r="AA116" s="87">
        <v>1</v>
      </c>
      <c r="AB116" s="87">
        <v>1</v>
      </c>
      <c r="AC116" s="87">
        <v>1</v>
      </c>
      <c r="AZ116" s="87">
        <v>1</v>
      </c>
      <c r="BA116" s="87">
        <f aca="true" t="shared" si="7" ref="BA116:BA121">IF(AZ116=1,G116,0)</f>
        <v>0</v>
      </c>
      <c r="BB116" s="87">
        <f aca="true" t="shared" si="8" ref="BB116:BB121">IF(AZ116=2,G116,0)</f>
        <v>0</v>
      </c>
      <c r="BC116" s="87">
        <f aca="true" t="shared" si="9" ref="BC116:BC121">IF(AZ116=3,G116,0)</f>
        <v>0</v>
      </c>
      <c r="BD116" s="87">
        <f aca="true" t="shared" si="10" ref="BD116:BD121">IF(AZ116=4,G116,0)</f>
        <v>0</v>
      </c>
      <c r="BE116" s="87">
        <f aca="true" t="shared" si="11" ref="BE116:BE121">IF(AZ116=5,G116,0)</f>
        <v>0</v>
      </c>
      <c r="CA116" s="112">
        <v>1</v>
      </c>
      <c r="CB116" s="112">
        <v>1</v>
      </c>
      <c r="CZ116" s="87">
        <v>1E-05</v>
      </c>
    </row>
    <row r="117" spans="1:104" ht="22.5">
      <c r="A117" s="106">
        <v>53</v>
      </c>
      <c r="B117" s="107" t="s">
        <v>235</v>
      </c>
      <c r="C117" s="108" t="s">
        <v>352</v>
      </c>
      <c r="D117" s="109" t="s">
        <v>220</v>
      </c>
      <c r="E117" s="110">
        <v>1</v>
      </c>
      <c r="F117" s="110"/>
      <c r="G117" s="111">
        <f t="shared" si="6"/>
        <v>0</v>
      </c>
      <c r="O117" s="105">
        <v>2</v>
      </c>
      <c r="AA117" s="87">
        <v>1</v>
      </c>
      <c r="AB117" s="87">
        <v>1</v>
      </c>
      <c r="AC117" s="87">
        <v>1</v>
      </c>
      <c r="AZ117" s="87">
        <v>1</v>
      </c>
      <c r="BA117" s="87">
        <f t="shared" si="7"/>
        <v>0</v>
      </c>
      <c r="BB117" s="87">
        <f t="shared" si="8"/>
        <v>0</v>
      </c>
      <c r="BC117" s="87">
        <f t="shared" si="9"/>
        <v>0</v>
      </c>
      <c r="BD117" s="87">
        <f t="shared" si="10"/>
        <v>0</v>
      </c>
      <c r="BE117" s="87">
        <f t="shared" si="11"/>
        <v>0</v>
      </c>
      <c r="CA117" s="112">
        <v>1</v>
      </c>
      <c r="CB117" s="112">
        <v>1</v>
      </c>
      <c r="CZ117" s="87">
        <v>3E-05</v>
      </c>
    </row>
    <row r="118" spans="1:104" ht="22.5">
      <c r="A118" s="106">
        <v>54</v>
      </c>
      <c r="B118" s="107" t="s">
        <v>236</v>
      </c>
      <c r="C118" s="108" t="s">
        <v>353</v>
      </c>
      <c r="D118" s="109" t="s">
        <v>237</v>
      </c>
      <c r="E118" s="110">
        <v>7</v>
      </c>
      <c r="F118" s="110"/>
      <c r="G118" s="111">
        <f t="shared" si="6"/>
        <v>0</v>
      </c>
      <c r="O118" s="105">
        <v>2</v>
      </c>
      <c r="AA118" s="87">
        <v>1</v>
      </c>
      <c r="AB118" s="87">
        <v>1</v>
      </c>
      <c r="AC118" s="87">
        <v>1</v>
      </c>
      <c r="AZ118" s="87">
        <v>1</v>
      </c>
      <c r="BA118" s="87">
        <f t="shared" si="7"/>
        <v>0</v>
      </c>
      <c r="BB118" s="87">
        <f t="shared" si="8"/>
        <v>0</v>
      </c>
      <c r="BC118" s="87">
        <f t="shared" si="9"/>
        <v>0</v>
      </c>
      <c r="BD118" s="87">
        <f t="shared" si="10"/>
        <v>0</v>
      </c>
      <c r="BE118" s="87">
        <f t="shared" si="11"/>
        <v>0</v>
      </c>
      <c r="CA118" s="112">
        <v>1</v>
      </c>
      <c r="CB118" s="112">
        <v>1</v>
      </c>
      <c r="CZ118" s="87">
        <v>0.00013</v>
      </c>
    </row>
    <row r="119" spans="1:104" ht="22.5">
      <c r="A119" s="106">
        <v>55</v>
      </c>
      <c r="B119" s="107" t="s">
        <v>238</v>
      </c>
      <c r="C119" s="108" t="s">
        <v>354</v>
      </c>
      <c r="D119" s="109" t="s">
        <v>237</v>
      </c>
      <c r="E119" s="110">
        <v>2</v>
      </c>
      <c r="F119" s="110"/>
      <c r="G119" s="111">
        <f t="shared" si="6"/>
        <v>0</v>
      </c>
      <c r="O119" s="105">
        <v>2</v>
      </c>
      <c r="AA119" s="87">
        <v>1</v>
      </c>
      <c r="AB119" s="87">
        <v>1</v>
      </c>
      <c r="AC119" s="87">
        <v>1</v>
      </c>
      <c r="AZ119" s="87">
        <v>1</v>
      </c>
      <c r="BA119" s="87">
        <f t="shared" si="7"/>
        <v>0</v>
      </c>
      <c r="BB119" s="87">
        <f t="shared" si="8"/>
        <v>0</v>
      </c>
      <c r="BC119" s="87">
        <f t="shared" si="9"/>
        <v>0</v>
      </c>
      <c r="BD119" s="87">
        <f t="shared" si="10"/>
        <v>0</v>
      </c>
      <c r="BE119" s="87">
        <f t="shared" si="11"/>
        <v>0</v>
      </c>
      <c r="CA119" s="112">
        <v>1</v>
      </c>
      <c r="CB119" s="112">
        <v>1</v>
      </c>
      <c r="CZ119" s="87">
        <v>0.00025</v>
      </c>
    </row>
    <row r="120" spans="1:104" ht="12.75">
      <c r="A120" s="106">
        <v>56</v>
      </c>
      <c r="B120" s="107" t="s">
        <v>239</v>
      </c>
      <c r="C120" s="108" t="s">
        <v>375</v>
      </c>
      <c r="D120" s="109" t="s">
        <v>83</v>
      </c>
      <c r="E120" s="110">
        <v>116</v>
      </c>
      <c r="F120" s="110"/>
      <c r="G120" s="111">
        <f t="shared" si="6"/>
        <v>0</v>
      </c>
      <c r="O120" s="105">
        <v>2</v>
      </c>
      <c r="AA120" s="87">
        <v>1</v>
      </c>
      <c r="AB120" s="87">
        <v>1</v>
      </c>
      <c r="AC120" s="87">
        <v>1</v>
      </c>
      <c r="AZ120" s="87">
        <v>1</v>
      </c>
      <c r="BA120" s="87">
        <f t="shared" si="7"/>
        <v>0</v>
      </c>
      <c r="BB120" s="87">
        <f t="shared" si="8"/>
        <v>0</v>
      </c>
      <c r="BC120" s="87">
        <f t="shared" si="9"/>
        <v>0</v>
      </c>
      <c r="BD120" s="87">
        <f t="shared" si="10"/>
        <v>0</v>
      </c>
      <c r="BE120" s="87">
        <f t="shared" si="11"/>
        <v>0</v>
      </c>
      <c r="CA120" s="112">
        <v>1</v>
      </c>
      <c r="CB120" s="112">
        <v>1</v>
      </c>
      <c r="CZ120" s="87">
        <v>0</v>
      </c>
    </row>
    <row r="121" spans="1:104" ht="22.5" customHeight="1">
      <c r="A121" s="106">
        <v>57</v>
      </c>
      <c r="B121" s="107" t="s">
        <v>240</v>
      </c>
      <c r="C121" s="108" t="s">
        <v>241</v>
      </c>
      <c r="D121" s="109" t="s">
        <v>220</v>
      </c>
      <c r="E121" s="110">
        <v>1</v>
      </c>
      <c r="F121" s="110"/>
      <c r="G121" s="111">
        <f t="shared" si="6"/>
        <v>0</v>
      </c>
      <c r="O121" s="105">
        <v>2</v>
      </c>
      <c r="AA121" s="87">
        <v>1</v>
      </c>
      <c r="AB121" s="87">
        <v>0</v>
      </c>
      <c r="AC121" s="87">
        <v>0</v>
      </c>
      <c r="AZ121" s="87">
        <v>1</v>
      </c>
      <c r="BA121" s="87">
        <f t="shared" si="7"/>
        <v>0</v>
      </c>
      <c r="BB121" s="87">
        <f t="shared" si="8"/>
        <v>0</v>
      </c>
      <c r="BC121" s="87">
        <f t="shared" si="9"/>
        <v>0</v>
      </c>
      <c r="BD121" s="87">
        <f t="shared" si="10"/>
        <v>0</v>
      </c>
      <c r="BE121" s="87">
        <f t="shared" si="11"/>
        <v>0</v>
      </c>
      <c r="CA121" s="112">
        <v>1</v>
      </c>
      <c r="CB121" s="112">
        <v>0</v>
      </c>
      <c r="CZ121" s="87">
        <v>4.26</v>
      </c>
    </row>
    <row r="122" spans="1:15" ht="69.75" customHeight="1">
      <c r="A122" s="113"/>
      <c r="B122" s="115"/>
      <c r="C122" s="242" t="s">
        <v>365</v>
      </c>
      <c r="D122" s="243"/>
      <c r="E122" s="116">
        <v>1</v>
      </c>
      <c r="F122" s="117"/>
      <c r="G122" s="118"/>
      <c r="M122" s="114" t="s">
        <v>242</v>
      </c>
      <c r="O122" s="105"/>
    </row>
    <row r="123" spans="1:104" ht="22.5">
      <c r="A123" s="106">
        <v>58</v>
      </c>
      <c r="B123" s="107" t="s">
        <v>243</v>
      </c>
      <c r="C123" s="108" t="s">
        <v>244</v>
      </c>
      <c r="D123" s="109" t="s">
        <v>220</v>
      </c>
      <c r="E123" s="110">
        <v>1</v>
      </c>
      <c r="F123" s="110"/>
      <c r="G123" s="111">
        <f>E123*F123</f>
        <v>0</v>
      </c>
      <c r="O123" s="105">
        <v>2</v>
      </c>
      <c r="AA123" s="87">
        <v>1</v>
      </c>
      <c r="AB123" s="87">
        <v>0</v>
      </c>
      <c r="AC123" s="87">
        <v>0</v>
      </c>
      <c r="AZ123" s="87">
        <v>1</v>
      </c>
      <c r="BA123" s="87">
        <f>IF(AZ123=1,G123,0)</f>
        <v>0</v>
      </c>
      <c r="BB123" s="87">
        <f>IF(AZ123=2,G123,0)</f>
        <v>0</v>
      </c>
      <c r="BC123" s="87">
        <f>IF(AZ123=3,G123,0)</f>
        <v>0</v>
      </c>
      <c r="BD123" s="87">
        <f>IF(AZ123=4,G123,0)</f>
        <v>0</v>
      </c>
      <c r="BE123" s="87">
        <f>IF(AZ123=5,G123,0)</f>
        <v>0</v>
      </c>
      <c r="CA123" s="112">
        <v>1</v>
      </c>
      <c r="CB123" s="112">
        <v>0</v>
      </c>
      <c r="CZ123" s="87">
        <v>4.26</v>
      </c>
    </row>
    <row r="124" spans="1:15" ht="69.75" customHeight="1">
      <c r="A124" s="113"/>
      <c r="B124" s="115"/>
      <c r="C124" s="242" t="s">
        <v>366</v>
      </c>
      <c r="D124" s="243"/>
      <c r="E124" s="116">
        <v>1</v>
      </c>
      <c r="F124" s="117"/>
      <c r="G124" s="118"/>
      <c r="M124" s="114" t="s">
        <v>245</v>
      </c>
      <c r="O124" s="105"/>
    </row>
    <row r="125" spans="1:104" ht="22.5">
      <c r="A125" s="106">
        <v>59</v>
      </c>
      <c r="B125" s="107" t="s">
        <v>246</v>
      </c>
      <c r="C125" s="108" t="s">
        <v>247</v>
      </c>
      <c r="D125" s="109" t="s">
        <v>220</v>
      </c>
      <c r="E125" s="110">
        <v>2</v>
      </c>
      <c r="F125" s="110"/>
      <c r="G125" s="111">
        <f>E125*F125</f>
        <v>0</v>
      </c>
      <c r="O125" s="105">
        <v>2</v>
      </c>
      <c r="AA125" s="87">
        <v>1</v>
      </c>
      <c r="AB125" s="87">
        <v>0</v>
      </c>
      <c r="AC125" s="87">
        <v>0</v>
      </c>
      <c r="AZ125" s="87">
        <v>1</v>
      </c>
      <c r="BA125" s="87">
        <f>IF(AZ125=1,G125,0)</f>
        <v>0</v>
      </c>
      <c r="BB125" s="87">
        <f>IF(AZ125=2,G125,0)</f>
        <v>0</v>
      </c>
      <c r="BC125" s="87">
        <f>IF(AZ125=3,G125,0)</f>
        <v>0</v>
      </c>
      <c r="BD125" s="87">
        <f>IF(AZ125=4,G125,0)</f>
        <v>0</v>
      </c>
      <c r="BE125" s="87">
        <f>IF(AZ125=5,G125,0)</f>
        <v>0</v>
      </c>
      <c r="CA125" s="112">
        <v>1</v>
      </c>
      <c r="CB125" s="112">
        <v>0</v>
      </c>
      <c r="CZ125" s="87">
        <v>4.36</v>
      </c>
    </row>
    <row r="126" spans="1:15" ht="69.75" customHeight="1">
      <c r="A126" s="113"/>
      <c r="B126" s="115"/>
      <c r="C126" s="242" t="s">
        <v>367</v>
      </c>
      <c r="D126" s="243"/>
      <c r="E126" s="116">
        <v>2</v>
      </c>
      <c r="F126" s="117"/>
      <c r="G126" s="118"/>
      <c r="M126" s="114" t="s">
        <v>248</v>
      </c>
      <c r="O126" s="105"/>
    </row>
    <row r="127" spans="1:104" ht="12.75">
      <c r="A127" s="106">
        <v>60</v>
      </c>
      <c r="B127" s="107" t="s">
        <v>249</v>
      </c>
      <c r="C127" s="108" t="s">
        <v>250</v>
      </c>
      <c r="D127" s="109" t="s">
        <v>220</v>
      </c>
      <c r="E127" s="110">
        <v>2</v>
      </c>
      <c r="F127" s="110"/>
      <c r="G127" s="111">
        <f>E127*F127</f>
        <v>0</v>
      </c>
      <c r="O127" s="105">
        <v>2</v>
      </c>
      <c r="AA127" s="87">
        <v>1</v>
      </c>
      <c r="AB127" s="87">
        <v>1</v>
      </c>
      <c r="AC127" s="87">
        <v>1</v>
      </c>
      <c r="AZ127" s="87">
        <v>1</v>
      </c>
      <c r="BA127" s="87">
        <f>IF(AZ127=1,G127,0)</f>
        <v>0</v>
      </c>
      <c r="BB127" s="87">
        <f>IF(AZ127=2,G127,0)</f>
        <v>0</v>
      </c>
      <c r="BC127" s="87">
        <f>IF(AZ127=3,G127,0)</f>
        <v>0</v>
      </c>
      <c r="BD127" s="87">
        <f>IF(AZ127=4,G127,0)</f>
        <v>0</v>
      </c>
      <c r="BE127" s="87">
        <f>IF(AZ127=5,G127,0)</f>
        <v>0</v>
      </c>
      <c r="CA127" s="112">
        <v>1</v>
      </c>
      <c r="CB127" s="112">
        <v>1</v>
      </c>
      <c r="CZ127" s="87">
        <v>0</v>
      </c>
    </row>
    <row r="128" spans="1:15" ht="36" customHeight="1">
      <c r="A128" s="113"/>
      <c r="B128" s="115"/>
      <c r="C128" s="240" t="s">
        <v>355</v>
      </c>
      <c r="D128" s="241"/>
      <c r="E128" s="116">
        <v>2</v>
      </c>
      <c r="F128" s="117"/>
      <c r="G128" s="118"/>
      <c r="M128" s="114" t="s">
        <v>251</v>
      </c>
      <c r="O128" s="105"/>
    </row>
    <row r="129" spans="1:104" ht="12.75">
      <c r="A129" s="106">
        <v>61</v>
      </c>
      <c r="B129" s="107" t="s">
        <v>252</v>
      </c>
      <c r="C129" s="108" t="s">
        <v>253</v>
      </c>
      <c r="D129" s="109" t="s">
        <v>220</v>
      </c>
      <c r="E129" s="110">
        <v>2</v>
      </c>
      <c r="F129" s="110"/>
      <c r="G129" s="111">
        <f>E129*F129</f>
        <v>0</v>
      </c>
      <c r="O129" s="105">
        <v>2</v>
      </c>
      <c r="AA129" s="87">
        <v>1</v>
      </c>
      <c r="AB129" s="87">
        <v>1</v>
      </c>
      <c r="AC129" s="87">
        <v>1</v>
      </c>
      <c r="AZ129" s="87">
        <v>1</v>
      </c>
      <c r="BA129" s="87">
        <f>IF(AZ129=1,G129,0)</f>
        <v>0</v>
      </c>
      <c r="BB129" s="87">
        <f>IF(AZ129=2,G129,0)</f>
        <v>0</v>
      </c>
      <c r="BC129" s="87">
        <f>IF(AZ129=3,G129,0)</f>
        <v>0</v>
      </c>
      <c r="BD129" s="87">
        <f>IF(AZ129=4,G129,0)</f>
        <v>0</v>
      </c>
      <c r="BE129" s="87">
        <f>IF(AZ129=5,G129,0)</f>
        <v>0</v>
      </c>
      <c r="CA129" s="112">
        <v>1</v>
      </c>
      <c r="CB129" s="112">
        <v>1</v>
      </c>
      <c r="CZ129" s="87">
        <v>0.78286</v>
      </c>
    </row>
    <row r="130" spans="1:15" ht="48" customHeight="1">
      <c r="A130" s="113"/>
      <c r="B130" s="115"/>
      <c r="C130" s="240" t="s">
        <v>254</v>
      </c>
      <c r="D130" s="241"/>
      <c r="E130" s="116">
        <v>2</v>
      </c>
      <c r="F130" s="117"/>
      <c r="G130" s="118"/>
      <c r="M130" s="114" t="s">
        <v>254</v>
      </c>
      <c r="O130" s="105"/>
    </row>
    <row r="131" spans="1:104" ht="22.5">
      <c r="A131" s="106">
        <v>62</v>
      </c>
      <c r="B131" s="107" t="s">
        <v>255</v>
      </c>
      <c r="C131" s="108" t="s">
        <v>356</v>
      </c>
      <c r="D131" s="109" t="s">
        <v>220</v>
      </c>
      <c r="E131" s="110">
        <v>1</v>
      </c>
      <c r="F131" s="110"/>
      <c r="G131" s="111">
        <f>E131*F131</f>
        <v>0</v>
      </c>
      <c r="O131" s="105">
        <v>2</v>
      </c>
      <c r="AA131" s="87">
        <v>1</v>
      </c>
      <c r="AB131" s="87">
        <v>0</v>
      </c>
      <c r="AC131" s="87">
        <v>0</v>
      </c>
      <c r="AZ131" s="87">
        <v>1</v>
      </c>
      <c r="BA131" s="87">
        <f>IF(AZ131=1,G131,0)</f>
        <v>0</v>
      </c>
      <c r="BB131" s="87">
        <f>IF(AZ131=2,G131,0)</f>
        <v>0</v>
      </c>
      <c r="BC131" s="87">
        <f>IF(AZ131=3,G131,0)</f>
        <v>0</v>
      </c>
      <c r="BD131" s="87">
        <f>IF(AZ131=4,G131,0)</f>
        <v>0</v>
      </c>
      <c r="BE131" s="87">
        <f>IF(AZ131=5,G131,0)</f>
        <v>0</v>
      </c>
      <c r="CA131" s="112">
        <v>1</v>
      </c>
      <c r="CB131" s="112">
        <v>0</v>
      </c>
      <c r="CZ131" s="87">
        <v>0</v>
      </c>
    </row>
    <row r="132" spans="1:104" ht="22.5">
      <c r="A132" s="106">
        <v>63</v>
      </c>
      <c r="B132" s="107" t="s">
        <v>256</v>
      </c>
      <c r="C132" s="108" t="s">
        <v>357</v>
      </c>
      <c r="D132" s="109" t="s">
        <v>220</v>
      </c>
      <c r="E132" s="110">
        <v>1</v>
      </c>
      <c r="F132" s="110"/>
      <c r="G132" s="111">
        <f>E132*F132</f>
        <v>0</v>
      </c>
      <c r="O132" s="105">
        <v>2</v>
      </c>
      <c r="AA132" s="87">
        <v>1</v>
      </c>
      <c r="AB132" s="87">
        <v>0</v>
      </c>
      <c r="AC132" s="87">
        <v>0</v>
      </c>
      <c r="AZ132" s="87">
        <v>1</v>
      </c>
      <c r="BA132" s="87">
        <f>IF(AZ132=1,G132,0)</f>
        <v>0</v>
      </c>
      <c r="BB132" s="87">
        <f>IF(AZ132=2,G132,0)</f>
        <v>0</v>
      </c>
      <c r="BC132" s="87">
        <f>IF(AZ132=3,G132,0)</f>
        <v>0</v>
      </c>
      <c r="BD132" s="87">
        <f>IF(AZ132=4,G132,0)</f>
        <v>0</v>
      </c>
      <c r="BE132" s="87">
        <f>IF(AZ132=5,G132,0)</f>
        <v>0</v>
      </c>
      <c r="CA132" s="112">
        <v>1</v>
      </c>
      <c r="CB132" s="112">
        <v>0</v>
      </c>
      <c r="CZ132" s="87">
        <v>0</v>
      </c>
    </row>
    <row r="133" spans="1:104" ht="22.5">
      <c r="A133" s="106">
        <v>64</v>
      </c>
      <c r="B133" s="107" t="s">
        <v>257</v>
      </c>
      <c r="C133" s="108" t="s">
        <v>258</v>
      </c>
      <c r="D133" s="109" t="s">
        <v>220</v>
      </c>
      <c r="E133" s="110">
        <v>2</v>
      </c>
      <c r="F133" s="110"/>
      <c r="G133" s="111">
        <f>E133*F133</f>
        <v>0</v>
      </c>
      <c r="O133" s="105">
        <v>2</v>
      </c>
      <c r="AA133" s="87">
        <v>3</v>
      </c>
      <c r="AB133" s="87">
        <v>10</v>
      </c>
      <c r="AC133" s="87">
        <v>28611190</v>
      </c>
      <c r="AZ133" s="87">
        <v>1</v>
      </c>
      <c r="BA133" s="87">
        <f>IF(AZ133=1,G133,0)</f>
        <v>0</v>
      </c>
      <c r="BB133" s="87">
        <f>IF(AZ133=2,G133,0)</f>
        <v>0</v>
      </c>
      <c r="BC133" s="87">
        <f>IF(AZ133=3,G133,0)</f>
        <v>0</v>
      </c>
      <c r="BD133" s="87">
        <f>IF(AZ133=4,G133,0)</f>
        <v>0</v>
      </c>
      <c r="BE133" s="87">
        <f>IF(AZ133=5,G133,0)</f>
        <v>0</v>
      </c>
      <c r="CA133" s="112">
        <v>3</v>
      </c>
      <c r="CB133" s="112">
        <v>10</v>
      </c>
      <c r="CZ133" s="87">
        <v>0.12</v>
      </c>
    </row>
    <row r="134" spans="1:15" ht="12.75">
      <c r="A134" s="113"/>
      <c r="B134" s="115"/>
      <c r="C134" s="240" t="s">
        <v>259</v>
      </c>
      <c r="D134" s="241"/>
      <c r="E134" s="116">
        <v>2</v>
      </c>
      <c r="F134" s="117"/>
      <c r="G134" s="118"/>
      <c r="M134" s="114" t="s">
        <v>259</v>
      </c>
      <c r="O134" s="105"/>
    </row>
    <row r="135" spans="1:104" ht="22.5">
      <c r="A135" s="106">
        <v>65</v>
      </c>
      <c r="B135" s="107" t="s">
        <v>260</v>
      </c>
      <c r="C135" s="108" t="s">
        <v>261</v>
      </c>
      <c r="D135" s="109" t="s">
        <v>220</v>
      </c>
      <c r="E135" s="110">
        <v>18</v>
      </c>
      <c r="F135" s="110"/>
      <c r="G135" s="111">
        <f>E135*F135</f>
        <v>0</v>
      </c>
      <c r="O135" s="105">
        <v>2</v>
      </c>
      <c r="AA135" s="87">
        <v>3</v>
      </c>
      <c r="AB135" s="87">
        <v>10</v>
      </c>
      <c r="AC135" s="87">
        <v>28611191</v>
      </c>
      <c r="AZ135" s="87">
        <v>1</v>
      </c>
      <c r="BA135" s="87">
        <f>IF(AZ135=1,G135,0)</f>
        <v>0</v>
      </c>
      <c r="BB135" s="87">
        <f>IF(AZ135=2,G135,0)</f>
        <v>0</v>
      </c>
      <c r="BC135" s="87">
        <f>IF(AZ135=3,G135,0)</f>
        <v>0</v>
      </c>
      <c r="BD135" s="87">
        <f>IF(AZ135=4,G135,0)</f>
        <v>0</v>
      </c>
      <c r="BE135" s="87">
        <f>IF(AZ135=5,G135,0)</f>
        <v>0</v>
      </c>
      <c r="CA135" s="112">
        <v>3</v>
      </c>
      <c r="CB135" s="112">
        <v>10</v>
      </c>
      <c r="CZ135" s="87">
        <v>0.08</v>
      </c>
    </row>
    <row r="136" spans="1:15" ht="12.75">
      <c r="A136" s="113"/>
      <c r="B136" s="115"/>
      <c r="C136" s="240" t="s">
        <v>262</v>
      </c>
      <c r="D136" s="241"/>
      <c r="E136" s="116">
        <v>18</v>
      </c>
      <c r="F136" s="117"/>
      <c r="G136" s="118"/>
      <c r="M136" s="114" t="s">
        <v>262</v>
      </c>
      <c r="O136" s="105"/>
    </row>
    <row r="137" spans="1:104" ht="12.75">
      <c r="A137" s="106">
        <v>66</v>
      </c>
      <c r="B137" s="107" t="s">
        <v>263</v>
      </c>
      <c r="C137" s="108" t="s">
        <v>264</v>
      </c>
      <c r="D137" s="109" t="s">
        <v>220</v>
      </c>
      <c r="E137" s="110">
        <v>2</v>
      </c>
      <c r="F137" s="110"/>
      <c r="G137" s="111">
        <f aca="true" t="shared" si="12" ref="G137:G152">E137*F137</f>
        <v>0</v>
      </c>
      <c r="O137" s="105">
        <v>2</v>
      </c>
      <c r="AA137" s="87">
        <v>3</v>
      </c>
      <c r="AB137" s="87">
        <v>10</v>
      </c>
      <c r="AC137" s="87">
        <v>28611193</v>
      </c>
      <c r="AZ137" s="87">
        <v>1</v>
      </c>
      <c r="BA137" s="87">
        <f aca="true" t="shared" si="13" ref="BA137:BA152">IF(AZ137=1,G137,0)</f>
        <v>0</v>
      </c>
      <c r="BB137" s="87">
        <f aca="true" t="shared" si="14" ref="BB137:BB152">IF(AZ137=2,G137,0)</f>
        <v>0</v>
      </c>
      <c r="BC137" s="87">
        <f aca="true" t="shared" si="15" ref="BC137:BC152">IF(AZ137=3,G137,0)</f>
        <v>0</v>
      </c>
      <c r="BD137" s="87">
        <f aca="true" t="shared" si="16" ref="BD137:BD152">IF(AZ137=4,G137,0)</f>
        <v>0</v>
      </c>
      <c r="BE137" s="87">
        <f aca="true" t="shared" si="17" ref="BE137:BE152">IF(AZ137=5,G137,0)</f>
        <v>0</v>
      </c>
      <c r="CA137" s="112">
        <v>3</v>
      </c>
      <c r="CB137" s="112">
        <v>10</v>
      </c>
      <c r="CZ137" s="87">
        <v>0.01</v>
      </c>
    </row>
    <row r="138" spans="1:104" ht="12.75">
      <c r="A138" s="106">
        <v>67</v>
      </c>
      <c r="B138" s="107" t="s">
        <v>265</v>
      </c>
      <c r="C138" s="108" t="s">
        <v>266</v>
      </c>
      <c r="D138" s="109" t="s">
        <v>220</v>
      </c>
      <c r="E138" s="110">
        <v>3</v>
      </c>
      <c r="F138" s="110"/>
      <c r="G138" s="111">
        <f t="shared" si="12"/>
        <v>0</v>
      </c>
      <c r="O138" s="105">
        <v>2</v>
      </c>
      <c r="AA138" s="87">
        <v>3</v>
      </c>
      <c r="AB138" s="87">
        <v>10</v>
      </c>
      <c r="AC138" s="87">
        <v>28611194</v>
      </c>
      <c r="AZ138" s="87">
        <v>1</v>
      </c>
      <c r="BA138" s="87">
        <f t="shared" si="13"/>
        <v>0</v>
      </c>
      <c r="BB138" s="87">
        <f t="shared" si="14"/>
        <v>0</v>
      </c>
      <c r="BC138" s="87">
        <f t="shared" si="15"/>
        <v>0</v>
      </c>
      <c r="BD138" s="87">
        <f t="shared" si="16"/>
        <v>0</v>
      </c>
      <c r="BE138" s="87">
        <f t="shared" si="17"/>
        <v>0</v>
      </c>
      <c r="CA138" s="112">
        <v>3</v>
      </c>
      <c r="CB138" s="112">
        <v>10</v>
      </c>
      <c r="CZ138" s="87">
        <v>0.005</v>
      </c>
    </row>
    <row r="139" spans="1:104" ht="12.75">
      <c r="A139" s="106">
        <v>68</v>
      </c>
      <c r="B139" s="107" t="s">
        <v>267</v>
      </c>
      <c r="C139" s="108" t="s">
        <v>268</v>
      </c>
      <c r="D139" s="109" t="s">
        <v>220</v>
      </c>
      <c r="E139" s="110">
        <v>15</v>
      </c>
      <c r="F139" s="110"/>
      <c r="G139" s="111">
        <f t="shared" si="12"/>
        <v>0</v>
      </c>
      <c r="O139" s="105">
        <v>2</v>
      </c>
      <c r="AA139" s="87">
        <v>3</v>
      </c>
      <c r="AB139" s="87">
        <v>10</v>
      </c>
      <c r="AC139" s="87">
        <v>28611195</v>
      </c>
      <c r="AZ139" s="87">
        <v>1</v>
      </c>
      <c r="BA139" s="87">
        <f t="shared" si="13"/>
        <v>0</v>
      </c>
      <c r="BB139" s="87">
        <f t="shared" si="14"/>
        <v>0</v>
      </c>
      <c r="BC139" s="87">
        <f t="shared" si="15"/>
        <v>0</v>
      </c>
      <c r="BD139" s="87">
        <f t="shared" si="16"/>
        <v>0</v>
      </c>
      <c r="BE139" s="87">
        <f t="shared" si="17"/>
        <v>0</v>
      </c>
      <c r="CA139" s="112">
        <v>3</v>
      </c>
      <c r="CB139" s="112">
        <v>10</v>
      </c>
      <c r="CZ139" s="87">
        <v>0.003</v>
      </c>
    </row>
    <row r="140" spans="1:104" ht="12.75">
      <c r="A140" s="106">
        <v>69</v>
      </c>
      <c r="B140" s="107" t="s">
        <v>269</v>
      </c>
      <c r="C140" s="108" t="s">
        <v>270</v>
      </c>
      <c r="D140" s="109" t="s">
        <v>220</v>
      </c>
      <c r="E140" s="110">
        <v>2</v>
      </c>
      <c r="F140" s="110"/>
      <c r="G140" s="111">
        <f t="shared" si="12"/>
        <v>0</v>
      </c>
      <c r="O140" s="105">
        <v>2</v>
      </c>
      <c r="AA140" s="87">
        <v>3</v>
      </c>
      <c r="AB140" s="87">
        <v>1</v>
      </c>
      <c r="AC140" s="87">
        <v>28650020</v>
      </c>
      <c r="AZ140" s="87">
        <v>1</v>
      </c>
      <c r="BA140" s="87">
        <f t="shared" si="13"/>
        <v>0</v>
      </c>
      <c r="BB140" s="87">
        <f t="shared" si="14"/>
        <v>0</v>
      </c>
      <c r="BC140" s="87">
        <f t="shared" si="15"/>
        <v>0</v>
      </c>
      <c r="BD140" s="87">
        <f t="shared" si="16"/>
        <v>0</v>
      </c>
      <c r="BE140" s="87">
        <f t="shared" si="17"/>
        <v>0</v>
      </c>
      <c r="CA140" s="112">
        <v>3</v>
      </c>
      <c r="CB140" s="112">
        <v>1</v>
      </c>
      <c r="CZ140" s="87">
        <v>0.0021</v>
      </c>
    </row>
    <row r="141" spans="1:104" ht="12.75">
      <c r="A141" s="106">
        <v>70</v>
      </c>
      <c r="B141" s="107" t="s">
        <v>271</v>
      </c>
      <c r="C141" s="108" t="s">
        <v>272</v>
      </c>
      <c r="D141" s="109" t="s">
        <v>220</v>
      </c>
      <c r="E141" s="110">
        <v>1</v>
      </c>
      <c r="F141" s="110"/>
      <c r="G141" s="111">
        <f t="shared" si="12"/>
        <v>0</v>
      </c>
      <c r="O141" s="105">
        <v>2</v>
      </c>
      <c r="AA141" s="87">
        <v>3</v>
      </c>
      <c r="AB141" s="87">
        <v>1</v>
      </c>
      <c r="AC141" s="87">
        <v>28650021</v>
      </c>
      <c r="AZ141" s="87">
        <v>1</v>
      </c>
      <c r="BA141" s="87">
        <f t="shared" si="13"/>
        <v>0</v>
      </c>
      <c r="BB141" s="87">
        <f t="shared" si="14"/>
        <v>0</v>
      </c>
      <c r="BC141" s="87">
        <f t="shared" si="15"/>
        <v>0</v>
      </c>
      <c r="BD141" s="87">
        <f t="shared" si="16"/>
        <v>0</v>
      </c>
      <c r="BE141" s="87">
        <f t="shared" si="17"/>
        <v>0</v>
      </c>
      <c r="CA141" s="112">
        <v>3</v>
      </c>
      <c r="CB141" s="112">
        <v>1</v>
      </c>
      <c r="CZ141" s="87">
        <v>0.0021</v>
      </c>
    </row>
    <row r="142" spans="1:104" ht="12.75">
      <c r="A142" s="106">
        <v>71</v>
      </c>
      <c r="B142" s="107" t="s">
        <v>273</v>
      </c>
      <c r="C142" s="108" t="s">
        <v>274</v>
      </c>
      <c r="D142" s="109" t="s">
        <v>220</v>
      </c>
      <c r="E142" s="110">
        <v>1</v>
      </c>
      <c r="F142" s="110"/>
      <c r="G142" s="111">
        <f t="shared" si="12"/>
        <v>0</v>
      </c>
      <c r="O142" s="105">
        <v>2</v>
      </c>
      <c r="AA142" s="87">
        <v>3</v>
      </c>
      <c r="AB142" s="87">
        <v>1</v>
      </c>
      <c r="AC142" s="87">
        <v>28650022</v>
      </c>
      <c r="AZ142" s="87">
        <v>1</v>
      </c>
      <c r="BA142" s="87">
        <f t="shared" si="13"/>
        <v>0</v>
      </c>
      <c r="BB142" s="87">
        <f t="shared" si="14"/>
        <v>0</v>
      </c>
      <c r="BC142" s="87">
        <f t="shared" si="15"/>
        <v>0</v>
      </c>
      <c r="BD142" s="87">
        <f t="shared" si="16"/>
        <v>0</v>
      </c>
      <c r="BE142" s="87">
        <f t="shared" si="17"/>
        <v>0</v>
      </c>
      <c r="CA142" s="112">
        <v>3</v>
      </c>
      <c r="CB142" s="112">
        <v>1</v>
      </c>
      <c r="CZ142" s="87">
        <v>0.0021</v>
      </c>
    </row>
    <row r="143" spans="1:104" ht="12.75">
      <c r="A143" s="106">
        <v>72</v>
      </c>
      <c r="B143" s="107" t="s">
        <v>275</v>
      </c>
      <c r="C143" s="108" t="s">
        <v>276</v>
      </c>
      <c r="D143" s="109" t="s">
        <v>220</v>
      </c>
      <c r="E143" s="110">
        <v>1</v>
      </c>
      <c r="F143" s="110"/>
      <c r="G143" s="111">
        <f t="shared" si="12"/>
        <v>0</v>
      </c>
      <c r="O143" s="105">
        <v>2</v>
      </c>
      <c r="AA143" s="87">
        <v>3</v>
      </c>
      <c r="AB143" s="87">
        <v>1</v>
      </c>
      <c r="AC143" s="87">
        <v>28650023</v>
      </c>
      <c r="AZ143" s="87">
        <v>1</v>
      </c>
      <c r="BA143" s="87">
        <f t="shared" si="13"/>
        <v>0</v>
      </c>
      <c r="BB143" s="87">
        <f t="shared" si="14"/>
        <v>0</v>
      </c>
      <c r="BC143" s="87">
        <f t="shared" si="15"/>
        <v>0</v>
      </c>
      <c r="BD143" s="87">
        <f t="shared" si="16"/>
        <v>0</v>
      </c>
      <c r="BE143" s="87">
        <f t="shared" si="17"/>
        <v>0</v>
      </c>
      <c r="CA143" s="112">
        <v>3</v>
      </c>
      <c r="CB143" s="112">
        <v>1</v>
      </c>
      <c r="CZ143" s="87">
        <v>0.0021</v>
      </c>
    </row>
    <row r="144" spans="1:104" ht="12.75">
      <c r="A144" s="106">
        <v>73</v>
      </c>
      <c r="B144" s="107" t="s">
        <v>277</v>
      </c>
      <c r="C144" s="108" t="s">
        <v>278</v>
      </c>
      <c r="D144" s="109" t="s">
        <v>220</v>
      </c>
      <c r="E144" s="110">
        <v>1</v>
      </c>
      <c r="F144" s="110"/>
      <c r="G144" s="111">
        <f t="shared" si="12"/>
        <v>0</v>
      </c>
      <c r="O144" s="105">
        <v>2</v>
      </c>
      <c r="AA144" s="87">
        <v>3</v>
      </c>
      <c r="AB144" s="87">
        <v>1</v>
      </c>
      <c r="AC144" s="87">
        <v>28650024</v>
      </c>
      <c r="AZ144" s="87">
        <v>1</v>
      </c>
      <c r="BA144" s="87">
        <f t="shared" si="13"/>
        <v>0</v>
      </c>
      <c r="BB144" s="87">
        <f t="shared" si="14"/>
        <v>0</v>
      </c>
      <c r="BC144" s="87">
        <f t="shared" si="15"/>
        <v>0</v>
      </c>
      <c r="BD144" s="87">
        <f t="shared" si="16"/>
        <v>0</v>
      </c>
      <c r="BE144" s="87">
        <f t="shared" si="17"/>
        <v>0</v>
      </c>
      <c r="CA144" s="112">
        <v>3</v>
      </c>
      <c r="CB144" s="112">
        <v>1</v>
      </c>
      <c r="CZ144" s="87">
        <v>0.0021</v>
      </c>
    </row>
    <row r="145" spans="1:104" ht="11.25" customHeight="1">
      <c r="A145" s="106">
        <v>74</v>
      </c>
      <c r="B145" s="107" t="s">
        <v>279</v>
      </c>
      <c r="C145" s="108" t="s">
        <v>358</v>
      </c>
      <c r="D145" s="109" t="s">
        <v>220</v>
      </c>
      <c r="E145" s="110">
        <v>1</v>
      </c>
      <c r="F145" s="110"/>
      <c r="G145" s="111">
        <f t="shared" si="12"/>
        <v>0</v>
      </c>
      <c r="O145" s="105">
        <v>2</v>
      </c>
      <c r="AA145" s="87">
        <v>3</v>
      </c>
      <c r="AB145" s="87">
        <v>1</v>
      </c>
      <c r="AC145" s="87">
        <v>28650025</v>
      </c>
      <c r="AZ145" s="87">
        <v>1</v>
      </c>
      <c r="BA145" s="87">
        <f t="shared" si="13"/>
        <v>0</v>
      </c>
      <c r="BB145" s="87">
        <f t="shared" si="14"/>
        <v>0</v>
      </c>
      <c r="BC145" s="87">
        <f t="shared" si="15"/>
        <v>0</v>
      </c>
      <c r="BD145" s="87">
        <f t="shared" si="16"/>
        <v>0</v>
      </c>
      <c r="BE145" s="87">
        <f t="shared" si="17"/>
        <v>0</v>
      </c>
      <c r="CA145" s="112">
        <v>3</v>
      </c>
      <c r="CB145" s="112">
        <v>1</v>
      </c>
      <c r="CZ145" s="87">
        <v>0.001</v>
      </c>
    </row>
    <row r="146" spans="1:104" ht="12.75">
      <c r="A146" s="106">
        <v>75</v>
      </c>
      <c r="B146" s="107" t="s">
        <v>280</v>
      </c>
      <c r="C146" s="108" t="s">
        <v>281</v>
      </c>
      <c r="D146" s="109" t="s">
        <v>220</v>
      </c>
      <c r="E146" s="110">
        <v>1</v>
      </c>
      <c r="F146" s="110"/>
      <c r="G146" s="111">
        <f t="shared" si="12"/>
        <v>0</v>
      </c>
      <c r="O146" s="105">
        <v>2</v>
      </c>
      <c r="AA146" s="87">
        <v>3</v>
      </c>
      <c r="AB146" s="87">
        <v>1</v>
      </c>
      <c r="AC146" s="87">
        <v>28650026</v>
      </c>
      <c r="AZ146" s="87">
        <v>1</v>
      </c>
      <c r="BA146" s="87">
        <f t="shared" si="13"/>
        <v>0</v>
      </c>
      <c r="BB146" s="87">
        <f t="shared" si="14"/>
        <v>0</v>
      </c>
      <c r="BC146" s="87">
        <f t="shared" si="15"/>
        <v>0</v>
      </c>
      <c r="BD146" s="87">
        <f t="shared" si="16"/>
        <v>0</v>
      </c>
      <c r="BE146" s="87">
        <f t="shared" si="17"/>
        <v>0</v>
      </c>
      <c r="CA146" s="112">
        <v>3</v>
      </c>
      <c r="CB146" s="112">
        <v>1</v>
      </c>
      <c r="CZ146" s="87">
        <v>0.001</v>
      </c>
    </row>
    <row r="147" spans="1:104" ht="22.5">
      <c r="A147" s="106">
        <v>76</v>
      </c>
      <c r="B147" s="107" t="s">
        <v>282</v>
      </c>
      <c r="C147" s="108" t="s">
        <v>283</v>
      </c>
      <c r="D147" s="109" t="s">
        <v>220</v>
      </c>
      <c r="E147" s="110">
        <v>4</v>
      </c>
      <c r="F147" s="110"/>
      <c r="G147" s="111">
        <f t="shared" si="12"/>
        <v>0</v>
      </c>
      <c r="O147" s="105">
        <v>2</v>
      </c>
      <c r="AA147" s="87">
        <v>3</v>
      </c>
      <c r="AB147" s="87">
        <v>1</v>
      </c>
      <c r="AC147" s="87">
        <v>28650027</v>
      </c>
      <c r="AZ147" s="87">
        <v>1</v>
      </c>
      <c r="BA147" s="87">
        <f t="shared" si="13"/>
        <v>0</v>
      </c>
      <c r="BB147" s="87">
        <f t="shared" si="14"/>
        <v>0</v>
      </c>
      <c r="BC147" s="87">
        <f t="shared" si="15"/>
        <v>0</v>
      </c>
      <c r="BD147" s="87">
        <f t="shared" si="16"/>
        <v>0</v>
      </c>
      <c r="BE147" s="87">
        <f t="shared" si="17"/>
        <v>0</v>
      </c>
      <c r="CA147" s="112">
        <v>3</v>
      </c>
      <c r="CB147" s="112">
        <v>1</v>
      </c>
      <c r="CZ147" s="87">
        <v>0.005</v>
      </c>
    </row>
    <row r="148" spans="1:104" ht="22.5">
      <c r="A148" s="106">
        <v>77</v>
      </c>
      <c r="B148" s="107" t="s">
        <v>284</v>
      </c>
      <c r="C148" s="108" t="s">
        <v>285</v>
      </c>
      <c r="D148" s="109" t="s">
        <v>220</v>
      </c>
      <c r="E148" s="110">
        <v>13</v>
      </c>
      <c r="F148" s="110"/>
      <c r="G148" s="111">
        <f t="shared" si="12"/>
        <v>0</v>
      </c>
      <c r="O148" s="105">
        <v>2</v>
      </c>
      <c r="AA148" s="87">
        <v>3</v>
      </c>
      <c r="AB148" s="87">
        <v>1</v>
      </c>
      <c r="AC148" s="87">
        <v>28650028</v>
      </c>
      <c r="AZ148" s="87">
        <v>1</v>
      </c>
      <c r="BA148" s="87">
        <f t="shared" si="13"/>
        <v>0</v>
      </c>
      <c r="BB148" s="87">
        <f t="shared" si="14"/>
        <v>0</v>
      </c>
      <c r="BC148" s="87">
        <f t="shared" si="15"/>
        <v>0</v>
      </c>
      <c r="BD148" s="87">
        <f t="shared" si="16"/>
        <v>0</v>
      </c>
      <c r="BE148" s="87">
        <f t="shared" si="17"/>
        <v>0</v>
      </c>
      <c r="CA148" s="112">
        <v>3</v>
      </c>
      <c r="CB148" s="112">
        <v>1</v>
      </c>
      <c r="CZ148" s="87">
        <v>0.005</v>
      </c>
    </row>
    <row r="149" spans="1:104" ht="12.75">
      <c r="A149" s="106">
        <v>78</v>
      </c>
      <c r="B149" s="107" t="s">
        <v>286</v>
      </c>
      <c r="C149" s="108" t="s">
        <v>377</v>
      </c>
      <c r="D149" s="109" t="s">
        <v>220</v>
      </c>
      <c r="E149" s="110">
        <v>4</v>
      </c>
      <c r="F149" s="110"/>
      <c r="G149" s="111">
        <f t="shared" si="12"/>
        <v>0</v>
      </c>
      <c r="O149" s="105">
        <v>2</v>
      </c>
      <c r="AA149" s="87">
        <v>3</v>
      </c>
      <c r="AB149" s="87">
        <v>1</v>
      </c>
      <c r="AC149" s="87">
        <v>28650029</v>
      </c>
      <c r="AZ149" s="87">
        <v>1</v>
      </c>
      <c r="BA149" s="87">
        <f t="shared" si="13"/>
        <v>0</v>
      </c>
      <c r="BB149" s="87">
        <f t="shared" si="14"/>
        <v>0</v>
      </c>
      <c r="BC149" s="87">
        <f t="shared" si="15"/>
        <v>0</v>
      </c>
      <c r="BD149" s="87">
        <f t="shared" si="16"/>
        <v>0</v>
      </c>
      <c r="BE149" s="87">
        <f t="shared" si="17"/>
        <v>0</v>
      </c>
      <c r="CA149" s="112">
        <v>3</v>
      </c>
      <c r="CB149" s="112">
        <v>1</v>
      </c>
      <c r="CZ149" s="87">
        <v>0.0016</v>
      </c>
    </row>
    <row r="150" spans="1:104" ht="12.75">
      <c r="A150" s="106">
        <v>79</v>
      </c>
      <c r="B150" s="107" t="s">
        <v>287</v>
      </c>
      <c r="C150" s="108" t="s">
        <v>378</v>
      </c>
      <c r="D150" s="109" t="s">
        <v>220</v>
      </c>
      <c r="E150" s="110">
        <v>13</v>
      </c>
      <c r="F150" s="110"/>
      <c r="G150" s="111">
        <f t="shared" si="12"/>
        <v>0</v>
      </c>
      <c r="O150" s="105">
        <v>2</v>
      </c>
      <c r="AA150" s="87">
        <v>3</v>
      </c>
      <c r="AB150" s="87">
        <v>1</v>
      </c>
      <c r="AC150" s="87">
        <v>28650030</v>
      </c>
      <c r="AZ150" s="87">
        <v>1</v>
      </c>
      <c r="BA150" s="87">
        <f t="shared" si="13"/>
        <v>0</v>
      </c>
      <c r="BB150" s="87">
        <f t="shared" si="14"/>
        <v>0</v>
      </c>
      <c r="BC150" s="87">
        <f t="shared" si="15"/>
        <v>0</v>
      </c>
      <c r="BD150" s="87">
        <f t="shared" si="16"/>
        <v>0</v>
      </c>
      <c r="BE150" s="87">
        <f t="shared" si="17"/>
        <v>0</v>
      </c>
      <c r="CA150" s="112">
        <v>3</v>
      </c>
      <c r="CB150" s="112">
        <v>1</v>
      </c>
      <c r="CZ150" s="87">
        <v>0.001</v>
      </c>
    </row>
    <row r="151" spans="1:104" ht="12.75">
      <c r="A151" s="106">
        <v>80</v>
      </c>
      <c r="B151" s="107" t="s">
        <v>288</v>
      </c>
      <c r="C151" s="108" t="s">
        <v>289</v>
      </c>
      <c r="D151" s="109" t="s">
        <v>220</v>
      </c>
      <c r="E151" s="110">
        <v>3</v>
      </c>
      <c r="F151" s="110"/>
      <c r="G151" s="111">
        <f t="shared" si="12"/>
        <v>0</v>
      </c>
      <c r="O151" s="105">
        <v>2</v>
      </c>
      <c r="AA151" s="87">
        <v>3</v>
      </c>
      <c r="AB151" s="87">
        <v>1</v>
      </c>
      <c r="AC151" s="87">
        <v>28650031</v>
      </c>
      <c r="AZ151" s="87">
        <v>1</v>
      </c>
      <c r="BA151" s="87">
        <f t="shared" si="13"/>
        <v>0</v>
      </c>
      <c r="BB151" s="87">
        <f t="shared" si="14"/>
        <v>0</v>
      </c>
      <c r="BC151" s="87">
        <f t="shared" si="15"/>
        <v>0</v>
      </c>
      <c r="BD151" s="87">
        <f t="shared" si="16"/>
        <v>0</v>
      </c>
      <c r="BE151" s="87">
        <f t="shared" si="17"/>
        <v>0</v>
      </c>
      <c r="CA151" s="112">
        <v>3</v>
      </c>
      <c r="CB151" s="112">
        <v>1</v>
      </c>
      <c r="CZ151" s="87">
        <v>0.00217</v>
      </c>
    </row>
    <row r="152" spans="1:104" ht="12.75">
      <c r="A152" s="106">
        <v>81</v>
      </c>
      <c r="B152" s="107" t="s">
        <v>290</v>
      </c>
      <c r="C152" s="108" t="s">
        <v>291</v>
      </c>
      <c r="D152" s="109" t="s">
        <v>220</v>
      </c>
      <c r="E152" s="110">
        <v>15</v>
      </c>
      <c r="F152" s="110"/>
      <c r="G152" s="111">
        <f t="shared" si="12"/>
        <v>0</v>
      </c>
      <c r="O152" s="105">
        <v>2</v>
      </c>
      <c r="AA152" s="87">
        <v>3</v>
      </c>
      <c r="AB152" s="87">
        <v>1</v>
      </c>
      <c r="AC152" s="87">
        <v>28650032</v>
      </c>
      <c r="AZ152" s="87">
        <v>1</v>
      </c>
      <c r="BA152" s="87">
        <f t="shared" si="13"/>
        <v>0</v>
      </c>
      <c r="BB152" s="87">
        <f t="shared" si="14"/>
        <v>0</v>
      </c>
      <c r="BC152" s="87">
        <f t="shared" si="15"/>
        <v>0</v>
      </c>
      <c r="BD152" s="87">
        <f t="shared" si="16"/>
        <v>0</v>
      </c>
      <c r="BE152" s="87">
        <f t="shared" si="17"/>
        <v>0</v>
      </c>
      <c r="CA152" s="112">
        <v>3</v>
      </c>
      <c r="CB152" s="112">
        <v>1</v>
      </c>
      <c r="CZ152" s="87">
        <v>0.0008</v>
      </c>
    </row>
    <row r="153" spans="1:57" ht="12.75">
      <c r="A153" s="119"/>
      <c r="B153" s="120" t="s">
        <v>74</v>
      </c>
      <c r="C153" s="121" t="str">
        <f>CONCATENATE(B95," ",C95)</f>
        <v>8 Trubní vedení</v>
      </c>
      <c r="D153" s="122"/>
      <c r="E153" s="123"/>
      <c r="F153" s="124"/>
      <c r="G153" s="125">
        <f>SUM(G95:G152)</f>
        <v>0</v>
      </c>
      <c r="O153" s="105">
        <v>4</v>
      </c>
      <c r="BA153" s="126">
        <f>SUM(BA95:BA152)</f>
        <v>0</v>
      </c>
      <c r="BB153" s="126">
        <f>SUM(BB95:BB152)</f>
        <v>0</v>
      </c>
      <c r="BC153" s="126">
        <f>SUM(BC95:BC152)</f>
        <v>0</v>
      </c>
      <c r="BD153" s="126">
        <f>SUM(BD95:BD152)</f>
        <v>0</v>
      </c>
      <c r="BE153" s="126">
        <f>SUM(BE95:BE152)</f>
        <v>0</v>
      </c>
    </row>
    <row r="154" spans="1:15" ht="18" customHeight="1">
      <c r="A154" s="98" t="s">
        <v>71</v>
      </c>
      <c r="B154" s="99" t="s">
        <v>292</v>
      </c>
      <c r="C154" s="100" t="s">
        <v>293</v>
      </c>
      <c r="D154" s="101"/>
      <c r="E154" s="102"/>
      <c r="F154" s="102"/>
      <c r="G154" s="103"/>
      <c r="H154" s="104"/>
      <c r="I154" s="104"/>
      <c r="O154" s="105">
        <v>1</v>
      </c>
    </row>
    <row r="155" spans="1:104" ht="12.75">
      <c r="A155" s="106">
        <v>82</v>
      </c>
      <c r="B155" s="107" t="s">
        <v>294</v>
      </c>
      <c r="C155" s="108" t="s">
        <v>295</v>
      </c>
      <c r="D155" s="109" t="s">
        <v>110</v>
      </c>
      <c r="E155" s="110">
        <v>230</v>
      </c>
      <c r="F155" s="110"/>
      <c r="G155" s="111">
        <f>E155*F155</f>
        <v>0</v>
      </c>
      <c r="O155" s="105">
        <v>2</v>
      </c>
      <c r="AA155" s="87">
        <v>1</v>
      </c>
      <c r="AB155" s="87">
        <v>1</v>
      </c>
      <c r="AC155" s="87">
        <v>1</v>
      </c>
      <c r="AZ155" s="87">
        <v>1</v>
      </c>
      <c r="BA155" s="87">
        <f>IF(AZ155=1,G155,0)</f>
        <v>0</v>
      </c>
      <c r="BB155" s="87">
        <f>IF(AZ155=2,G155,0)</f>
        <v>0</v>
      </c>
      <c r="BC155" s="87">
        <f>IF(AZ155=3,G155,0)</f>
        <v>0</v>
      </c>
      <c r="BD155" s="87">
        <f>IF(AZ155=4,G155,0)</f>
        <v>0</v>
      </c>
      <c r="BE155" s="87">
        <f>IF(AZ155=5,G155,0)</f>
        <v>0</v>
      </c>
      <c r="CA155" s="112">
        <v>1</v>
      </c>
      <c r="CB155" s="112">
        <v>1</v>
      </c>
      <c r="CZ155" s="87">
        <v>0</v>
      </c>
    </row>
    <row r="156" spans="1:104" ht="12.75">
      <c r="A156" s="106">
        <v>83</v>
      </c>
      <c r="B156" s="107" t="s">
        <v>296</v>
      </c>
      <c r="C156" s="108" t="s">
        <v>297</v>
      </c>
      <c r="D156" s="109" t="s">
        <v>83</v>
      </c>
      <c r="E156" s="110">
        <v>57</v>
      </c>
      <c r="F156" s="110"/>
      <c r="G156" s="111">
        <f>E156*F156</f>
        <v>0</v>
      </c>
      <c r="O156" s="105">
        <v>2</v>
      </c>
      <c r="AA156" s="87">
        <v>1</v>
      </c>
      <c r="AB156" s="87">
        <v>0</v>
      </c>
      <c r="AC156" s="87">
        <v>0</v>
      </c>
      <c r="AZ156" s="87">
        <v>1</v>
      </c>
      <c r="BA156" s="87">
        <f>IF(AZ156=1,G156,0)</f>
        <v>0</v>
      </c>
      <c r="BB156" s="87">
        <f>IF(AZ156=2,G156,0)</f>
        <v>0</v>
      </c>
      <c r="BC156" s="87">
        <f>IF(AZ156=3,G156,0)</f>
        <v>0</v>
      </c>
      <c r="BD156" s="87">
        <f>IF(AZ156=4,G156,0)</f>
        <v>0</v>
      </c>
      <c r="BE156" s="87">
        <f>IF(AZ156=5,G156,0)</f>
        <v>0</v>
      </c>
      <c r="CA156" s="112">
        <v>1</v>
      </c>
      <c r="CB156" s="112">
        <v>0</v>
      </c>
      <c r="CZ156" s="87">
        <v>0.00059</v>
      </c>
    </row>
    <row r="157" spans="1:15" ht="12.75">
      <c r="A157" s="113"/>
      <c r="B157" s="115"/>
      <c r="C157" s="240" t="s">
        <v>298</v>
      </c>
      <c r="D157" s="241"/>
      <c r="E157" s="116">
        <v>57</v>
      </c>
      <c r="F157" s="117"/>
      <c r="G157" s="118"/>
      <c r="M157" s="114" t="s">
        <v>298</v>
      </c>
      <c r="O157" s="105"/>
    </row>
    <row r="158" spans="1:104" ht="12.75">
      <c r="A158" s="106">
        <v>84</v>
      </c>
      <c r="B158" s="107" t="s">
        <v>299</v>
      </c>
      <c r="C158" s="108" t="s">
        <v>300</v>
      </c>
      <c r="D158" s="109" t="s">
        <v>83</v>
      </c>
      <c r="E158" s="110">
        <v>58</v>
      </c>
      <c r="F158" s="110"/>
      <c r="G158" s="111">
        <f>E158*F158</f>
        <v>0</v>
      </c>
      <c r="O158" s="105">
        <v>2</v>
      </c>
      <c r="AA158" s="87">
        <v>1</v>
      </c>
      <c r="AB158" s="87">
        <v>0</v>
      </c>
      <c r="AC158" s="87">
        <v>0</v>
      </c>
      <c r="AZ158" s="87">
        <v>1</v>
      </c>
      <c r="BA158" s="87">
        <f>IF(AZ158=1,G158,0)</f>
        <v>0</v>
      </c>
      <c r="BB158" s="87">
        <f>IF(AZ158=2,G158,0)</f>
        <v>0</v>
      </c>
      <c r="BC158" s="87">
        <f>IF(AZ158=3,G158,0)</f>
        <v>0</v>
      </c>
      <c r="BD158" s="87">
        <f>IF(AZ158=4,G158,0)</f>
        <v>0</v>
      </c>
      <c r="BE158" s="87">
        <f>IF(AZ158=5,G158,0)</f>
        <v>0</v>
      </c>
      <c r="CA158" s="112">
        <v>1</v>
      </c>
      <c r="CB158" s="112">
        <v>0</v>
      </c>
      <c r="CZ158" s="87">
        <v>0.00059</v>
      </c>
    </row>
    <row r="159" spans="1:15" ht="12.75">
      <c r="A159" s="113"/>
      <c r="B159" s="115"/>
      <c r="C159" s="240" t="s">
        <v>301</v>
      </c>
      <c r="D159" s="241"/>
      <c r="E159" s="116">
        <v>58</v>
      </c>
      <c r="F159" s="117"/>
      <c r="G159" s="118"/>
      <c r="M159" s="114" t="s">
        <v>301</v>
      </c>
      <c r="O159" s="105"/>
    </row>
    <row r="160" spans="1:104" ht="22.5">
      <c r="A160" s="106">
        <v>85</v>
      </c>
      <c r="B160" s="107" t="s">
        <v>302</v>
      </c>
      <c r="C160" s="108" t="s">
        <v>303</v>
      </c>
      <c r="D160" s="109" t="s">
        <v>220</v>
      </c>
      <c r="E160" s="110">
        <v>1</v>
      </c>
      <c r="F160" s="110"/>
      <c r="G160" s="111">
        <f>E160*F160</f>
        <v>0</v>
      </c>
      <c r="O160" s="105">
        <v>2</v>
      </c>
      <c r="AA160" s="87">
        <v>1</v>
      </c>
      <c r="AB160" s="87">
        <v>0</v>
      </c>
      <c r="AC160" s="87">
        <v>0</v>
      </c>
      <c r="AZ160" s="87">
        <v>1</v>
      </c>
      <c r="BA160" s="87">
        <f>IF(AZ160=1,G160,0)</f>
        <v>0</v>
      </c>
      <c r="BB160" s="87">
        <f>IF(AZ160=2,G160,0)</f>
        <v>0</v>
      </c>
      <c r="BC160" s="87">
        <f>IF(AZ160=3,G160,0)</f>
        <v>0</v>
      </c>
      <c r="BD160" s="87">
        <f>IF(AZ160=4,G160,0)</f>
        <v>0</v>
      </c>
      <c r="BE160" s="87">
        <f>IF(AZ160=5,G160,0)</f>
        <v>0</v>
      </c>
      <c r="CA160" s="112">
        <v>1</v>
      </c>
      <c r="CB160" s="112">
        <v>0</v>
      </c>
      <c r="CZ160" s="87">
        <v>0.00059</v>
      </c>
    </row>
    <row r="161" spans="1:15" ht="12.75">
      <c r="A161" s="113"/>
      <c r="B161" s="115"/>
      <c r="C161" s="240" t="s">
        <v>304</v>
      </c>
      <c r="D161" s="241"/>
      <c r="E161" s="116">
        <v>1</v>
      </c>
      <c r="F161" s="117"/>
      <c r="G161" s="118"/>
      <c r="M161" s="114" t="s">
        <v>304</v>
      </c>
      <c r="O161" s="105"/>
    </row>
    <row r="162" spans="1:104" ht="12.75">
      <c r="A162" s="106">
        <v>86</v>
      </c>
      <c r="B162" s="107" t="s">
        <v>305</v>
      </c>
      <c r="C162" s="108" t="s">
        <v>376</v>
      </c>
      <c r="D162" s="109" t="s">
        <v>220</v>
      </c>
      <c r="E162" s="110">
        <v>1</v>
      </c>
      <c r="F162" s="110"/>
      <c r="G162" s="111">
        <f>E162*F162</f>
        <v>0</v>
      </c>
      <c r="O162" s="105">
        <v>2</v>
      </c>
      <c r="AA162" s="87">
        <v>1</v>
      </c>
      <c r="AB162" s="87">
        <v>0</v>
      </c>
      <c r="AC162" s="87">
        <v>0</v>
      </c>
      <c r="AZ162" s="87">
        <v>1</v>
      </c>
      <c r="BA162" s="87">
        <f>IF(AZ162=1,G162,0)</f>
        <v>0</v>
      </c>
      <c r="BB162" s="87">
        <f>IF(AZ162=2,G162,0)</f>
        <v>0</v>
      </c>
      <c r="BC162" s="87">
        <f>IF(AZ162=3,G162,0)</f>
        <v>0</v>
      </c>
      <c r="BD162" s="87">
        <f>IF(AZ162=4,G162,0)</f>
        <v>0</v>
      </c>
      <c r="BE162" s="87">
        <f>IF(AZ162=5,G162,0)</f>
        <v>0</v>
      </c>
      <c r="CA162" s="112">
        <v>1</v>
      </c>
      <c r="CB162" s="112">
        <v>0</v>
      </c>
      <c r="CZ162" s="87">
        <v>0</v>
      </c>
    </row>
    <row r="163" spans="1:104" ht="12.75">
      <c r="A163" s="106">
        <v>87</v>
      </c>
      <c r="B163" s="107" t="s">
        <v>306</v>
      </c>
      <c r="C163" s="108" t="s">
        <v>359</v>
      </c>
      <c r="D163" s="109" t="s">
        <v>220</v>
      </c>
      <c r="E163" s="110">
        <v>3</v>
      </c>
      <c r="F163" s="110"/>
      <c r="G163" s="111">
        <f>E163*F163</f>
        <v>0</v>
      </c>
      <c r="O163" s="105">
        <v>2</v>
      </c>
      <c r="AA163" s="87">
        <v>1</v>
      </c>
      <c r="AB163" s="87">
        <v>0</v>
      </c>
      <c r="AC163" s="87">
        <v>0</v>
      </c>
      <c r="AZ163" s="87">
        <v>1</v>
      </c>
      <c r="BA163" s="87">
        <f>IF(AZ163=1,G163,0)</f>
        <v>0</v>
      </c>
      <c r="BB163" s="87">
        <f>IF(AZ163=2,G163,0)</f>
        <v>0</v>
      </c>
      <c r="BC163" s="87">
        <f>IF(AZ163=3,G163,0)</f>
        <v>0</v>
      </c>
      <c r="BD163" s="87">
        <f>IF(AZ163=4,G163,0)</f>
        <v>0</v>
      </c>
      <c r="BE163" s="87">
        <f>IF(AZ163=5,G163,0)</f>
        <v>0</v>
      </c>
      <c r="CA163" s="112">
        <v>1</v>
      </c>
      <c r="CB163" s="112">
        <v>0</v>
      </c>
      <c r="CZ163" s="87">
        <v>0</v>
      </c>
    </row>
    <row r="164" spans="1:104" ht="12.75">
      <c r="A164" s="106">
        <v>88</v>
      </c>
      <c r="B164" s="107" t="s">
        <v>307</v>
      </c>
      <c r="C164" s="108" t="s">
        <v>360</v>
      </c>
      <c r="D164" s="109" t="s">
        <v>220</v>
      </c>
      <c r="E164" s="110">
        <v>13</v>
      </c>
      <c r="F164" s="110"/>
      <c r="G164" s="111">
        <f>E164*F164</f>
        <v>0</v>
      </c>
      <c r="O164" s="105">
        <v>2</v>
      </c>
      <c r="AA164" s="87">
        <v>1</v>
      </c>
      <c r="AB164" s="87">
        <v>0</v>
      </c>
      <c r="AC164" s="87">
        <v>0</v>
      </c>
      <c r="AZ164" s="87">
        <v>1</v>
      </c>
      <c r="BA164" s="87">
        <f>IF(AZ164=1,G164,0)</f>
        <v>0</v>
      </c>
      <c r="BB164" s="87">
        <f>IF(AZ164=2,G164,0)</f>
        <v>0</v>
      </c>
      <c r="BC164" s="87">
        <f>IF(AZ164=3,G164,0)</f>
        <v>0</v>
      </c>
      <c r="BD164" s="87">
        <f>IF(AZ164=4,G164,0)</f>
        <v>0</v>
      </c>
      <c r="BE164" s="87">
        <f>IF(AZ164=5,G164,0)</f>
        <v>0</v>
      </c>
      <c r="CA164" s="112">
        <v>1</v>
      </c>
      <c r="CB164" s="112">
        <v>0</v>
      </c>
      <c r="CZ164" s="87">
        <v>0</v>
      </c>
    </row>
    <row r="165" spans="1:104" ht="22.5">
      <c r="A165" s="106">
        <v>89</v>
      </c>
      <c r="B165" s="107" t="s">
        <v>308</v>
      </c>
      <c r="C165" s="108" t="s">
        <v>361</v>
      </c>
      <c r="D165" s="109" t="s">
        <v>220</v>
      </c>
      <c r="E165" s="110">
        <v>2</v>
      </c>
      <c r="F165" s="110"/>
      <c r="G165" s="111">
        <f>E165*F165</f>
        <v>0</v>
      </c>
      <c r="O165" s="105">
        <v>2</v>
      </c>
      <c r="AA165" s="87">
        <v>1</v>
      </c>
      <c r="AB165" s="87">
        <v>0</v>
      </c>
      <c r="AC165" s="87">
        <v>0</v>
      </c>
      <c r="AZ165" s="87">
        <v>1</v>
      </c>
      <c r="BA165" s="87">
        <f>IF(AZ165=1,G165,0)</f>
        <v>0</v>
      </c>
      <c r="BB165" s="87">
        <f>IF(AZ165=2,G165,0)</f>
        <v>0</v>
      </c>
      <c r="BC165" s="87">
        <f>IF(AZ165=3,G165,0)</f>
        <v>0</v>
      </c>
      <c r="BD165" s="87">
        <f>IF(AZ165=4,G165,0)</f>
        <v>0</v>
      </c>
      <c r="BE165" s="87">
        <f>IF(AZ165=5,G165,0)</f>
        <v>0</v>
      </c>
      <c r="CA165" s="112">
        <v>1</v>
      </c>
      <c r="CB165" s="112">
        <v>0</v>
      </c>
      <c r="CZ165" s="87">
        <v>0</v>
      </c>
    </row>
    <row r="166" spans="1:104" ht="11.25" customHeight="1">
      <c r="A166" s="106">
        <v>90</v>
      </c>
      <c r="B166" s="107" t="s">
        <v>309</v>
      </c>
      <c r="C166" s="108" t="s">
        <v>362</v>
      </c>
      <c r="D166" s="109" t="s">
        <v>220</v>
      </c>
      <c r="E166" s="110">
        <v>2</v>
      </c>
      <c r="F166" s="110"/>
      <c r="G166" s="111">
        <f>E166*F166</f>
        <v>0</v>
      </c>
      <c r="O166" s="105">
        <v>2</v>
      </c>
      <c r="AA166" s="87">
        <v>1</v>
      </c>
      <c r="AB166" s="87">
        <v>0</v>
      </c>
      <c r="AC166" s="87">
        <v>0</v>
      </c>
      <c r="AZ166" s="87">
        <v>1</v>
      </c>
      <c r="BA166" s="87">
        <f>IF(AZ166=1,G166,0)</f>
        <v>0</v>
      </c>
      <c r="BB166" s="87">
        <f>IF(AZ166=2,G166,0)</f>
        <v>0</v>
      </c>
      <c r="BC166" s="87">
        <f>IF(AZ166=3,G166,0)</f>
        <v>0</v>
      </c>
      <c r="BD166" s="87">
        <f>IF(AZ166=4,G166,0)</f>
        <v>0</v>
      </c>
      <c r="BE166" s="87">
        <f>IF(AZ166=5,G166,0)</f>
        <v>0</v>
      </c>
      <c r="CA166" s="112">
        <v>1</v>
      </c>
      <c r="CB166" s="112">
        <v>0</v>
      </c>
      <c r="CZ166" s="87">
        <v>0</v>
      </c>
    </row>
    <row r="167" spans="1:57" ht="12.75">
      <c r="A167" s="119"/>
      <c r="B167" s="120" t="s">
        <v>74</v>
      </c>
      <c r="C167" s="121" t="str">
        <f>CONCATENATE(B154," ",C154)</f>
        <v>96 Bourání konstrukcí</v>
      </c>
      <c r="D167" s="122"/>
      <c r="E167" s="123"/>
      <c r="F167" s="124"/>
      <c r="G167" s="125">
        <f>SUM(G154:G166)</f>
        <v>0</v>
      </c>
      <c r="O167" s="105">
        <v>4</v>
      </c>
      <c r="BA167" s="126">
        <f>SUM(BA154:BA166)</f>
        <v>0</v>
      </c>
      <c r="BB167" s="126">
        <f>SUM(BB154:BB166)</f>
        <v>0</v>
      </c>
      <c r="BC167" s="126">
        <f>SUM(BC154:BC166)</f>
        <v>0</v>
      </c>
      <c r="BD167" s="126">
        <f>SUM(BD154:BD166)</f>
        <v>0</v>
      </c>
      <c r="BE167" s="126">
        <f>SUM(BE154:BE166)</f>
        <v>0</v>
      </c>
    </row>
    <row r="168" spans="1:15" ht="18" customHeight="1">
      <c r="A168" s="98" t="s">
        <v>71</v>
      </c>
      <c r="B168" s="99" t="s">
        <v>310</v>
      </c>
      <c r="C168" s="100" t="s">
        <v>311</v>
      </c>
      <c r="D168" s="101"/>
      <c r="E168" s="102"/>
      <c r="F168" s="102"/>
      <c r="G168" s="103"/>
      <c r="H168" s="104"/>
      <c r="I168" s="104"/>
      <c r="O168" s="105">
        <v>1</v>
      </c>
    </row>
    <row r="169" spans="1:104" ht="12.75">
      <c r="A169" s="106">
        <v>91</v>
      </c>
      <c r="B169" s="107" t="s">
        <v>312</v>
      </c>
      <c r="C169" s="108" t="s">
        <v>313</v>
      </c>
      <c r="D169" s="109" t="s">
        <v>137</v>
      </c>
      <c r="E169" s="110">
        <v>361.9546525</v>
      </c>
      <c r="F169" s="110"/>
      <c r="G169" s="111">
        <f>E169*F169</f>
        <v>0</v>
      </c>
      <c r="O169" s="105">
        <v>2</v>
      </c>
      <c r="AA169" s="87">
        <v>7</v>
      </c>
      <c r="AB169" s="87">
        <v>1</v>
      </c>
      <c r="AC169" s="87">
        <v>2</v>
      </c>
      <c r="AZ169" s="87">
        <v>1</v>
      </c>
      <c r="BA169" s="87">
        <f>IF(AZ169=1,G169,0)</f>
        <v>0</v>
      </c>
      <c r="BB169" s="87">
        <f>IF(AZ169=2,G169,0)</f>
        <v>0</v>
      </c>
      <c r="BC169" s="87">
        <f>IF(AZ169=3,G169,0)</f>
        <v>0</v>
      </c>
      <c r="BD169" s="87">
        <f>IF(AZ169=4,G169,0)</f>
        <v>0</v>
      </c>
      <c r="BE169" s="87">
        <f>IF(AZ169=5,G169,0)</f>
        <v>0</v>
      </c>
      <c r="CA169" s="112">
        <v>7</v>
      </c>
      <c r="CB169" s="112">
        <v>1</v>
      </c>
      <c r="CZ169" s="87">
        <v>0</v>
      </c>
    </row>
    <row r="170" spans="1:57" ht="12.75">
      <c r="A170" s="119"/>
      <c r="B170" s="120" t="s">
        <v>74</v>
      </c>
      <c r="C170" s="121" t="str">
        <f>CONCATENATE(B168," ",C168)</f>
        <v>99 Staveništní přesun hmot</v>
      </c>
      <c r="D170" s="122"/>
      <c r="E170" s="123"/>
      <c r="F170" s="124"/>
      <c r="G170" s="125">
        <f>SUM(G168:G169)</f>
        <v>0</v>
      </c>
      <c r="O170" s="105">
        <v>4</v>
      </c>
      <c r="BA170" s="126">
        <f>SUM(BA168:BA169)</f>
        <v>0</v>
      </c>
      <c r="BB170" s="126">
        <f>SUM(BB168:BB169)</f>
        <v>0</v>
      </c>
      <c r="BC170" s="126">
        <f>SUM(BC168:BC169)</f>
        <v>0</v>
      </c>
      <c r="BD170" s="126">
        <f>SUM(BD168:BD169)</f>
        <v>0</v>
      </c>
      <c r="BE170" s="126">
        <f>SUM(BE168:BE169)</f>
        <v>0</v>
      </c>
    </row>
    <row r="171" spans="1:15" ht="18" customHeight="1">
      <c r="A171" s="98" t="s">
        <v>71</v>
      </c>
      <c r="B171" s="99" t="s">
        <v>314</v>
      </c>
      <c r="C171" s="100" t="s">
        <v>315</v>
      </c>
      <c r="D171" s="101"/>
      <c r="E171" s="102"/>
      <c r="F171" s="102"/>
      <c r="G171" s="103"/>
      <c r="H171" s="104"/>
      <c r="I171" s="104"/>
      <c r="O171" s="105">
        <v>1</v>
      </c>
    </row>
    <row r="172" spans="1:104" ht="12.75">
      <c r="A172" s="106">
        <v>92</v>
      </c>
      <c r="B172" s="107" t="s">
        <v>316</v>
      </c>
      <c r="C172" s="108" t="s">
        <v>317</v>
      </c>
      <c r="D172" s="109" t="s">
        <v>137</v>
      </c>
      <c r="E172" s="110">
        <v>266.694</v>
      </c>
      <c r="F172" s="110"/>
      <c r="G172" s="111">
        <f>E172*F172</f>
        <v>0</v>
      </c>
      <c r="O172" s="105">
        <v>2</v>
      </c>
      <c r="AA172" s="87">
        <v>1</v>
      </c>
      <c r="AB172" s="87">
        <v>10</v>
      </c>
      <c r="AC172" s="87">
        <v>10</v>
      </c>
      <c r="AZ172" s="87">
        <v>1</v>
      </c>
      <c r="BA172" s="87">
        <f>IF(AZ172=1,G172,0)</f>
        <v>0</v>
      </c>
      <c r="BB172" s="87">
        <f>IF(AZ172=2,G172,0)</f>
        <v>0</v>
      </c>
      <c r="BC172" s="87">
        <f>IF(AZ172=3,G172,0)</f>
        <v>0</v>
      </c>
      <c r="BD172" s="87">
        <f>IF(AZ172=4,G172,0)</f>
        <v>0</v>
      </c>
      <c r="BE172" s="87">
        <f>IF(AZ172=5,G172,0)</f>
        <v>0</v>
      </c>
      <c r="CA172" s="112">
        <v>1</v>
      </c>
      <c r="CB172" s="112">
        <v>10</v>
      </c>
      <c r="CZ172" s="87">
        <v>0</v>
      </c>
    </row>
    <row r="173" spans="1:15" ht="11.25" customHeight="1">
      <c r="A173" s="113"/>
      <c r="B173" s="115"/>
      <c r="C173" s="240" t="s">
        <v>318</v>
      </c>
      <c r="D173" s="241"/>
      <c r="E173" s="116">
        <v>191.82</v>
      </c>
      <c r="F173" s="117"/>
      <c r="G173" s="118"/>
      <c r="M173" s="114" t="s">
        <v>318</v>
      </c>
      <c r="O173" s="105"/>
    </row>
    <row r="174" spans="1:15" ht="11.25" customHeight="1">
      <c r="A174" s="113"/>
      <c r="B174" s="115"/>
      <c r="C174" s="240" t="s">
        <v>363</v>
      </c>
      <c r="D174" s="241"/>
      <c r="E174" s="116">
        <v>74.874</v>
      </c>
      <c r="F174" s="117"/>
      <c r="G174" s="118"/>
      <c r="M174" s="114" t="s">
        <v>319</v>
      </c>
      <c r="O174" s="105"/>
    </row>
    <row r="175" spans="1:104" ht="12.75">
      <c r="A175" s="106">
        <v>93</v>
      </c>
      <c r="B175" s="107" t="s">
        <v>320</v>
      </c>
      <c r="C175" s="108" t="s">
        <v>321</v>
      </c>
      <c r="D175" s="109" t="s">
        <v>137</v>
      </c>
      <c r="E175" s="110">
        <v>1422.606</v>
      </c>
      <c r="F175" s="110"/>
      <c r="G175" s="111">
        <f>E175*F175</f>
        <v>0</v>
      </c>
      <c r="O175" s="105">
        <v>2</v>
      </c>
      <c r="AA175" s="87">
        <v>1</v>
      </c>
      <c r="AB175" s="87">
        <v>10</v>
      </c>
      <c r="AC175" s="87">
        <v>10</v>
      </c>
      <c r="AZ175" s="87">
        <v>1</v>
      </c>
      <c r="BA175" s="87">
        <f>IF(AZ175=1,G175,0)</f>
        <v>0</v>
      </c>
      <c r="BB175" s="87">
        <f>IF(AZ175=2,G175,0)</f>
        <v>0</v>
      </c>
      <c r="BC175" s="87">
        <f>IF(AZ175=3,G175,0)</f>
        <v>0</v>
      </c>
      <c r="BD175" s="87">
        <f>IF(AZ175=4,G175,0)</f>
        <v>0</v>
      </c>
      <c r="BE175" s="87">
        <f>IF(AZ175=5,G175,0)</f>
        <v>0</v>
      </c>
      <c r="CA175" s="112">
        <v>1</v>
      </c>
      <c r="CB175" s="112">
        <v>10</v>
      </c>
      <c r="CZ175" s="87">
        <v>0</v>
      </c>
    </row>
    <row r="176" spans="1:15" ht="12.75">
      <c r="A176" s="113"/>
      <c r="B176" s="115"/>
      <c r="C176" s="240" t="s">
        <v>364</v>
      </c>
      <c r="D176" s="241"/>
      <c r="E176" s="116">
        <v>1422.606</v>
      </c>
      <c r="F176" s="117"/>
      <c r="G176" s="118"/>
      <c r="M176" s="114" t="s">
        <v>322</v>
      </c>
      <c r="O176" s="105"/>
    </row>
    <row r="177" spans="1:104" ht="12.75">
      <c r="A177" s="106">
        <v>94</v>
      </c>
      <c r="B177" s="107" t="s">
        <v>323</v>
      </c>
      <c r="C177" s="108" t="s">
        <v>324</v>
      </c>
      <c r="D177" s="109" t="s">
        <v>137</v>
      </c>
      <c r="E177" s="110">
        <v>767.28</v>
      </c>
      <c r="F177" s="110"/>
      <c r="G177" s="111">
        <f>E177*F177</f>
        <v>0</v>
      </c>
      <c r="O177" s="105">
        <v>2</v>
      </c>
      <c r="AA177" s="87">
        <v>1</v>
      </c>
      <c r="AB177" s="87">
        <v>10</v>
      </c>
      <c r="AC177" s="87">
        <v>10</v>
      </c>
      <c r="AZ177" s="87">
        <v>1</v>
      </c>
      <c r="BA177" s="87">
        <f>IF(AZ177=1,G177,0)</f>
        <v>0</v>
      </c>
      <c r="BB177" s="87">
        <f>IF(AZ177=2,G177,0)</f>
        <v>0</v>
      </c>
      <c r="BC177" s="87">
        <f>IF(AZ177=3,G177,0)</f>
        <v>0</v>
      </c>
      <c r="BD177" s="87">
        <f>IF(AZ177=4,G177,0)</f>
        <v>0</v>
      </c>
      <c r="BE177" s="87">
        <f>IF(AZ177=5,G177,0)</f>
        <v>0</v>
      </c>
      <c r="CA177" s="112">
        <v>1</v>
      </c>
      <c r="CB177" s="112">
        <v>10</v>
      </c>
      <c r="CZ177" s="87">
        <v>0</v>
      </c>
    </row>
    <row r="178" spans="1:15" ht="22.5">
      <c r="A178" s="113"/>
      <c r="B178" s="115"/>
      <c r="C178" s="240" t="s">
        <v>379</v>
      </c>
      <c r="D178" s="241"/>
      <c r="E178" s="116">
        <v>767.28</v>
      </c>
      <c r="F178" s="117"/>
      <c r="G178" s="118"/>
      <c r="M178" s="114" t="s">
        <v>325</v>
      </c>
      <c r="O178" s="105"/>
    </row>
    <row r="179" spans="1:104" ht="12.75">
      <c r="A179" s="106">
        <v>95</v>
      </c>
      <c r="B179" s="107" t="s">
        <v>326</v>
      </c>
      <c r="C179" s="108" t="s">
        <v>327</v>
      </c>
      <c r="D179" s="109" t="s">
        <v>137</v>
      </c>
      <c r="E179" s="110">
        <v>266.694</v>
      </c>
      <c r="F179" s="110"/>
      <c r="G179" s="111">
        <f>E179*F179</f>
        <v>0</v>
      </c>
      <c r="O179" s="105">
        <v>2</v>
      </c>
      <c r="AA179" s="87">
        <v>1</v>
      </c>
      <c r="AB179" s="87">
        <v>3</v>
      </c>
      <c r="AC179" s="87">
        <v>3</v>
      </c>
      <c r="AZ179" s="87">
        <v>1</v>
      </c>
      <c r="BA179" s="87">
        <f>IF(AZ179=1,G179,0)</f>
        <v>0</v>
      </c>
      <c r="BB179" s="87">
        <f>IF(AZ179=2,G179,0)</f>
        <v>0</v>
      </c>
      <c r="BC179" s="87">
        <f>IF(AZ179=3,G179,0)</f>
        <v>0</v>
      </c>
      <c r="BD179" s="87">
        <f>IF(AZ179=4,G179,0)</f>
        <v>0</v>
      </c>
      <c r="BE179" s="87">
        <f>IF(AZ179=5,G179,0)</f>
        <v>0</v>
      </c>
      <c r="CA179" s="112">
        <v>1</v>
      </c>
      <c r="CB179" s="112">
        <v>3</v>
      </c>
      <c r="CZ179" s="87">
        <v>0</v>
      </c>
    </row>
    <row r="180" spans="1:15" ht="11.25" customHeight="1">
      <c r="A180" s="113"/>
      <c r="B180" s="115"/>
      <c r="C180" s="240" t="s">
        <v>328</v>
      </c>
      <c r="D180" s="241"/>
      <c r="E180" s="116">
        <v>191.82</v>
      </c>
      <c r="F180" s="117"/>
      <c r="G180" s="118"/>
      <c r="M180" s="114" t="s">
        <v>328</v>
      </c>
      <c r="O180" s="105"/>
    </row>
    <row r="181" spans="1:15" ht="11.25" customHeight="1">
      <c r="A181" s="113"/>
      <c r="B181" s="115"/>
      <c r="C181" s="240" t="s">
        <v>319</v>
      </c>
      <c r="D181" s="241"/>
      <c r="E181" s="116">
        <v>74.874</v>
      </c>
      <c r="F181" s="117"/>
      <c r="G181" s="118"/>
      <c r="M181" s="114" t="s">
        <v>319</v>
      </c>
      <c r="O181" s="105"/>
    </row>
    <row r="182" spans="1:104" ht="12.75">
      <c r="A182" s="106">
        <v>96</v>
      </c>
      <c r="B182" s="107" t="s">
        <v>329</v>
      </c>
      <c r="C182" s="108" t="s">
        <v>330</v>
      </c>
      <c r="D182" s="109" t="s">
        <v>137</v>
      </c>
      <c r="E182" s="110">
        <v>74.874</v>
      </c>
      <c r="F182" s="110"/>
      <c r="G182" s="111">
        <f>E182*F182</f>
        <v>0</v>
      </c>
      <c r="O182" s="105">
        <v>2</v>
      </c>
      <c r="AA182" s="87">
        <v>8</v>
      </c>
      <c r="AB182" s="87">
        <v>0</v>
      </c>
      <c r="AC182" s="87">
        <v>3</v>
      </c>
      <c r="AZ182" s="87">
        <v>1</v>
      </c>
      <c r="BA182" s="87">
        <f>IF(AZ182=1,G182,0)</f>
        <v>0</v>
      </c>
      <c r="BB182" s="87">
        <f>IF(AZ182=2,G182,0)</f>
        <v>0</v>
      </c>
      <c r="BC182" s="87">
        <f>IF(AZ182=3,G182,0)</f>
        <v>0</v>
      </c>
      <c r="BD182" s="87">
        <f>IF(AZ182=4,G182,0)</f>
        <v>0</v>
      </c>
      <c r="BE182" s="87">
        <f>IF(AZ182=5,G182,0)</f>
        <v>0</v>
      </c>
      <c r="CA182" s="112">
        <v>8</v>
      </c>
      <c r="CB182" s="112">
        <v>0</v>
      </c>
      <c r="CZ182" s="87">
        <v>0</v>
      </c>
    </row>
    <row r="183" spans="1:57" ht="12.75">
      <c r="A183" s="119"/>
      <c r="B183" s="120" t="s">
        <v>74</v>
      </c>
      <c r="C183" s="121" t="str">
        <f>CONCATENATE(B171," ",C171)</f>
        <v>D96 Přesuny suti a vybouraných hmot</v>
      </c>
      <c r="D183" s="122"/>
      <c r="E183" s="123"/>
      <c r="F183" s="124"/>
      <c r="G183" s="125">
        <f>SUM(G171:G182)</f>
        <v>0</v>
      </c>
      <c r="O183" s="105">
        <v>4</v>
      </c>
      <c r="BA183" s="126">
        <f>SUM(BA171:BA182)</f>
        <v>0</v>
      </c>
      <c r="BB183" s="126">
        <f>SUM(BB171:BB182)</f>
        <v>0</v>
      </c>
      <c r="BC183" s="126">
        <f>SUM(BC171:BC182)</f>
        <v>0</v>
      </c>
      <c r="BD183" s="126">
        <f>SUM(BD171:BD182)</f>
        <v>0</v>
      </c>
      <c r="BE183" s="126">
        <f>SUM(BE171:BE182)</f>
        <v>0</v>
      </c>
    </row>
    <row r="184" ht="12.75">
      <c r="E184" s="87"/>
    </row>
    <row r="185" ht="12.75">
      <c r="E185" s="87"/>
    </row>
    <row r="186" ht="12.75">
      <c r="E186" s="87"/>
    </row>
    <row r="187" ht="12.75">
      <c r="E187" s="87"/>
    </row>
    <row r="188" ht="12.75">
      <c r="E188" s="87"/>
    </row>
    <row r="189" ht="12.75">
      <c r="E189" s="87"/>
    </row>
    <row r="190" ht="12.75">
      <c r="E190" s="87"/>
    </row>
    <row r="191" ht="12.75">
      <c r="E191" s="87"/>
    </row>
    <row r="192" ht="12.75">
      <c r="E192" s="87"/>
    </row>
    <row r="193" ht="12.75">
      <c r="E193" s="87"/>
    </row>
    <row r="194" ht="12.75">
      <c r="E194" s="87"/>
    </row>
    <row r="195" ht="12.75">
      <c r="E195" s="87"/>
    </row>
    <row r="196" ht="12.75">
      <c r="E196" s="87"/>
    </row>
    <row r="197" ht="12.75">
      <c r="E197" s="87"/>
    </row>
    <row r="198" ht="12.75">
      <c r="E198" s="87"/>
    </row>
    <row r="199" ht="12.75">
      <c r="E199" s="87"/>
    </row>
    <row r="200" ht="12.75">
      <c r="E200" s="87"/>
    </row>
    <row r="201" ht="12.75">
      <c r="E201" s="87"/>
    </row>
    <row r="202" ht="12.75">
      <c r="E202" s="87"/>
    </row>
    <row r="203" ht="12.75">
      <c r="E203" s="87"/>
    </row>
    <row r="204" ht="12.75">
      <c r="E204" s="87"/>
    </row>
    <row r="205" ht="12.75">
      <c r="E205" s="87"/>
    </row>
    <row r="206" ht="12.75">
      <c r="E206" s="87"/>
    </row>
    <row r="207" spans="1:7" ht="12.75">
      <c r="A207" s="127"/>
      <c r="B207" s="127"/>
      <c r="C207" s="127"/>
      <c r="D207" s="127"/>
      <c r="E207" s="127"/>
      <c r="F207" s="127"/>
      <c r="G207" s="127"/>
    </row>
    <row r="208" spans="1:7" ht="12.75">
      <c r="A208" s="127"/>
      <c r="B208" s="127"/>
      <c r="C208" s="127"/>
      <c r="D208" s="127"/>
      <c r="E208" s="127"/>
      <c r="F208" s="127"/>
      <c r="G208" s="127"/>
    </row>
    <row r="209" spans="1:7" ht="12.75">
      <c r="A209" s="127"/>
      <c r="B209" s="127"/>
      <c r="C209" s="127"/>
      <c r="D209" s="127"/>
      <c r="E209" s="127"/>
      <c r="F209" s="127"/>
      <c r="G209" s="127"/>
    </row>
    <row r="210" spans="1:7" ht="12.75">
      <c r="A210" s="127"/>
      <c r="B210" s="127"/>
      <c r="C210" s="127"/>
      <c r="D210" s="127"/>
      <c r="E210" s="127"/>
      <c r="F210" s="127"/>
      <c r="G210" s="127"/>
    </row>
    <row r="211" ht="12.75">
      <c r="E211" s="87"/>
    </row>
    <row r="212" ht="12.75">
      <c r="E212" s="87"/>
    </row>
    <row r="213" ht="12.75">
      <c r="E213" s="87"/>
    </row>
    <row r="214" ht="12.75">
      <c r="E214" s="87"/>
    </row>
    <row r="215" ht="12.75">
      <c r="E215" s="87"/>
    </row>
    <row r="216" ht="12.75">
      <c r="E216" s="87"/>
    </row>
    <row r="217" ht="12.75">
      <c r="E217" s="87"/>
    </row>
    <row r="218" ht="12.75">
      <c r="E218" s="87"/>
    </row>
    <row r="219" ht="12.75">
      <c r="E219" s="87"/>
    </row>
    <row r="220" ht="12.75">
      <c r="E220" s="87"/>
    </row>
    <row r="221" ht="12.75">
      <c r="E221" s="87"/>
    </row>
    <row r="222" ht="12.75">
      <c r="E222" s="87"/>
    </row>
    <row r="223" ht="12.75">
      <c r="E223" s="87"/>
    </row>
    <row r="224" ht="12.75">
      <c r="E224" s="87"/>
    </row>
    <row r="225" ht="12.75">
      <c r="E225" s="87"/>
    </row>
    <row r="226" ht="12.75">
      <c r="E226" s="87"/>
    </row>
    <row r="227" ht="12.75">
      <c r="E227" s="87"/>
    </row>
    <row r="228" ht="12.75">
      <c r="E228" s="87"/>
    </row>
    <row r="229" ht="12.75">
      <c r="E229" s="87"/>
    </row>
    <row r="230" ht="12.75">
      <c r="E230" s="87"/>
    </row>
    <row r="231" ht="12.75">
      <c r="E231" s="87"/>
    </row>
    <row r="232" ht="12.75">
      <c r="E232" s="87"/>
    </row>
    <row r="233" ht="12.75">
      <c r="E233" s="87"/>
    </row>
    <row r="234" ht="12.75">
      <c r="E234" s="87"/>
    </row>
    <row r="235" ht="12.75">
      <c r="E235" s="87"/>
    </row>
    <row r="236" ht="12.75">
      <c r="E236" s="87"/>
    </row>
    <row r="237" ht="12.75">
      <c r="E237" s="87"/>
    </row>
    <row r="238" ht="12.75">
      <c r="E238" s="87"/>
    </row>
    <row r="239" ht="12.75">
      <c r="E239" s="87"/>
    </row>
    <row r="240" ht="12.75">
      <c r="E240" s="87"/>
    </row>
    <row r="241" ht="12.75">
      <c r="E241" s="87"/>
    </row>
    <row r="242" spans="1:2" ht="12.75">
      <c r="A242" s="128"/>
      <c r="B242" s="128"/>
    </row>
    <row r="243" spans="1:7" ht="12.75">
      <c r="A243" s="127"/>
      <c r="B243" s="127"/>
      <c r="C243" s="130"/>
      <c r="D243" s="130"/>
      <c r="E243" s="131"/>
      <c r="F243" s="130"/>
      <c r="G243" s="132"/>
    </row>
    <row r="244" spans="1:7" ht="12.75">
      <c r="A244" s="133"/>
      <c r="B244" s="133"/>
      <c r="C244" s="127"/>
      <c r="D244" s="127"/>
      <c r="E244" s="134"/>
      <c r="F244" s="127"/>
      <c r="G244" s="127"/>
    </row>
    <row r="245" spans="1:7" ht="12.75">
      <c r="A245" s="127"/>
      <c r="B245" s="127"/>
      <c r="C245" s="127"/>
      <c r="D245" s="127"/>
      <c r="E245" s="134"/>
      <c r="F245" s="127"/>
      <c r="G245" s="127"/>
    </row>
    <row r="246" spans="1:7" ht="12.75">
      <c r="A246" s="127"/>
      <c r="B246" s="127"/>
      <c r="C246" s="127"/>
      <c r="D246" s="127"/>
      <c r="E246" s="134"/>
      <c r="F246" s="127"/>
      <c r="G246" s="127"/>
    </row>
    <row r="247" spans="1:7" ht="12.75">
      <c r="A247" s="127"/>
      <c r="B247" s="127"/>
      <c r="C247" s="127"/>
      <c r="D247" s="127"/>
      <c r="E247" s="134"/>
      <c r="F247" s="127"/>
      <c r="G247" s="127"/>
    </row>
    <row r="248" spans="1:7" ht="12.75">
      <c r="A248" s="127"/>
      <c r="B248" s="127"/>
      <c r="C248" s="127"/>
      <c r="D248" s="127"/>
      <c r="E248" s="134"/>
      <c r="F248" s="127"/>
      <c r="G248" s="127"/>
    </row>
    <row r="249" spans="1:7" ht="12.75">
      <c r="A249" s="127"/>
      <c r="B249" s="127"/>
      <c r="C249" s="127"/>
      <c r="D249" s="127"/>
      <c r="E249" s="134"/>
      <c r="F249" s="127"/>
      <c r="G249" s="127"/>
    </row>
    <row r="250" spans="1:7" ht="12.75">
      <c r="A250" s="127"/>
      <c r="B250" s="127"/>
      <c r="C250" s="127"/>
      <c r="D250" s="127"/>
      <c r="E250" s="134"/>
      <c r="F250" s="127"/>
      <c r="G250" s="127"/>
    </row>
    <row r="251" spans="1:7" ht="12.75">
      <c r="A251" s="127"/>
      <c r="B251" s="127"/>
      <c r="C251" s="127"/>
      <c r="D251" s="127"/>
      <c r="E251" s="134"/>
      <c r="F251" s="127"/>
      <c r="G251" s="127"/>
    </row>
    <row r="252" spans="1:7" ht="12.75">
      <c r="A252" s="127"/>
      <c r="B252" s="127"/>
      <c r="C252" s="127"/>
      <c r="D252" s="127"/>
      <c r="E252" s="134"/>
      <c r="F252" s="127"/>
      <c r="G252" s="127"/>
    </row>
    <row r="253" spans="1:7" ht="12.75">
      <c r="A253" s="127"/>
      <c r="B253" s="127"/>
      <c r="C253" s="127"/>
      <c r="D253" s="127"/>
      <c r="E253" s="134"/>
      <c r="F253" s="127"/>
      <c r="G253" s="127"/>
    </row>
    <row r="254" spans="1:7" ht="12.75">
      <c r="A254" s="127"/>
      <c r="B254" s="127"/>
      <c r="C254" s="127"/>
      <c r="D254" s="127"/>
      <c r="E254" s="134"/>
      <c r="F254" s="127"/>
      <c r="G254" s="127"/>
    </row>
    <row r="255" spans="1:7" ht="12.75">
      <c r="A255" s="127"/>
      <c r="B255" s="127"/>
      <c r="C255" s="127"/>
      <c r="D255" s="127"/>
      <c r="E255" s="134"/>
      <c r="F255" s="127"/>
      <c r="G255" s="127"/>
    </row>
    <row r="256" spans="1:7" ht="12.75">
      <c r="A256" s="127"/>
      <c r="B256" s="127"/>
      <c r="C256" s="127"/>
      <c r="D256" s="127"/>
      <c r="E256" s="134"/>
      <c r="F256" s="127"/>
      <c r="G256" s="127"/>
    </row>
  </sheetData>
  <sheetProtection/>
  <mergeCells count="70">
    <mergeCell ref="C13:D13"/>
    <mergeCell ref="C15:D15"/>
    <mergeCell ref="A1:G1"/>
    <mergeCell ref="A3:B3"/>
    <mergeCell ref="A4:B4"/>
    <mergeCell ref="E4:G4"/>
    <mergeCell ref="C9:D9"/>
    <mergeCell ref="C11:D11"/>
    <mergeCell ref="E3:F3"/>
    <mergeCell ref="C16:D16"/>
    <mergeCell ref="C17:D17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1:D31"/>
    <mergeCell ref="C34:D34"/>
    <mergeCell ref="C36:D36"/>
    <mergeCell ref="C37:D37"/>
    <mergeCell ref="C39:D39"/>
    <mergeCell ref="C41:D41"/>
    <mergeCell ref="C43:D43"/>
    <mergeCell ref="C44:D44"/>
    <mergeCell ref="C45:D45"/>
    <mergeCell ref="C47:D47"/>
    <mergeCell ref="C48:D48"/>
    <mergeCell ref="C50:D50"/>
    <mergeCell ref="C52:D52"/>
    <mergeCell ref="C53:D53"/>
    <mergeCell ref="C55:D55"/>
    <mergeCell ref="C56:D56"/>
    <mergeCell ref="C57:D57"/>
    <mergeCell ref="C58:D58"/>
    <mergeCell ref="C60:D60"/>
    <mergeCell ref="C78:D78"/>
    <mergeCell ref="C79:D79"/>
    <mergeCell ref="C80:D80"/>
    <mergeCell ref="C81:D81"/>
    <mergeCell ref="C115:D115"/>
    <mergeCell ref="C124:D124"/>
    <mergeCell ref="C87:D87"/>
    <mergeCell ref="C89:D89"/>
    <mergeCell ref="C91:D91"/>
    <mergeCell ref="C136:D136"/>
    <mergeCell ref="C126:D126"/>
    <mergeCell ref="C128:D128"/>
    <mergeCell ref="C130:D130"/>
    <mergeCell ref="C134:D134"/>
    <mergeCell ref="C157:D157"/>
    <mergeCell ref="C159:D159"/>
    <mergeCell ref="C161:D161"/>
    <mergeCell ref="C97:D97"/>
    <mergeCell ref="C99:D99"/>
    <mergeCell ref="C101:D101"/>
    <mergeCell ref="C103:D103"/>
    <mergeCell ref="C105:D105"/>
    <mergeCell ref="C109:D109"/>
    <mergeCell ref="C122:D122"/>
    <mergeCell ref="C173:D173"/>
    <mergeCell ref="C174:D174"/>
    <mergeCell ref="C176:D176"/>
    <mergeCell ref="C178:D178"/>
    <mergeCell ref="C180:D180"/>
    <mergeCell ref="C181:D181"/>
  </mergeCells>
  <printOptions/>
  <pageMargins left="0.5905511811023623" right="0.29" top="0.35" bottom="0.75" header="0.1968503937007874" footer="0.39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JS</cp:lastModifiedBy>
  <cp:lastPrinted>2020-11-02T08:27:44Z</cp:lastPrinted>
  <dcterms:created xsi:type="dcterms:W3CDTF">2020-10-27T09:59:19Z</dcterms:created>
  <dcterms:modified xsi:type="dcterms:W3CDTF">2020-11-02T08:31:11Z</dcterms:modified>
  <cp:category/>
  <cp:version/>
  <cp:contentType/>
  <cp:contentStatus/>
</cp:coreProperties>
</file>