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65" yWindow="65431" windowWidth="11895" windowHeight="146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'Položky'!$A$1:$G$130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<sst xmlns="http://schemas.openxmlformats.org/spreadsheetml/2006/main" count="446" uniqueCount="306">
  <si>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</si>
  <si>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</si>
  <si>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</si>
  <si>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</si>
  <si>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</si>
  <si>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</si>
  <si>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</si>
  <si>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</si>
  <si>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</si>
  <si>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</si>
  <si>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</si>
  <si>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</si>
  <si>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</si>
  <si>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</si>
  <si>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</si>
  <si>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</si>
  <si>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</si>
  <si>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</si>
  <si>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</si>
  <si>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</si>
  <si>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</si>
  <si>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</si>
  <si>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</si>
  <si>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</si>
  <si>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</si>
  <si>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</si>
  <si>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</si>
  <si>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</si>
  <si>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</si>
  <si>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</si>
  <si>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</si>
  <si>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</si>
  <si>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</si>
  <si>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</si>
  <si>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</si>
  <si>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</si>
  <si>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</si>
  <si>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</si>
  <si>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</si>
  <si>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</si>
  <si>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</si>
  <si>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</si>
  <si>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</si>
  <si>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</si>
  <si>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</si>
  <si>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</si>
  <si>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</si>
  <si>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</si>
  <si>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</si>
  <si>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</si>
  <si>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</si>
  <si>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</si>
  <si>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</si>
  <si>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</si>
  <si>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</si>
  <si>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</si>
  <si>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</si>
  <si>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</si>
  <si>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</si>
  <si>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</si>
  <si>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</si>
  <si>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</si>
  <si>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</si>
  <si>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</si>
  <si>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</si>
  <si>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</si>
  <si>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</si>
  <si>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</si>
  <si>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</si>
  <si>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</si>
  <si>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</si>
  <si>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</si>
  <si>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</si>
  <si>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</si>
  <si>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13/259</t>
  </si>
  <si>
    <t>827.1</t>
  </si>
  <si>
    <t>m</t>
  </si>
  <si>
    <t>119001401R00</t>
  </si>
  <si>
    <t xml:space="preserve">Dočasné zajištění  potrubí </t>
  </si>
  <si>
    <t>0,8*12</t>
  </si>
  <si>
    <t>119001421R00</t>
  </si>
  <si>
    <t xml:space="preserve">Dočasné zajištění kabelů - do počtu 3 kabelů </t>
  </si>
  <si>
    <t>0,8*13</t>
  </si>
  <si>
    <t>130001101R00</t>
  </si>
  <si>
    <t xml:space="preserve">Příplatek za ztížené hloubení v blízkosti vedení </t>
  </si>
  <si>
    <t>m3</t>
  </si>
  <si>
    <t>15*0,8*1,0*1,25</t>
  </si>
  <si>
    <t>132201202R00</t>
  </si>
  <si>
    <t xml:space="preserve">Hloubení rýh šířky do 200 cm v hor.3 do 1000 m3 </t>
  </si>
  <si>
    <t>Začátek provozního součtu</t>
  </si>
  <si>
    <t>řad 21.A:82,0*0,8*1,25</t>
  </si>
  <si>
    <t>řad 21.3:154,0*0,8*1,25</t>
  </si>
  <si>
    <t>řa 22:146,0*0,8*1,25</t>
  </si>
  <si>
    <t>drenáž:382,0*0,15*0,10</t>
  </si>
  <si>
    <t>Konec provozního součtu</t>
  </si>
  <si>
    <t>70%:387,73*0,7</t>
  </si>
  <si>
    <t>132201209R00</t>
  </si>
  <si>
    <t xml:space="preserve">Příplatek za lepivost - hloubení rýh 200cm v hor.3 </t>
  </si>
  <si>
    <t>132301202R00</t>
  </si>
  <si>
    <t xml:space="preserve">Hloubení rýh šířky do 200 cm v hor.4 do 1000 m3 </t>
  </si>
  <si>
    <t>30%:387,73*0,30</t>
  </si>
  <si>
    <t>132301209R00</t>
  </si>
  <si>
    <t xml:space="preserve">Příplatek za lepivost - hloubení rýh 200cm v hor.4 </t>
  </si>
  <si>
    <t>162701105R00</t>
  </si>
  <si>
    <t xml:space="preserve">Vodorovné přemístění výkopku z hor.1-4 do 10000 m </t>
  </si>
  <si>
    <t>162701109R00</t>
  </si>
  <si>
    <t>Příplatek k vod. přemístění hor.1-4 za další 1 km d 20 km</t>
  </si>
  <si>
    <t>10*387,73</t>
  </si>
  <si>
    <t>171201201R00</t>
  </si>
  <si>
    <t xml:space="preserve">Uložení sypaniny na skládku </t>
  </si>
  <si>
    <t>171201211U00</t>
  </si>
  <si>
    <t xml:space="preserve">Skládkovné zemina </t>
  </si>
  <si>
    <t>t</t>
  </si>
  <si>
    <t>387,73*1,67</t>
  </si>
  <si>
    <t>174101101R00</t>
  </si>
  <si>
    <t xml:space="preserve">Zásyp jam, rýh, šachet se zhutněním </t>
  </si>
  <si>
    <t>betonovým recyklátem:382,0*0,8*0,76</t>
  </si>
  <si>
    <t>175101101R00</t>
  </si>
  <si>
    <t xml:space="preserve">Obsyp potrubí bez prohození sypaniny </t>
  </si>
  <si>
    <t>štěrkopísek 0-20:382,0*(0,8*0,39-3,14*0,045*0,045)</t>
  </si>
  <si>
    <t>181201102R00</t>
  </si>
  <si>
    <t xml:space="preserve">Úprava pláně v násypech v hor. 1-4, se zhutněním </t>
  </si>
  <si>
    <t>m2</t>
  </si>
  <si>
    <t>382,0*0,8</t>
  </si>
  <si>
    <t>58337332</t>
  </si>
  <si>
    <t>Štěrkopísek frakce 0-20</t>
  </si>
  <si>
    <t>T</t>
  </si>
  <si>
    <t>obsypy:116,76*1,67</t>
  </si>
  <si>
    <t>59691001.A</t>
  </si>
  <si>
    <t>zásypy:232,26*1,87</t>
  </si>
  <si>
    <t>2</t>
  </si>
  <si>
    <t>Základy a zvláštní zakládání</t>
  </si>
  <si>
    <t>211561111R00</t>
  </si>
  <si>
    <t>382,0*(0,15*0,10-3,14*0,05*0,05)</t>
  </si>
  <si>
    <t>212753114R00</t>
  </si>
  <si>
    <t xml:space="preserve">Montáž ohebné dren. trubky do rýhy DN 100,bez lože </t>
  </si>
  <si>
    <t>28600000</t>
  </si>
  <si>
    <t>45</t>
  </si>
  <si>
    <t>Podkladní a vedlejší konstrukce</t>
  </si>
  <si>
    <t>210220001</t>
  </si>
  <si>
    <t xml:space="preserve">Vytyčovací vodič poplastovaný (CY 6mm2) </t>
  </si>
  <si>
    <t>210220002</t>
  </si>
  <si>
    <t xml:space="preserve">Ukončení vodiče k poklopům </t>
  </si>
  <si>
    <t>kus</t>
  </si>
  <si>
    <t>451572112R02</t>
  </si>
  <si>
    <t xml:space="preserve">Lože pod potrubí z kameniva těženého 0 - 20 </t>
  </si>
  <si>
    <t>382,0*0,80*0,10</t>
  </si>
  <si>
    <t>452111110</t>
  </si>
  <si>
    <t xml:space="preserve">Osazení podkladových desek a podložek plastových </t>
  </si>
  <si>
    <t>pod poklop šoupátkový:12+10</t>
  </si>
  <si>
    <t xml:space="preserve">                    hydrantový:4</t>
  </si>
  <si>
    <t>452313131R00</t>
  </si>
  <si>
    <t xml:space="preserve">Bloky pro potrubí z betonu C 12/15 </t>
  </si>
  <si>
    <t>50/50/50:0,5*0,5*0,5*13</t>
  </si>
  <si>
    <t>460490012R00</t>
  </si>
  <si>
    <t xml:space="preserve">Fólie výstražná z PVC, barva bílá š. 20cm </t>
  </si>
  <si>
    <t>28690002</t>
  </si>
  <si>
    <t>28690003</t>
  </si>
  <si>
    <t>42291354</t>
  </si>
  <si>
    <t>Fixační podložka pod poklop šoupátkový</t>
  </si>
  <si>
    <t>8</t>
  </si>
  <si>
    <t>Trubní vedení</t>
  </si>
  <si>
    <t>850245120R00</t>
  </si>
  <si>
    <t>850265120R00</t>
  </si>
  <si>
    <t xml:space="preserve">Výřez nebo výsek na potrubí PE DN 100 </t>
  </si>
  <si>
    <t>857242121R00</t>
  </si>
  <si>
    <t xml:space="preserve">Montáž tvarovek litin. jednoos.přír. výkop DN 80 </t>
  </si>
  <si>
    <t>spojka přípojky:10+10</t>
  </si>
  <si>
    <t>příruba:13</t>
  </si>
  <si>
    <t>koleno:5</t>
  </si>
  <si>
    <t>857243121R00</t>
  </si>
  <si>
    <t xml:space="preserve">Montáž tvarovek litin. odboč. hrdl. výkop DN 80 </t>
  </si>
  <si>
    <t>odbočka:3</t>
  </si>
  <si>
    <t>spojka:1</t>
  </si>
  <si>
    <t>857244121R00</t>
  </si>
  <si>
    <t xml:space="preserve">Montáž tvarovek litin. odboč. přír. výkop DN 80 </t>
  </si>
  <si>
    <t>příruba:5</t>
  </si>
  <si>
    <t>871161121R00</t>
  </si>
  <si>
    <t xml:space="preserve">Montáž trubek polyetylenových ve výkopu d 32 mm </t>
  </si>
  <si>
    <t>871241121R00</t>
  </si>
  <si>
    <t xml:space="preserve">Montáž potrubí polyetylenového ve výkopu d 90 mm </t>
  </si>
  <si>
    <t>879172199R00</t>
  </si>
  <si>
    <t xml:space="preserve">Příplatek za montáž vodovodních přípojek DN 32-80 </t>
  </si>
  <si>
    <t>891181111R00</t>
  </si>
  <si>
    <t xml:space="preserve">Montáž vodovodních šoupátek ve výkopu DN 40 </t>
  </si>
  <si>
    <t>891241111R00</t>
  </si>
  <si>
    <t xml:space="preserve">Montáž vodovodních šoupátek ve výkopu DN 80 </t>
  </si>
  <si>
    <t>891247111R00</t>
  </si>
  <si>
    <t xml:space="preserve">Montáž hydrantů podzemních DN 80 </t>
  </si>
  <si>
    <t>891269111R00</t>
  </si>
  <si>
    <t>T kus pro přípojky:10</t>
  </si>
  <si>
    <t>892233111R00</t>
  </si>
  <si>
    <t xml:space="preserve">Desinfekce vodovodního potrubí DN 25 </t>
  </si>
  <si>
    <t>892241111R00</t>
  </si>
  <si>
    <t xml:space="preserve">Tlaková zkouška vodovodního potrubí DN 80 </t>
  </si>
  <si>
    <t>892272111R00</t>
  </si>
  <si>
    <t>892273111R00</t>
  </si>
  <si>
    <t xml:space="preserve">Desinfekce vodovodního potrubí do DN 80 </t>
  </si>
  <si>
    <t>DN 80:382,0</t>
  </si>
  <si>
    <t>DN 25:5,0</t>
  </si>
  <si>
    <t>892273119</t>
  </si>
  <si>
    <t xml:space="preserve">Laboratorní rozbor vody </t>
  </si>
  <si>
    <t>kpl</t>
  </si>
  <si>
    <t>899401112R00</t>
  </si>
  <si>
    <t xml:space="preserve">Osazení poklopů litinových šoupátkových </t>
  </si>
  <si>
    <t>12+10</t>
  </si>
  <si>
    <t>899401113R00</t>
  </si>
  <si>
    <t xml:space="preserve">Osazení poklopů litinových hydrantových </t>
  </si>
  <si>
    <t>89971310000</t>
  </si>
  <si>
    <t xml:space="preserve">Orientační tabulky </t>
  </si>
  <si>
    <t>89990001</t>
  </si>
  <si>
    <t xml:space="preserve">Suchovod PE 63 mm dl. 200,0m </t>
  </si>
  <si>
    <t>km</t>
  </si>
  <si>
    <t>montáž vč.tlakové zkoušky a dezinfekce, napojeí přípojek,uzávěrů a následná demontáž:0,2</t>
  </si>
  <si>
    <t>89990002</t>
  </si>
  <si>
    <t>28614360</t>
  </si>
  <si>
    <t>5,0*1,015</t>
  </si>
  <si>
    <t>28614361</t>
  </si>
  <si>
    <t>382,0*1,015</t>
  </si>
  <si>
    <t>42210001</t>
  </si>
  <si>
    <t>42210002</t>
  </si>
  <si>
    <t>42210003</t>
  </si>
  <si>
    <t>42210004</t>
  </si>
  <si>
    <t>42210005</t>
  </si>
  <si>
    <t>42210006</t>
  </si>
  <si>
    <t>Koleno litinové přírubové patkové 90st., DN 80 mm PPN 80</t>
  </si>
  <si>
    <t>42210008</t>
  </si>
  <si>
    <t>42210009</t>
  </si>
  <si>
    <t>42210010</t>
  </si>
  <si>
    <t>Mechanická spojka  PE 32/OC 1"</t>
  </si>
  <si>
    <t>42211001</t>
  </si>
  <si>
    <t>42211002</t>
  </si>
  <si>
    <t>42211003</t>
  </si>
  <si>
    <t>42290001</t>
  </si>
  <si>
    <t>42291352</t>
  </si>
  <si>
    <t>Poklop litinový  šoupátkový plovucí  typ EURO</t>
  </si>
  <si>
    <t>42291353</t>
  </si>
  <si>
    <t>42291452</t>
  </si>
  <si>
    <t>Poklop litinový - hydrantový těžký</t>
  </si>
  <si>
    <t>96</t>
  </si>
  <si>
    <t>Bourání konstrukcí</t>
  </si>
  <si>
    <t>115201510R00</t>
  </si>
  <si>
    <t>Demontáž vodovodního  potrubí DN 80 vč.tvarovek a armatur</t>
  </si>
  <si>
    <t>99</t>
  </si>
  <si>
    <t>Staveništní přesun hmot</t>
  </si>
  <si>
    <t>998276201R00</t>
  </si>
  <si>
    <t xml:space="preserve">Přesun hmot, trub.vedení plast. obsypaná kamenivem </t>
  </si>
  <si>
    <t>D96</t>
  </si>
  <si>
    <t>Přesuny suti a vybouraných hmot</t>
  </si>
  <si>
    <t>979082213R00</t>
  </si>
  <si>
    <t xml:space="preserve">Vodorovná doprava suti po suchu do 1 km </t>
  </si>
  <si>
    <t>979082219R00</t>
  </si>
  <si>
    <t>Příplatek za dopravu suti po suchu za další 1 km do 20 km</t>
  </si>
  <si>
    <t>979087212R00</t>
  </si>
  <si>
    <t xml:space="preserve">Nakládání suti na dopravní prostředky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</si>
  <si>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</si>
  <si>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</si>
  <si>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</si>
  <si>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</si>
  <si>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</si>
  <si>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</si>
  <si>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</si>
  <si>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</si>
  <si>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</si>
  <si>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</si>
  <si>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Jiří Sváček - Videall Projekt</t>
  </si>
  <si>
    <t>Město Český Krumlov</t>
  </si>
  <si>
    <t>Vodovod</t>
  </si>
  <si>
    <t>SO 02 -</t>
  </si>
  <si>
    <t xml:space="preserve">Obsyp drenážního potrubí kam. hrubě drcen. 0-8 </t>
  </si>
  <si>
    <t>Drenážní potrubí DN 100 mm</t>
  </si>
  <si>
    <t>Podkladová deska pro uliční poklop šoupátkový (recyklovaný plast)</t>
  </si>
  <si>
    <t>Podkladová deska pro uliční poklop hydrantový (recyklovaný plast)</t>
  </si>
  <si>
    <t>Vypuštění a napuštění vodovodu, vč. manipulace</t>
  </si>
  <si>
    <t>Tlak.potrubí z PE 90x8,2mm (DN 80 mm),ozn. PE 100 RC, SDR11, PN16 (specifikace viz. TZP)</t>
  </si>
  <si>
    <t>Litinová odbočná přírubová tvarovka s přírubovou odbočkou DN 80/80mm (T80/80)</t>
  </si>
  <si>
    <t>Spojka pro potrubí PE 32/PE 32 mm</t>
  </si>
  <si>
    <t>Souprava zemní šoupátková teleskopická 1,3-1,8m (DN 80 mm)</t>
  </si>
  <si>
    <t>ČK, Nové Domovy - reko kanal.a vodovodu</t>
  </si>
  <si>
    <t>Rozpočet a výkazy výměr jsou zpracované podle projektové dokumentace č.zakázky 2-308-08-PS, vypracoval : Jiří Sváček -  Videall Projekt Č.Krumlov, stupeň DPS - č. 1.01, 1.02, 1.04, 1.05, 1.08, 1.10, TZP, výpis.</t>
  </si>
  <si>
    <t>5 str.</t>
  </si>
  <si>
    <t>Recyklát betonový - cena vč.naložení a dopravy</t>
  </si>
  <si>
    <t xml:space="preserve">                  hydrantový:4</t>
  </si>
  <si>
    <t xml:space="preserve">Výřez nebo výsek na potrubí PE DN 50 </t>
  </si>
  <si>
    <t xml:space="preserve">Montáž navrtávacích pasů na PE potrubí do DN 100 mm </t>
  </si>
  <si>
    <t xml:space="preserve">Zabezpečení konců vodovod. potrubí do DN 150 </t>
  </si>
  <si>
    <t>Potrubí  z tlakového PE 32 x 2,9 mm, SDR11, PN16</t>
  </si>
  <si>
    <t>Litinová odbočná  tvarovka hrdlová s přírubovou odbočkou DN 80/80mm   (MM 90/80)</t>
  </si>
  <si>
    <t>Speciální příruba litinová, jištěná proti tahu, DN 80 na PE potrubí (PŘ 90/80)</t>
  </si>
  <si>
    <t>Spojka litnová přímá (hrdlo-hrdlo) DN 80 mm (SP 90/80)</t>
  </si>
  <si>
    <t>Koleno litinové přírubové 45st. DN 80 mm (KP 45st-80)</t>
  </si>
  <si>
    <t>Navrtávací T-kus odbočný s uzavíracím šoupětem d 90-32 mm</t>
  </si>
  <si>
    <t>Litinové vodovodní šoupě přírubové (s prodlouž. životností), DN 80 mm (Š 80)</t>
  </si>
  <si>
    <t>Souprava zemní šoupátková teleskopická 1,3-1,9m (pro DN 1"-2")</t>
  </si>
  <si>
    <t>Hydrant podzemní s dvojitým uzavíráním DN 80 mm krytí 1,5m (HP 80/1500)</t>
  </si>
  <si>
    <t>Poklop litinový šoupátkový přípojkový s fixací (barva modrá)</t>
  </si>
  <si>
    <t>Výkaz výměr:</t>
  </si>
  <si>
    <t>POLOŽKOVÝ VÝKAZ VÝMĚR :  SO 02 - VODOVOD</t>
  </si>
  <si>
    <t>REKAPITULACE  STAVEBNÍCH  DÍLŮ -  SO 02 VODOVOD</t>
  </si>
  <si>
    <t>pozn.: K armaturám a tvarovkám je nutno připočíst i cenu za šrouby s maticemi a podložkami.</t>
  </si>
  <si>
    <t>spojka přípojky:10</t>
  </si>
  <si>
    <t>příruba:19</t>
  </si>
  <si>
    <t>odbočka:0</t>
  </si>
  <si>
    <t>spojka:0</t>
  </si>
  <si>
    <t>-</t>
  </si>
  <si>
    <t>odbočka:8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</si>
</sst>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u val="single"/>
      <sz val="12"/>
      <name val="Arial CE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 shrinkToFi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7" fillId="19" borderId="30" xfId="0" applyFont="1" applyFill="1" applyBorder="1" applyAlignment="1">
      <alignment/>
    </xf>
    <xf numFmtId="0" fontId="7" fillId="19" borderId="31" xfId="0" applyFont="1" applyFill="1" applyBorder="1" applyAlignment="1">
      <alignment/>
    </xf>
    <xf numFmtId="0" fontId="7" fillId="19" borderId="3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1" xfId="46" applyFont="1" applyBorder="1">
      <alignment/>
      <protection/>
    </xf>
    <xf numFmtId="0" fontId="3" fillId="0" borderId="41" xfId="46" applyFont="1" applyBorder="1">
      <alignment/>
      <protection/>
    </xf>
    <xf numFmtId="0" fontId="3" fillId="0" borderId="41" xfId="46" applyFont="1" applyBorder="1" applyAlignment="1">
      <alignment horizontal="right"/>
      <protection/>
    </xf>
    <xf numFmtId="0" fontId="3" fillId="0" borderId="42" xfId="0" applyNumberFormat="1" applyFont="1" applyBorder="1" applyAlignment="1">
      <alignment/>
    </xf>
    <xf numFmtId="0" fontId="4" fillId="0" borderId="43" xfId="46" applyFont="1" applyBorder="1">
      <alignment/>
      <protection/>
    </xf>
    <xf numFmtId="0" fontId="3" fillId="0" borderId="43" xfId="46" applyFont="1" applyBorder="1">
      <alignment/>
      <protection/>
    </xf>
    <xf numFmtId="0" fontId="3" fillId="0" borderId="43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0" borderId="44" xfId="0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2" fillId="0" borderId="0" xfId="46" applyFont="1" applyAlignment="1">
      <alignment horizontal="centerContinuous"/>
      <protection/>
    </xf>
    <xf numFmtId="0" fontId="13" fillId="0" borderId="0" xfId="46" applyFont="1" applyAlignment="1">
      <alignment horizontal="centerContinuous"/>
      <protection/>
    </xf>
    <xf numFmtId="0" fontId="13" fillId="0" borderId="0" xfId="46" applyFont="1" applyAlignment="1">
      <alignment horizontal="right"/>
      <protection/>
    </xf>
    <xf numFmtId="0" fontId="3" fillId="0" borderId="4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0" fontId="4" fillId="0" borderId="45" xfId="46" applyFont="1" applyBorder="1" applyAlignment="1">
      <alignment horizontal="center"/>
      <protection/>
    </xf>
    <xf numFmtId="49" fontId="4" fillId="0" borderId="45" xfId="46" applyNumberFormat="1" applyFont="1" applyBorder="1" applyAlignment="1">
      <alignment horizontal="left"/>
      <protection/>
    </xf>
    <xf numFmtId="0" fontId="4" fillId="0" borderId="46" xfId="46" applyFont="1" applyBorder="1">
      <alignment/>
      <protection/>
    </xf>
    <xf numFmtId="0" fontId="3" fillId="0" borderId="14" xfId="46" applyFont="1" applyBorder="1" applyAlignment="1">
      <alignment horizontal="center"/>
      <protection/>
    </xf>
    <xf numFmtId="0" fontId="3" fillId="0" borderId="14" xfId="46" applyNumberFormat="1" applyFont="1" applyBorder="1" applyAlignment="1">
      <alignment horizontal="right"/>
      <protection/>
    </xf>
    <xf numFmtId="0" fontId="3" fillId="0" borderId="13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4" fillId="0" borderId="0" xfId="46" applyFont="1">
      <alignment/>
      <protection/>
    </xf>
    <xf numFmtId="0" fontId="15" fillId="0" borderId="47" xfId="46" applyFont="1" applyBorder="1" applyAlignment="1">
      <alignment horizontal="center" vertical="top"/>
      <protection/>
    </xf>
    <xf numFmtId="49" fontId="15" fillId="0" borderId="47" xfId="46" applyNumberFormat="1" applyFont="1" applyBorder="1" applyAlignment="1">
      <alignment horizontal="left" vertical="top"/>
      <protection/>
    </xf>
    <xf numFmtId="0" fontId="15" fillId="0" borderId="47" xfId="46" applyFont="1" applyBorder="1" applyAlignment="1">
      <alignment vertical="top" wrapText="1"/>
      <protection/>
    </xf>
    <xf numFmtId="49" fontId="15" fillId="0" borderId="47" xfId="46" applyNumberFormat="1" applyFont="1" applyBorder="1" applyAlignment="1">
      <alignment horizontal="center" shrinkToFit="1"/>
      <protection/>
    </xf>
    <xf numFmtId="4" fontId="15" fillId="0" borderId="47" xfId="46" applyNumberFormat="1" applyFont="1" applyBorder="1" applyAlignment="1">
      <alignment horizontal="right"/>
      <protection/>
    </xf>
    <xf numFmtId="4" fontId="15" fillId="0" borderId="47" xfId="46" applyNumberFormat="1" applyFont="1" applyBorder="1">
      <alignment/>
      <protection/>
    </xf>
    <xf numFmtId="0" fontId="14" fillId="0" borderId="0" xfId="46" applyFont="1">
      <alignment/>
      <protection/>
    </xf>
    <xf numFmtId="0" fontId="5" fillId="0" borderId="45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45" xfId="46" applyNumberFormat="1" applyFont="1" applyBorder="1" applyAlignment="1">
      <alignment horizontal="right"/>
      <protection/>
    </xf>
    <xf numFmtId="4" fontId="18" fillId="24" borderId="48" xfId="46" applyNumberFormat="1" applyFont="1" applyFill="1" applyBorder="1" applyAlignment="1">
      <alignment horizontal="right" wrapText="1"/>
      <protection/>
    </xf>
    <xf numFmtId="0" fontId="18" fillId="24" borderId="34" xfId="46" applyFont="1" applyFill="1" applyBorder="1" applyAlignment="1">
      <alignment horizontal="left" wrapText="1"/>
      <protection/>
    </xf>
    <xf numFmtId="0" fontId="18" fillId="0" borderId="33" xfId="0" applyFont="1" applyBorder="1" applyAlignment="1">
      <alignment horizontal="right"/>
    </xf>
    <xf numFmtId="0" fontId="3" fillId="19" borderId="15" xfId="46" applyFont="1" applyFill="1" applyBorder="1" applyAlignment="1">
      <alignment horizontal="center"/>
      <protection/>
    </xf>
    <xf numFmtId="49" fontId="20" fillId="19" borderId="15" xfId="46" applyNumberFormat="1" applyFont="1" applyFill="1" applyBorder="1" applyAlignment="1">
      <alignment horizontal="left"/>
      <protection/>
    </xf>
    <xf numFmtId="0" fontId="20" fillId="19" borderId="46" xfId="46" applyFont="1" applyFill="1" applyBorder="1">
      <alignment/>
      <protection/>
    </xf>
    <xf numFmtId="0" fontId="3" fillId="19" borderId="14" xfId="46" applyFont="1" applyFill="1" applyBorder="1" applyAlignment="1">
      <alignment horizontal="center"/>
      <protection/>
    </xf>
    <xf numFmtId="4" fontId="3" fillId="19" borderId="14" xfId="46" applyNumberFormat="1" applyFont="1" applyFill="1" applyBorder="1" applyAlignment="1">
      <alignment horizontal="right"/>
      <protection/>
    </xf>
    <xf numFmtId="4" fontId="3" fillId="19" borderId="13" xfId="46" applyNumberFormat="1" applyFont="1" applyFill="1" applyBorder="1" applyAlignment="1">
      <alignment horizontal="right"/>
      <protection/>
    </xf>
    <xf numFmtId="4" fontId="4" fillId="19" borderId="15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" fontId="16" fillId="24" borderId="48" xfId="46" applyNumberFormat="1" applyFont="1" applyFill="1" applyBorder="1" applyAlignment="1">
      <alignment horizontal="right" wrapText="1"/>
      <protection/>
    </xf>
    <xf numFmtId="49" fontId="3" fillId="0" borderId="33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49" fontId="5" fillId="0" borderId="49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24" fillId="19" borderId="0" xfId="0" applyFont="1" applyFill="1" applyBorder="1" applyAlignment="1">
      <alignment/>
    </xf>
    <xf numFmtId="49" fontId="4" fillId="19" borderId="28" xfId="0" applyNumberFormat="1" applyFont="1" applyFill="1" applyBorder="1" applyAlignment="1">
      <alignment/>
    </xf>
    <xf numFmtId="49" fontId="3" fillId="19" borderId="33" xfId="0" applyNumberFormat="1" applyFont="1" applyFill="1" applyBorder="1" applyAlignment="1">
      <alignment/>
    </xf>
    <xf numFmtId="0" fontId="3" fillId="19" borderId="0" xfId="0" applyFont="1" applyFill="1" applyBorder="1" applyAlignment="1">
      <alignment/>
    </xf>
    <xf numFmtId="49" fontId="4" fillId="19" borderId="12" xfId="0" applyNumberFormat="1" applyFont="1" applyFill="1" applyBorder="1" applyAlignment="1">
      <alignment/>
    </xf>
    <xf numFmtId="49" fontId="3" fillId="19" borderId="13" xfId="0" applyNumberFormat="1" applyFont="1" applyFill="1" applyBorder="1" applyAlignment="1">
      <alignment/>
    </xf>
    <xf numFmtId="0" fontId="3" fillId="19" borderId="14" xfId="0" applyFont="1" applyFill="1" applyBorder="1" applyAlignment="1">
      <alignment/>
    </xf>
    <xf numFmtId="0" fontId="3" fillId="19" borderId="13" xfId="0" applyFont="1" applyFill="1" applyBorder="1" applyAlignment="1">
      <alignment/>
    </xf>
    <xf numFmtId="0" fontId="24" fillId="19" borderId="14" xfId="0" applyFont="1" applyFill="1" applyBorder="1" applyAlignment="1">
      <alignment/>
    </xf>
    <xf numFmtId="0" fontId="4" fillId="19" borderId="51" xfId="0" applyFont="1" applyFill="1" applyBorder="1" applyAlignment="1">
      <alignment horizontal="left"/>
    </xf>
    <xf numFmtId="0" fontId="3" fillId="19" borderId="52" xfId="0" applyFont="1" applyFill="1" applyBorder="1" applyAlignment="1">
      <alignment horizontal="left"/>
    </xf>
    <xf numFmtId="0" fontId="3" fillId="19" borderId="53" xfId="0" applyFont="1" applyFill="1" applyBorder="1" applyAlignment="1">
      <alignment horizontal="centerContinuous"/>
    </xf>
    <xf numFmtId="0" fontId="4" fillId="19" borderId="52" xfId="0" applyFont="1" applyFill="1" applyBorder="1" applyAlignment="1">
      <alignment horizontal="centerContinuous"/>
    </xf>
    <xf numFmtId="0" fontId="3" fillId="19" borderId="52" xfId="0" applyFont="1" applyFill="1" applyBorder="1" applyAlignment="1">
      <alignment horizontal="centerContinuous"/>
    </xf>
    <xf numFmtId="0" fontId="4" fillId="19" borderId="23" xfId="0" applyFont="1" applyFill="1" applyBorder="1" applyAlignment="1">
      <alignment/>
    </xf>
    <xf numFmtId="0" fontId="4" fillId="19" borderId="24" xfId="0" applyFont="1" applyFill="1" applyBorder="1" applyAlignment="1">
      <alignment/>
    </xf>
    <xf numFmtId="0" fontId="4" fillId="19" borderId="25" xfId="0" applyFont="1" applyFill="1" applyBorder="1" applyAlignment="1">
      <alignment/>
    </xf>
    <xf numFmtId="0" fontId="4" fillId="19" borderId="54" xfId="0" applyFont="1" applyFill="1" applyBorder="1" applyAlignment="1">
      <alignment/>
    </xf>
    <xf numFmtId="0" fontId="4" fillId="19" borderId="55" xfId="0" applyFont="1" applyFill="1" applyBorder="1" applyAlignment="1">
      <alignment/>
    </xf>
    <xf numFmtId="0" fontId="4" fillId="19" borderId="23" xfId="0" applyFont="1" applyFill="1" applyBorder="1" applyAlignment="1">
      <alignment horizontal="left"/>
    </xf>
    <xf numFmtId="0" fontId="5" fillId="19" borderId="25" xfId="0" applyFont="1" applyFill="1" applyBorder="1" applyAlignment="1">
      <alignment horizontal="centerContinuous"/>
    </xf>
    <xf numFmtId="0" fontId="6" fillId="19" borderId="24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right"/>
    </xf>
    <xf numFmtId="49" fontId="4" fillId="19" borderId="51" xfId="0" applyNumberFormat="1" applyFont="1" applyFill="1" applyBorder="1" applyAlignment="1">
      <alignment horizontal="center"/>
    </xf>
    <xf numFmtId="0" fontId="4" fillId="19" borderId="52" xfId="0" applyFont="1" applyFill="1" applyBorder="1" applyAlignment="1">
      <alignment horizontal="center"/>
    </xf>
    <xf numFmtId="0" fontId="4" fillId="19" borderId="53" xfId="0" applyFont="1" applyFill="1" applyBorder="1" applyAlignment="1">
      <alignment horizontal="center"/>
    </xf>
    <xf numFmtId="0" fontId="4" fillId="19" borderId="56" xfId="0" applyFont="1" applyFill="1" applyBorder="1" applyAlignment="1">
      <alignment horizontal="center"/>
    </xf>
    <xf numFmtId="0" fontId="4" fillId="19" borderId="57" xfId="0" applyFont="1" applyFill="1" applyBorder="1" applyAlignment="1">
      <alignment horizontal="center"/>
    </xf>
    <xf numFmtId="0" fontId="4" fillId="19" borderId="58" xfId="0" applyFont="1" applyFill="1" applyBorder="1" applyAlignment="1">
      <alignment horizontal="center"/>
    </xf>
    <xf numFmtId="0" fontId="4" fillId="19" borderId="51" xfId="0" applyFont="1" applyFill="1" applyBorder="1" applyAlignment="1">
      <alignment/>
    </xf>
    <xf numFmtId="0" fontId="4" fillId="19" borderId="52" xfId="0" applyFont="1" applyFill="1" applyBorder="1" applyAlignment="1">
      <alignment/>
    </xf>
    <xf numFmtId="3" fontId="4" fillId="19" borderId="53" xfId="0" applyNumberFormat="1" applyFont="1" applyFill="1" applyBorder="1" applyAlignment="1">
      <alignment/>
    </xf>
    <xf numFmtId="3" fontId="4" fillId="19" borderId="56" xfId="0" applyNumberFormat="1" applyFont="1" applyFill="1" applyBorder="1" applyAlignment="1">
      <alignment/>
    </xf>
    <xf numFmtId="3" fontId="4" fillId="19" borderId="57" xfId="0" applyNumberFormat="1" applyFont="1" applyFill="1" applyBorder="1" applyAlignment="1">
      <alignment/>
    </xf>
    <xf numFmtId="3" fontId="4" fillId="19" borderId="58" xfId="0" applyNumberFormat="1" applyFont="1" applyFill="1" applyBorder="1" applyAlignment="1">
      <alignment/>
    </xf>
    <xf numFmtId="0" fontId="3" fillId="19" borderId="55" xfId="0" applyFont="1" applyFill="1" applyBorder="1" applyAlignment="1">
      <alignment/>
    </xf>
    <xf numFmtId="0" fontId="4" fillId="19" borderId="59" xfId="0" applyFont="1" applyFill="1" applyBorder="1" applyAlignment="1">
      <alignment horizontal="right"/>
    </xf>
    <xf numFmtId="0" fontId="4" fillId="19" borderId="24" xfId="0" applyFont="1" applyFill="1" applyBorder="1" applyAlignment="1">
      <alignment horizontal="right"/>
    </xf>
    <xf numFmtId="0" fontId="4" fillId="19" borderId="25" xfId="0" applyFont="1" applyFill="1" applyBorder="1" applyAlignment="1">
      <alignment horizontal="center"/>
    </xf>
    <xf numFmtId="4" fontId="6" fillId="19" borderId="24" xfId="0" applyNumberFormat="1" applyFont="1" applyFill="1" applyBorder="1" applyAlignment="1">
      <alignment horizontal="right"/>
    </xf>
    <xf numFmtId="4" fontId="6" fillId="19" borderId="55" xfId="0" applyNumberFormat="1" applyFont="1" applyFill="1" applyBorder="1" applyAlignment="1">
      <alignment horizontal="right"/>
    </xf>
    <xf numFmtId="0" fontId="3" fillId="19" borderId="30" xfId="0" applyFont="1" applyFill="1" applyBorder="1" applyAlignment="1">
      <alignment/>
    </xf>
    <xf numFmtId="0" fontId="4" fillId="19" borderId="31" xfId="0" applyFont="1" applyFill="1" applyBorder="1" applyAlignment="1">
      <alignment/>
    </xf>
    <xf numFmtId="0" fontId="3" fillId="19" borderId="31" xfId="0" applyFont="1" applyFill="1" applyBorder="1" applyAlignment="1">
      <alignment/>
    </xf>
    <xf numFmtId="4" fontId="3" fillId="19" borderId="60" xfId="0" applyNumberFormat="1" applyFont="1" applyFill="1" applyBorder="1" applyAlignment="1">
      <alignment/>
    </xf>
    <xf numFmtId="4" fontId="3" fillId="19" borderId="30" xfId="0" applyNumberFormat="1" applyFont="1" applyFill="1" applyBorder="1" applyAlignment="1">
      <alignment/>
    </xf>
    <xf numFmtId="4" fontId="3" fillId="19" borderId="31" xfId="0" applyNumberFormat="1" applyFont="1" applyFill="1" applyBorder="1" applyAlignment="1">
      <alignment/>
    </xf>
    <xf numFmtId="49" fontId="5" fillId="0" borderId="61" xfId="0" applyNumberFormat="1" applyFont="1" applyBorder="1" applyAlignment="1">
      <alignment/>
    </xf>
    <xf numFmtId="0" fontId="5" fillId="0" borderId="62" xfId="0" applyFont="1" applyBorder="1" applyAlignment="1">
      <alignment/>
    </xf>
    <xf numFmtId="0" fontId="3" fillId="0" borderId="62" xfId="0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49" fontId="5" fillId="0" borderId="67" xfId="0" applyNumberFormat="1" applyFont="1" applyBorder="1" applyAlignment="1">
      <alignment/>
    </xf>
    <xf numFmtId="0" fontId="5" fillId="0" borderId="68" xfId="0" applyFont="1" applyBorder="1" applyAlignment="1">
      <alignment/>
    </xf>
    <xf numFmtId="0" fontId="3" fillId="0" borderId="68" xfId="0" applyFont="1" applyBorder="1" applyAlignment="1">
      <alignment/>
    </xf>
    <xf numFmtId="3" fontId="3" fillId="0" borderId="69" xfId="0" applyNumberFormat="1" applyFont="1" applyBorder="1" applyAlignment="1">
      <alignment/>
    </xf>
    <xf numFmtId="3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49" fontId="5" fillId="0" borderId="73" xfId="0" applyNumberFormat="1" applyFont="1" applyBorder="1" applyAlignment="1">
      <alignment/>
    </xf>
    <xf numFmtId="0" fontId="5" fillId="0" borderId="74" xfId="0" applyFont="1" applyBorder="1" applyAlignment="1">
      <alignment/>
    </xf>
    <xf numFmtId="0" fontId="3" fillId="0" borderId="74" xfId="0" applyFont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49" fontId="5" fillId="19" borderId="15" xfId="46" applyNumberFormat="1" applyFont="1" applyFill="1" applyBorder="1">
      <alignment/>
      <protection/>
    </xf>
    <xf numFmtId="0" fontId="5" fillId="19" borderId="13" xfId="46" applyFont="1" applyFill="1" applyBorder="1" applyAlignment="1">
      <alignment horizontal="center"/>
      <protection/>
    </xf>
    <xf numFmtId="0" fontId="5" fillId="19" borderId="13" xfId="46" applyNumberFormat="1" applyFont="1" applyFill="1" applyBorder="1" applyAlignment="1">
      <alignment horizontal="center"/>
      <protection/>
    </xf>
    <xf numFmtId="0" fontId="5" fillId="19" borderId="15" xfId="46" applyFont="1" applyFill="1" applyBorder="1" applyAlignment="1">
      <alignment horizontal="center"/>
      <protection/>
    </xf>
    <xf numFmtId="4" fontId="15" fillId="0" borderId="47" xfId="46" applyNumberFormat="1" applyFont="1" applyFill="1" applyBorder="1" applyAlignment="1">
      <alignment horizontal="right"/>
      <protection/>
    </xf>
    <xf numFmtId="0" fontId="15" fillId="0" borderId="47" xfId="46" applyFont="1" applyFill="1" applyBorder="1" applyAlignment="1">
      <alignment vertical="top" wrapText="1"/>
      <protection/>
    </xf>
    <xf numFmtId="4" fontId="15" fillId="0" borderId="47" xfId="46" applyNumberFormat="1" applyFont="1" applyBorder="1" applyAlignment="1">
      <alignment horizontal="center"/>
      <protection/>
    </xf>
    <xf numFmtId="4" fontId="18" fillId="24" borderId="48" xfId="46" applyNumberFormat="1" applyFont="1" applyFill="1" applyBorder="1" applyAlignment="1">
      <alignment horizontal="center" wrapText="1"/>
      <protection/>
    </xf>
    <xf numFmtId="0" fontId="18" fillId="24" borderId="34" xfId="46" applyFont="1" applyFill="1" applyBorder="1" applyAlignment="1">
      <alignment horizontal="center" wrapText="1"/>
      <protection/>
    </xf>
    <xf numFmtId="0" fontId="18" fillId="0" borderId="33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30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166" fontId="3" fillId="0" borderId="46" xfId="0" applyNumberFormat="1" applyFont="1" applyBorder="1" applyAlignment="1">
      <alignment horizontal="right" indent="2"/>
    </xf>
    <xf numFmtId="166" fontId="3" fillId="0" borderId="50" xfId="0" applyNumberFormat="1" applyFont="1" applyBorder="1" applyAlignment="1">
      <alignment horizontal="right" indent="2"/>
    </xf>
    <xf numFmtId="166" fontId="7" fillId="19" borderId="79" xfId="0" applyNumberFormat="1" applyFont="1" applyFill="1" applyBorder="1" applyAlignment="1">
      <alignment horizontal="right" indent="2"/>
    </xf>
    <xf numFmtId="166" fontId="7" fillId="19" borderId="60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80" xfId="46" applyFont="1" applyBorder="1" applyAlignment="1">
      <alignment horizontal="center"/>
      <protection/>
    </xf>
    <xf numFmtId="0" fontId="3" fillId="0" borderId="81" xfId="46" applyFont="1" applyBorder="1" applyAlignment="1">
      <alignment horizontal="center"/>
      <protection/>
    </xf>
    <xf numFmtId="0" fontId="3" fillId="0" borderId="82" xfId="46" applyFont="1" applyBorder="1" applyAlignment="1">
      <alignment horizontal="center"/>
      <protection/>
    </xf>
    <xf numFmtId="0" fontId="3" fillId="0" borderId="83" xfId="46" applyFont="1" applyBorder="1" applyAlignment="1">
      <alignment horizontal="center"/>
      <protection/>
    </xf>
    <xf numFmtId="0" fontId="3" fillId="0" borderId="84" xfId="46" applyFont="1" applyBorder="1" applyAlignment="1">
      <alignment horizontal="left"/>
      <protection/>
    </xf>
    <xf numFmtId="0" fontId="3" fillId="0" borderId="43" xfId="46" applyFont="1" applyBorder="1" applyAlignment="1">
      <alignment horizontal="left"/>
      <protection/>
    </xf>
    <xf numFmtId="0" fontId="3" fillId="0" borderId="85" xfId="46" applyFont="1" applyBorder="1" applyAlignment="1">
      <alignment horizontal="left"/>
      <protection/>
    </xf>
    <xf numFmtId="3" fontId="4" fillId="19" borderId="31" xfId="0" applyNumberFormat="1" applyFont="1" applyFill="1" applyBorder="1" applyAlignment="1">
      <alignment horizontal="right"/>
    </xf>
    <xf numFmtId="3" fontId="4" fillId="19" borderId="60" xfId="0" applyNumberFormat="1" applyFont="1" applyFill="1" applyBorder="1" applyAlignment="1">
      <alignment horizontal="right"/>
    </xf>
    <xf numFmtId="0" fontId="5" fillId="0" borderId="86" xfId="46" applyFont="1" applyBorder="1" applyAlignment="1">
      <alignment horizontal="left"/>
      <protection/>
    </xf>
    <xf numFmtId="0" fontId="0" fillId="0" borderId="41" xfId="0" applyBorder="1" applyAlignment="1">
      <alignment horizontal="left"/>
    </xf>
    <xf numFmtId="49" fontId="18" fillId="24" borderId="87" xfId="46" applyNumberFormat="1" applyFont="1" applyFill="1" applyBorder="1" applyAlignment="1">
      <alignment horizontal="left" wrapText="1"/>
      <protection/>
    </xf>
    <xf numFmtId="49" fontId="19" fillId="0" borderId="88" xfId="0" applyNumberFormat="1" applyFont="1" applyBorder="1" applyAlignment="1">
      <alignment horizontal="left" wrapText="1"/>
    </xf>
    <xf numFmtId="49" fontId="16" fillId="24" borderId="87" xfId="46" applyNumberFormat="1" applyFont="1" applyFill="1" applyBorder="1" applyAlignment="1">
      <alignment horizontal="left" wrapText="1"/>
      <protection/>
    </xf>
    <xf numFmtId="0" fontId="23" fillId="0" borderId="0" xfId="46" applyFont="1" applyAlignment="1">
      <alignment horizontal="center"/>
      <protection/>
    </xf>
    <xf numFmtId="49" fontId="3" fillId="0" borderId="82" xfId="46" applyNumberFormat="1" applyFont="1" applyBorder="1" applyAlignment="1">
      <alignment horizontal="center"/>
      <protection/>
    </xf>
    <xf numFmtId="0" fontId="3" fillId="0" borderId="84" xfId="46" applyFont="1" applyBorder="1" applyAlignment="1">
      <alignment horizontal="center" shrinkToFit="1"/>
      <protection/>
    </xf>
    <xf numFmtId="0" fontId="3" fillId="0" borderId="43" xfId="46" applyFont="1" applyBorder="1" applyAlignment="1">
      <alignment horizontal="center" shrinkToFit="1"/>
      <protection/>
    </xf>
    <xf numFmtId="0" fontId="3" fillId="0" borderId="85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60" t="s">
        <v>1</v>
      </c>
      <c r="B2" s="161"/>
      <c r="C2" s="162">
        <f>Rekapitulace!H1</f>
        <v>0</v>
      </c>
      <c r="D2" s="162">
        <f>Rekapitulace!G2</f>
        <v>0</v>
      </c>
      <c r="E2" s="161"/>
      <c r="F2" s="3" t="s">
        <v>2</v>
      </c>
      <c r="G2" s="134" t="s">
        <v>75</v>
      </c>
    </row>
    <row r="3" spans="1:7" ht="3" customHeight="1" hidden="1">
      <c r="A3" s="4"/>
      <c r="B3" s="5"/>
      <c r="C3" s="6"/>
      <c r="D3" s="6"/>
      <c r="E3" s="5"/>
      <c r="F3" s="7"/>
      <c r="G3" s="135"/>
    </row>
    <row r="4" spans="1:7" ht="12" customHeight="1">
      <c r="A4" s="8" t="s">
        <v>3</v>
      </c>
      <c r="B4" s="5"/>
      <c r="C4" s="6" t="s">
        <v>4</v>
      </c>
      <c r="D4" s="6"/>
      <c r="E4" s="5"/>
      <c r="F4" s="7" t="s">
        <v>5</v>
      </c>
      <c r="G4" s="136"/>
    </row>
    <row r="5" spans="1:7" ht="15" customHeight="1">
      <c r="A5" s="145" t="s">
        <v>268</v>
      </c>
      <c r="B5" s="146"/>
      <c r="C5" s="149" t="s">
        <v>267</v>
      </c>
      <c r="D5" s="147"/>
      <c r="E5" s="148"/>
      <c r="F5" s="7" t="s">
        <v>7</v>
      </c>
      <c r="G5" s="135" t="s">
        <v>76</v>
      </c>
    </row>
    <row r="6" spans="1:15" ht="12.75" customHeight="1">
      <c r="A6" s="8" t="s">
        <v>8</v>
      </c>
      <c r="B6" s="5"/>
      <c r="C6" s="6" t="s">
        <v>9</v>
      </c>
      <c r="D6" s="6"/>
      <c r="E6" s="5"/>
      <c r="F6" s="9" t="s">
        <v>10</v>
      </c>
      <c r="G6" s="137">
        <v>0</v>
      </c>
      <c r="O6" s="10"/>
    </row>
    <row r="7" spans="1:7" ht="18" customHeight="1">
      <c r="A7" s="142"/>
      <c r="B7" s="143"/>
      <c r="C7" s="141" t="s">
        <v>278</v>
      </c>
      <c r="D7" s="144"/>
      <c r="E7" s="144"/>
      <c r="F7" s="11" t="s">
        <v>11</v>
      </c>
      <c r="G7" s="137">
        <f>IF(PocetMJ=0,,ROUND((F30+F32)/PocetMJ,1))</f>
        <v>0</v>
      </c>
    </row>
    <row r="8" spans="1:9" ht="12.75">
      <c r="A8" s="12" t="s">
        <v>12</v>
      </c>
      <c r="B8" s="7"/>
      <c r="C8" s="219" t="s">
        <v>265</v>
      </c>
      <c r="D8" s="219"/>
      <c r="E8" s="220"/>
      <c r="F8" s="13" t="s">
        <v>13</v>
      </c>
      <c r="G8" s="138"/>
      <c r="H8" s="14"/>
      <c r="I8" s="15"/>
    </row>
    <row r="9" spans="1:8" ht="12.75">
      <c r="A9" s="12" t="s">
        <v>14</v>
      </c>
      <c r="B9" s="7"/>
      <c r="C9" s="219" t="str">
        <f>Projektant</f>
        <v>Jiří Sváček - Videall Projekt</v>
      </c>
      <c r="D9" s="219"/>
      <c r="E9" s="220"/>
      <c r="F9" s="7"/>
      <c r="G9" s="139"/>
      <c r="H9" s="16"/>
    </row>
    <row r="10" spans="1:8" ht="12.75">
      <c r="A10" s="12" t="s">
        <v>15</v>
      </c>
      <c r="B10" s="7"/>
      <c r="C10" s="221" t="s">
        <v>266</v>
      </c>
      <c r="D10" s="221"/>
      <c r="E10" s="221"/>
      <c r="F10" s="17"/>
      <c r="G10" s="140"/>
      <c r="H10" s="18"/>
    </row>
    <row r="11" spans="1:57" ht="13.5" customHeight="1">
      <c r="A11" s="12" t="s">
        <v>16</v>
      </c>
      <c r="B11" s="7"/>
      <c r="C11" s="219"/>
      <c r="D11" s="219"/>
      <c r="E11" s="219"/>
      <c r="F11" s="19" t="s">
        <v>17</v>
      </c>
      <c r="G11" s="139" t="s">
        <v>74</v>
      </c>
      <c r="H11" s="16"/>
      <c r="BA11" s="20"/>
      <c r="BB11" s="20"/>
      <c r="BC11" s="20"/>
      <c r="BD11" s="20"/>
      <c r="BE11" s="20"/>
    </row>
    <row r="12" spans="1:8" ht="12.75" customHeight="1">
      <c r="A12" s="21" t="s">
        <v>18</v>
      </c>
      <c r="B12" s="5"/>
      <c r="C12" s="219"/>
      <c r="D12" s="219"/>
      <c r="E12" s="219"/>
      <c r="F12" s="22" t="s">
        <v>19</v>
      </c>
      <c r="G12" s="163" t="s">
        <v>280</v>
      </c>
      <c r="H12" s="16"/>
    </row>
    <row r="13" spans="1:8" ht="28.5" customHeight="1" thickBot="1">
      <c r="A13" s="23" t="s">
        <v>20</v>
      </c>
      <c r="B13" s="24"/>
      <c r="C13" s="24"/>
      <c r="D13" s="24"/>
      <c r="E13" s="25"/>
      <c r="F13" s="25"/>
      <c r="G13" s="26"/>
      <c r="H13" s="16"/>
    </row>
    <row r="14" spans="1:7" ht="17.25" customHeight="1" thickBot="1">
      <c r="A14" s="150" t="s">
        <v>21</v>
      </c>
      <c r="B14" s="151"/>
      <c r="C14" s="152"/>
      <c r="D14" s="153" t="s">
        <v>22</v>
      </c>
      <c r="E14" s="154"/>
      <c r="F14" s="154"/>
      <c r="G14" s="152"/>
    </row>
    <row r="15" spans="1:7" ht="15.75" customHeight="1">
      <c r="A15" s="27"/>
      <c r="B15" s="28" t="s">
        <v>23</v>
      </c>
      <c r="C15" s="29">
        <f>HSV</f>
        <v>0</v>
      </c>
      <c r="D15" s="30" t="str">
        <f>Rekapitulace!A19</f>
        <v>Ztížené výrobní podmínky</v>
      </c>
      <c r="E15" s="31"/>
      <c r="F15" s="32"/>
      <c r="G15" s="29">
        <f>Rekapitulace!I19</f>
        <v>0</v>
      </c>
    </row>
    <row r="16" spans="1:7" ht="15.75" customHeight="1">
      <c r="A16" s="27" t="s">
        <v>24</v>
      </c>
      <c r="B16" s="28" t="s">
        <v>25</v>
      </c>
      <c r="C16" s="29">
        <f>PSV</f>
        <v>0</v>
      </c>
      <c r="D16" s="4" t="str">
        <f>Rekapitulace!A20</f>
        <v>Oborová přirážka</v>
      </c>
      <c r="E16" s="33"/>
      <c r="F16" s="34"/>
      <c r="G16" s="29">
        <f>Rekapitulace!I20</f>
        <v>0</v>
      </c>
    </row>
    <row r="17" spans="1:7" ht="15.75" customHeight="1">
      <c r="A17" s="27" t="s">
        <v>26</v>
      </c>
      <c r="B17" s="28" t="s">
        <v>27</v>
      </c>
      <c r="C17" s="29">
        <f>Mont</f>
        <v>0</v>
      </c>
      <c r="D17" s="4" t="str">
        <f>Rekapitulace!A21</f>
        <v>Přesun stavebních kapacit</v>
      </c>
      <c r="E17" s="33"/>
      <c r="F17" s="34"/>
      <c r="G17" s="29">
        <f>Rekapitulace!I21</f>
        <v>0</v>
      </c>
    </row>
    <row r="18" spans="1:7" ht="15.75" customHeight="1">
      <c r="A18" s="35" t="s">
        <v>28</v>
      </c>
      <c r="B18" s="36" t="s">
        <v>29</v>
      </c>
      <c r="C18" s="29">
        <f>Dodavka</f>
        <v>0</v>
      </c>
      <c r="D18" s="4" t="str">
        <f>Rekapitulace!A22</f>
        <v>Mimostaveništní doprava</v>
      </c>
      <c r="E18" s="33"/>
      <c r="F18" s="34"/>
      <c r="G18" s="29">
        <f>Rekapitulace!I22</f>
        <v>0</v>
      </c>
    </row>
    <row r="19" spans="1:7" ht="15.75" customHeight="1">
      <c r="A19" s="37" t="s">
        <v>30</v>
      </c>
      <c r="B19" s="28"/>
      <c r="C19" s="29">
        <f>SUM(C15:C18)</f>
        <v>0</v>
      </c>
      <c r="D19" s="4" t="str">
        <f>Rekapitulace!A23</f>
        <v>Zařízení staveniště</v>
      </c>
      <c r="E19" s="33"/>
      <c r="F19" s="34"/>
      <c r="G19" s="29">
        <f>Rekapitulace!I23</f>
        <v>0</v>
      </c>
    </row>
    <row r="20" spans="1:7" ht="15.75" customHeight="1">
      <c r="A20" s="37"/>
      <c r="B20" s="28"/>
      <c r="C20" s="29"/>
      <c r="D20" s="4" t="str">
        <f>Rekapitulace!A24</f>
        <v>Provoz investora</v>
      </c>
      <c r="E20" s="33"/>
      <c r="F20" s="34"/>
      <c r="G20" s="29">
        <f>Rekapitulace!I24</f>
        <v>0</v>
      </c>
    </row>
    <row r="21" spans="1:7" ht="15.75" customHeight="1">
      <c r="A21" s="37" t="s">
        <v>31</v>
      </c>
      <c r="B21" s="28"/>
      <c r="C21" s="29">
        <f>HZS</f>
        <v>0</v>
      </c>
      <c r="D21" s="4" t="str">
        <f>Rekapitulace!A25</f>
        <v>Kompletační činnost (IČD)</v>
      </c>
      <c r="E21" s="33"/>
      <c r="F21" s="34"/>
      <c r="G21" s="29">
        <f>Rekapitulace!I25</f>
        <v>0</v>
      </c>
    </row>
    <row r="22" spans="1:7" ht="15.75" customHeight="1">
      <c r="A22" s="38" t="s">
        <v>32</v>
      </c>
      <c r="B22" s="39"/>
      <c r="C22" s="29">
        <f>C19+C21</f>
        <v>0</v>
      </c>
      <c r="D22" s="4" t="s">
        <v>33</v>
      </c>
      <c r="E22" s="33"/>
      <c r="F22" s="34"/>
      <c r="G22" s="29">
        <f>G23-SUM(G15:G21)</f>
        <v>0</v>
      </c>
    </row>
    <row r="23" spans="1:7" ht="15.75" customHeight="1" thickBot="1">
      <c r="A23" s="222" t="s">
        <v>34</v>
      </c>
      <c r="B23" s="223"/>
      <c r="C23" s="40">
        <f>C22+G23</f>
        <v>0</v>
      </c>
      <c r="D23" s="41" t="s">
        <v>35</v>
      </c>
      <c r="E23" s="42"/>
      <c r="F23" s="43"/>
      <c r="G23" s="29">
        <f>VRN</f>
        <v>0</v>
      </c>
    </row>
    <row r="24" spans="1:7" ht="12.75">
      <c r="A24" s="155" t="s">
        <v>36</v>
      </c>
      <c r="B24" s="156"/>
      <c r="C24" s="157"/>
      <c r="D24" s="156" t="s">
        <v>37</v>
      </c>
      <c r="E24" s="156"/>
      <c r="F24" s="158" t="s">
        <v>38</v>
      </c>
      <c r="G24" s="159"/>
    </row>
    <row r="25" spans="1:7" ht="12.75">
      <c r="A25" s="38" t="s">
        <v>39</v>
      </c>
      <c r="B25" s="39"/>
      <c r="C25" s="44"/>
      <c r="D25" s="39" t="s">
        <v>39</v>
      </c>
      <c r="E25" s="45"/>
      <c r="F25" s="46" t="s">
        <v>39</v>
      </c>
      <c r="G25" s="47"/>
    </row>
    <row r="26" spans="1:7" ht="37.5" customHeight="1">
      <c r="A26" s="38" t="s">
        <v>40</v>
      </c>
      <c r="B26" s="48"/>
      <c r="C26" s="133"/>
      <c r="D26" s="39" t="s">
        <v>40</v>
      </c>
      <c r="E26" s="45"/>
      <c r="F26" s="46" t="s">
        <v>40</v>
      </c>
      <c r="G26" s="47"/>
    </row>
    <row r="27" spans="1:7" ht="12.75">
      <c r="A27" s="38"/>
      <c r="B27" s="49"/>
      <c r="C27" s="44"/>
      <c r="D27" s="39"/>
      <c r="E27" s="45"/>
      <c r="F27" s="46"/>
      <c r="G27" s="47"/>
    </row>
    <row r="28" spans="1:7" ht="12.75">
      <c r="A28" s="38" t="s">
        <v>41</v>
      </c>
      <c r="B28" s="39"/>
      <c r="C28" s="44"/>
      <c r="D28" s="46" t="s">
        <v>42</v>
      </c>
      <c r="E28" s="44"/>
      <c r="F28" s="50" t="s">
        <v>42</v>
      </c>
      <c r="G28" s="47"/>
    </row>
    <row r="29" spans="1:7" ht="69" customHeight="1">
      <c r="A29" s="38"/>
      <c r="B29" s="39"/>
      <c r="C29" s="51"/>
      <c r="D29" s="52"/>
      <c r="E29" s="51"/>
      <c r="F29" s="39"/>
      <c r="G29" s="47"/>
    </row>
    <row r="30" spans="1:7" ht="12.75">
      <c r="A30" s="53" t="s">
        <v>43</v>
      </c>
      <c r="B30" s="54"/>
      <c r="C30" s="55">
        <v>21</v>
      </c>
      <c r="D30" s="54" t="s">
        <v>44</v>
      </c>
      <c r="E30" s="56"/>
      <c r="F30" s="224">
        <f>C23-F32</f>
        <v>0</v>
      </c>
      <c r="G30" s="225"/>
    </row>
    <row r="31" spans="1:7" ht="12.75">
      <c r="A31" s="53" t="s">
        <v>45</v>
      </c>
      <c r="B31" s="54"/>
      <c r="C31" s="55">
        <f>SazbaDPH1</f>
        <v>21</v>
      </c>
      <c r="D31" s="54" t="s">
        <v>46</v>
      </c>
      <c r="E31" s="56"/>
      <c r="F31" s="224">
        <f>ROUND(PRODUCT(F30,C31/100),0)</f>
        <v>0</v>
      </c>
      <c r="G31" s="225"/>
    </row>
    <row r="32" spans="1:7" ht="12.75">
      <c r="A32" s="53" t="s">
        <v>43</v>
      </c>
      <c r="B32" s="54"/>
      <c r="C32" s="55">
        <v>0</v>
      </c>
      <c r="D32" s="54" t="s">
        <v>46</v>
      </c>
      <c r="E32" s="56"/>
      <c r="F32" s="224">
        <v>0</v>
      </c>
      <c r="G32" s="225"/>
    </row>
    <row r="33" spans="1:7" ht="12.75">
      <c r="A33" s="53" t="s">
        <v>45</v>
      </c>
      <c r="B33" s="57"/>
      <c r="C33" s="58">
        <f>SazbaDPH2</f>
        <v>0</v>
      </c>
      <c r="D33" s="54" t="s">
        <v>46</v>
      </c>
      <c r="E33" s="34"/>
      <c r="F33" s="224">
        <f>ROUND(PRODUCT(F32,C33/100),0)</f>
        <v>0</v>
      </c>
      <c r="G33" s="225"/>
    </row>
    <row r="34" spans="1:7" s="62" customFormat="1" ht="19.5" customHeight="1" thickBot="1">
      <c r="A34" s="59" t="s">
        <v>47</v>
      </c>
      <c r="B34" s="60"/>
      <c r="C34" s="60"/>
      <c r="D34" s="60"/>
      <c r="E34" s="61"/>
      <c r="F34" s="226">
        <f>ROUND(SUM(F30:F33),0)</f>
        <v>0</v>
      </c>
      <c r="G34" s="227"/>
    </row>
    <row r="36" spans="1:8" ht="12.75">
      <c r="A36" s="63" t="s">
        <v>48</v>
      </c>
      <c r="B36" s="63"/>
      <c r="C36" s="63"/>
      <c r="D36" s="63"/>
      <c r="E36" s="63"/>
      <c r="F36" s="63"/>
      <c r="G36" s="63"/>
      <c r="H36" t="s">
        <v>6</v>
      </c>
    </row>
    <row r="37" spans="1:8" ht="14.25" customHeight="1">
      <c r="A37" s="63"/>
      <c r="B37" s="228" t="s">
        <v>279</v>
      </c>
      <c r="C37" s="228"/>
      <c r="D37" s="228"/>
      <c r="E37" s="228"/>
      <c r="F37" s="228"/>
      <c r="G37" s="228"/>
      <c r="H37" t="s">
        <v>6</v>
      </c>
    </row>
    <row r="38" spans="1:8" ht="12.75" customHeight="1">
      <c r="A38" s="64"/>
      <c r="B38" s="228"/>
      <c r="C38" s="228"/>
      <c r="D38" s="228"/>
      <c r="E38" s="228"/>
      <c r="F38" s="228"/>
      <c r="G38" s="228"/>
      <c r="H38" t="s">
        <v>6</v>
      </c>
    </row>
    <row r="39" spans="1:8" ht="12.75">
      <c r="A39" s="64"/>
      <c r="B39" s="228"/>
      <c r="C39" s="228"/>
      <c r="D39" s="228"/>
      <c r="E39" s="228"/>
      <c r="F39" s="228"/>
      <c r="G39" s="228"/>
      <c r="H39" t="s">
        <v>6</v>
      </c>
    </row>
    <row r="40" spans="1:8" ht="12.75">
      <c r="A40" s="64"/>
      <c r="B40" s="228"/>
      <c r="C40" s="228"/>
      <c r="D40" s="228"/>
      <c r="E40" s="228"/>
      <c r="F40" s="228"/>
      <c r="G40" s="228"/>
      <c r="H40" t="s">
        <v>6</v>
      </c>
    </row>
    <row r="41" spans="1:8" ht="12.75">
      <c r="A41" s="64"/>
      <c r="B41" s="228"/>
      <c r="C41" s="228"/>
      <c r="D41" s="228"/>
      <c r="E41" s="228"/>
      <c r="F41" s="228"/>
      <c r="G41" s="228"/>
      <c r="H41" t="s">
        <v>6</v>
      </c>
    </row>
    <row r="42" spans="1:8" ht="12.75">
      <c r="A42" s="64"/>
      <c r="B42" s="228"/>
      <c r="C42" s="228"/>
      <c r="D42" s="228"/>
      <c r="E42" s="228"/>
      <c r="F42" s="228"/>
      <c r="G42" s="228"/>
      <c r="H42" t="s">
        <v>6</v>
      </c>
    </row>
    <row r="43" spans="1:8" ht="12.75">
      <c r="A43" s="64"/>
      <c r="B43" s="228"/>
      <c r="C43" s="228"/>
      <c r="D43" s="228"/>
      <c r="E43" s="228"/>
      <c r="F43" s="228"/>
      <c r="G43" s="228"/>
      <c r="H43" t="s">
        <v>6</v>
      </c>
    </row>
    <row r="44" spans="1:8" ht="12.75">
      <c r="A44" s="64"/>
      <c r="B44" s="228"/>
      <c r="C44" s="228"/>
      <c r="D44" s="228"/>
      <c r="E44" s="228"/>
      <c r="F44" s="228"/>
      <c r="G44" s="228"/>
      <c r="H44" t="s">
        <v>6</v>
      </c>
    </row>
    <row r="45" spans="1:8" ht="0.75" customHeight="1">
      <c r="A45" s="64"/>
      <c r="B45" s="228"/>
      <c r="C45" s="228"/>
      <c r="D45" s="228"/>
      <c r="E45" s="228"/>
      <c r="F45" s="228"/>
      <c r="G45" s="228"/>
      <c r="H45" t="s">
        <v>6</v>
      </c>
    </row>
    <row r="46" spans="2:7" ht="12.75">
      <c r="B46" s="229"/>
      <c r="C46" s="229"/>
      <c r="D46" s="229"/>
      <c r="E46" s="229"/>
      <c r="F46" s="229"/>
      <c r="G46" s="229"/>
    </row>
    <row r="47" spans="2:7" ht="12.75">
      <c r="B47" s="229"/>
      <c r="C47" s="229"/>
      <c r="D47" s="229"/>
      <c r="E47" s="229"/>
      <c r="F47" s="229"/>
      <c r="G47" s="229"/>
    </row>
    <row r="48" spans="2:7" ht="12.75">
      <c r="B48" s="229"/>
      <c r="C48" s="229"/>
      <c r="D48" s="229"/>
      <c r="E48" s="229"/>
      <c r="F48" s="229"/>
      <c r="G48" s="229"/>
    </row>
    <row r="49" spans="2:7" ht="12.75">
      <c r="B49" s="229"/>
      <c r="C49" s="229"/>
      <c r="D49" s="229"/>
      <c r="E49" s="229"/>
      <c r="F49" s="229"/>
      <c r="G49" s="229"/>
    </row>
    <row r="50" spans="2:7" ht="12.75">
      <c r="B50" s="229"/>
      <c r="C50" s="229"/>
      <c r="D50" s="229"/>
      <c r="E50" s="229"/>
      <c r="F50" s="229"/>
      <c r="G50" s="229"/>
    </row>
    <row r="51" spans="2:7" ht="12.75">
      <c r="B51" s="229"/>
      <c r="C51" s="229"/>
      <c r="D51" s="229"/>
      <c r="E51" s="229"/>
      <c r="F51" s="229"/>
      <c r="G51" s="229"/>
    </row>
    <row r="52" spans="2:7" ht="12.75">
      <c r="B52" s="229"/>
      <c r="C52" s="229"/>
      <c r="D52" s="229"/>
      <c r="E52" s="229"/>
      <c r="F52" s="229"/>
      <c r="G52" s="229"/>
    </row>
    <row r="53" spans="2:7" ht="12.75">
      <c r="B53" s="229"/>
      <c r="C53" s="229"/>
      <c r="D53" s="229"/>
      <c r="E53" s="229"/>
      <c r="F53" s="229"/>
      <c r="G53" s="229"/>
    </row>
    <row r="54" spans="2:7" ht="12.75">
      <c r="B54" s="229"/>
      <c r="C54" s="229"/>
      <c r="D54" s="229"/>
      <c r="E54" s="229"/>
      <c r="F54" s="229"/>
      <c r="G54" s="229"/>
    </row>
    <row r="55" spans="2:7" ht="12.75">
      <c r="B55" s="229"/>
      <c r="C55" s="229"/>
      <c r="D55" s="229"/>
      <c r="E55" s="229"/>
      <c r="F55" s="229"/>
      <c r="G55" s="229"/>
    </row>
  </sheetData>
  <sheetProtection/>
  <mergeCells count="22">
    <mergeCell ref="B50:G50"/>
    <mergeCell ref="B51:G51"/>
    <mergeCell ref="B46:G46"/>
    <mergeCell ref="B47:G47"/>
    <mergeCell ref="B48:G48"/>
    <mergeCell ref="B49:G49"/>
    <mergeCell ref="B52:G52"/>
    <mergeCell ref="B53:G53"/>
    <mergeCell ref="B54:G54"/>
    <mergeCell ref="B55:G55"/>
    <mergeCell ref="F32:G32"/>
    <mergeCell ref="F33:G33"/>
    <mergeCell ref="F34:G34"/>
    <mergeCell ref="B37:G45"/>
    <mergeCell ref="C12:E12"/>
    <mergeCell ref="A23:B23"/>
    <mergeCell ref="F30:G30"/>
    <mergeCell ref="F31:G31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0" t="s">
        <v>49</v>
      </c>
      <c r="B1" s="231"/>
      <c r="C1" s="65" t="str">
        <f>CONCATENATE(cislostavby," ",nazevstavby)</f>
        <v> ČK, Nové Domovy - reko kanal.a vodovodu</v>
      </c>
      <c r="D1" s="66"/>
      <c r="E1" s="67"/>
      <c r="F1" s="66"/>
      <c r="G1" s="239" t="s">
        <v>296</v>
      </c>
      <c r="H1" s="240"/>
      <c r="I1" s="68"/>
    </row>
    <row r="2" spans="1:9" ht="13.5" thickBot="1">
      <c r="A2" s="232" t="s">
        <v>50</v>
      </c>
      <c r="B2" s="233"/>
      <c r="C2" s="69" t="str">
        <f>CONCATENATE(cisloobjektu," ",nazevobjektu)</f>
        <v>SO 02 - Vodovod</v>
      </c>
      <c r="D2" s="70"/>
      <c r="E2" s="71"/>
      <c r="F2" s="70"/>
      <c r="G2" s="234"/>
      <c r="H2" s="235"/>
      <c r="I2" s="236"/>
    </row>
    <row r="3" spans="1:9" ht="13.5" thickTop="1">
      <c r="A3" s="45"/>
      <c r="B3" s="45"/>
      <c r="C3" s="45"/>
      <c r="D3" s="45"/>
      <c r="E3" s="45"/>
      <c r="F3" s="39"/>
      <c r="G3" s="45"/>
      <c r="H3" s="45"/>
      <c r="I3" s="45"/>
    </row>
    <row r="4" spans="1:9" ht="19.5" customHeight="1">
      <c r="A4" s="72" t="s">
        <v>298</v>
      </c>
      <c r="B4" s="73"/>
      <c r="C4" s="73"/>
      <c r="D4" s="73"/>
      <c r="E4" s="74"/>
      <c r="F4" s="73"/>
      <c r="G4" s="73"/>
      <c r="H4" s="73"/>
      <c r="I4" s="73"/>
    </row>
    <row r="5" spans="1:9" ht="13.5" thickBot="1">
      <c r="A5" s="45"/>
      <c r="B5" s="45"/>
      <c r="C5" s="45"/>
      <c r="D5" s="45"/>
      <c r="E5" s="45"/>
      <c r="F5" s="45"/>
      <c r="G5" s="45"/>
      <c r="H5" s="45"/>
      <c r="I5" s="45"/>
    </row>
    <row r="6" spans="1:9" s="16" customFormat="1" ht="13.5" thickBot="1">
      <c r="A6" s="164"/>
      <c r="B6" s="165" t="s">
        <v>51</v>
      </c>
      <c r="C6" s="165"/>
      <c r="D6" s="166"/>
      <c r="E6" s="167" t="s">
        <v>52</v>
      </c>
      <c r="F6" s="168" t="s">
        <v>53</v>
      </c>
      <c r="G6" s="168" t="s">
        <v>54</v>
      </c>
      <c r="H6" s="168" t="s">
        <v>55</v>
      </c>
      <c r="I6" s="169" t="s">
        <v>31</v>
      </c>
    </row>
    <row r="7" spans="1:9" s="16" customFormat="1" ht="18" customHeight="1">
      <c r="A7" s="188" t="str">
        <f>Položky!B7</f>
        <v>1</v>
      </c>
      <c r="B7" s="189" t="str">
        <f>Položky!C7</f>
        <v>Zemní práce</v>
      </c>
      <c r="C7" s="190"/>
      <c r="D7" s="191"/>
      <c r="E7" s="192"/>
      <c r="F7" s="193"/>
      <c r="G7" s="193"/>
      <c r="H7" s="193"/>
      <c r="I7" s="194"/>
    </row>
    <row r="8" spans="1:9" s="16" customFormat="1" ht="18" customHeight="1">
      <c r="A8" s="195" t="str">
        <f>Položky!B43</f>
        <v>2</v>
      </c>
      <c r="B8" s="196" t="str">
        <f>Položky!C43</f>
        <v>Základy a zvláštní zakládání</v>
      </c>
      <c r="C8" s="197"/>
      <c r="D8" s="198"/>
      <c r="E8" s="199"/>
      <c r="F8" s="200"/>
      <c r="G8" s="200"/>
      <c r="H8" s="200"/>
      <c r="I8" s="201"/>
    </row>
    <row r="9" spans="1:9" s="16" customFormat="1" ht="18" customHeight="1">
      <c r="A9" s="195" t="str">
        <f>Položky!B49</f>
        <v>45</v>
      </c>
      <c r="B9" s="196" t="str">
        <f>Položky!C49</f>
        <v>Podkladní a vedlejší konstrukce</v>
      </c>
      <c r="C9" s="197"/>
      <c r="D9" s="198"/>
      <c r="E9" s="199"/>
      <c r="F9" s="200"/>
      <c r="G9" s="200"/>
      <c r="H9" s="200"/>
      <c r="I9" s="201"/>
    </row>
    <row r="10" spans="1:9" s="16" customFormat="1" ht="18" customHeight="1">
      <c r="A10" s="195" t="str">
        <f>Položky!B64</f>
        <v>8</v>
      </c>
      <c r="B10" s="196" t="str">
        <f>Položky!C64</f>
        <v>Trubní vedení</v>
      </c>
      <c r="C10" s="197"/>
      <c r="D10" s="198"/>
      <c r="E10" s="199"/>
      <c r="F10" s="200"/>
      <c r="G10" s="200"/>
      <c r="H10" s="200"/>
      <c r="I10" s="201"/>
    </row>
    <row r="11" spans="1:9" s="16" customFormat="1" ht="18" customHeight="1">
      <c r="A11" s="195" t="str">
        <f>Položky!B119</f>
        <v>96</v>
      </c>
      <c r="B11" s="196" t="str">
        <f>Položky!C119</f>
        <v>Bourání konstrukcí</v>
      </c>
      <c r="C11" s="197"/>
      <c r="D11" s="198"/>
      <c r="E11" s="199"/>
      <c r="F11" s="200"/>
      <c r="G11" s="200"/>
      <c r="H11" s="200"/>
      <c r="I11" s="201"/>
    </row>
    <row r="12" spans="1:9" s="16" customFormat="1" ht="18" customHeight="1">
      <c r="A12" s="195" t="str">
        <f>Položky!B122</f>
        <v>99</v>
      </c>
      <c r="B12" s="196" t="str">
        <f>Položky!C122</f>
        <v>Staveništní přesun hmot</v>
      </c>
      <c r="C12" s="197"/>
      <c r="D12" s="198"/>
      <c r="E12" s="199"/>
      <c r="F12" s="200"/>
      <c r="G12" s="200"/>
      <c r="H12" s="200"/>
      <c r="I12" s="201"/>
    </row>
    <row r="13" spans="1:9" s="16" customFormat="1" ht="18" customHeight="1" thickBot="1">
      <c r="A13" s="202" t="str">
        <f>Položky!B125</f>
        <v>D96</v>
      </c>
      <c r="B13" s="203" t="str">
        <f>Položky!C125</f>
        <v>Přesuny suti a vybouraných hmot</v>
      </c>
      <c r="C13" s="204"/>
      <c r="D13" s="205"/>
      <c r="E13" s="206"/>
      <c r="F13" s="207"/>
      <c r="G13" s="207"/>
      <c r="H13" s="207"/>
      <c r="I13" s="208"/>
    </row>
    <row r="14" spans="1:9" s="75" customFormat="1" ht="18" customHeight="1" thickBot="1">
      <c r="A14" s="170"/>
      <c r="B14" s="171" t="s">
        <v>56</v>
      </c>
      <c r="C14" s="171"/>
      <c r="D14" s="172"/>
      <c r="E14" s="173"/>
      <c r="F14" s="174"/>
      <c r="G14" s="174"/>
      <c r="H14" s="174"/>
      <c r="I14" s="175"/>
    </row>
    <row r="15" spans="1:9" ht="12.75">
      <c r="A15" s="39"/>
      <c r="B15" s="39"/>
      <c r="C15" s="39"/>
      <c r="D15" s="39"/>
      <c r="E15" s="39"/>
      <c r="F15" s="39"/>
      <c r="G15" s="39"/>
      <c r="H15" s="39"/>
      <c r="I15" s="39"/>
    </row>
    <row r="16" spans="1:57" ht="19.5" customHeight="1">
      <c r="A16" s="73" t="s">
        <v>57</v>
      </c>
      <c r="B16" s="73"/>
      <c r="C16" s="73"/>
      <c r="D16" s="73"/>
      <c r="E16" s="73"/>
      <c r="F16" s="73"/>
      <c r="G16" s="76"/>
      <c r="H16" s="73"/>
      <c r="I16" s="73"/>
      <c r="BA16" s="20"/>
      <c r="BB16" s="20"/>
      <c r="BC16" s="20"/>
      <c r="BD16" s="20"/>
      <c r="BE16" s="20"/>
    </row>
    <row r="17" spans="1:9" ht="13.5" thickBot="1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12.75">
      <c r="A18" s="155" t="s">
        <v>58</v>
      </c>
      <c r="B18" s="156"/>
      <c r="C18" s="156"/>
      <c r="D18" s="176"/>
      <c r="E18" s="177" t="s">
        <v>59</v>
      </c>
      <c r="F18" s="178" t="s">
        <v>60</v>
      </c>
      <c r="G18" s="179" t="s">
        <v>61</v>
      </c>
      <c r="H18" s="180"/>
      <c r="I18" s="181" t="s">
        <v>59</v>
      </c>
    </row>
    <row r="19" spans="1:53" ht="12.75">
      <c r="A19" s="37" t="s">
        <v>257</v>
      </c>
      <c r="B19" s="28"/>
      <c r="C19" s="28"/>
      <c r="D19" s="77"/>
      <c r="E19" s="78">
        <v>0</v>
      </c>
      <c r="F19" s="79">
        <v>0</v>
      </c>
      <c r="G19" s="80">
        <f aca="true" t="shared" si="0" ref="G19:G26">CHOOSE(BA19+1,HSV+PSV,HSV+PSV+Mont,HSV+PSV+Dodavka+Mont,HSV,PSV,Mont,Dodavka,Mont+Dodavka,0)</f>
        <v>0</v>
      </c>
      <c r="H19" s="81"/>
      <c r="I19" s="82">
        <f aca="true" t="shared" si="1" ref="I19:I26">E19+F19*G19/100</f>
        <v>0</v>
      </c>
      <c r="BA19">
        <v>0</v>
      </c>
    </row>
    <row r="20" spans="1:53" ht="12.75">
      <c r="A20" s="37" t="s">
        <v>258</v>
      </c>
      <c r="B20" s="28"/>
      <c r="C20" s="28"/>
      <c r="D20" s="77"/>
      <c r="E20" s="78">
        <v>0</v>
      </c>
      <c r="F20" s="79">
        <v>0</v>
      </c>
      <c r="G20" s="80">
        <f t="shared" si="0"/>
        <v>0</v>
      </c>
      <c r="H20" s="81"/>
      <c r="I20" s="82">
        <f t="shared" si="1"/>
        <v>0</v>
      </c>
      <c r="BA20">
        <v>0</v>
      </c>
    </row>
    <row r="21" spans="1:53" ht="12.75">
      <c r="A21" s="37" t="s">
        <v>259</v>
      </c>
      <c r="B21" s="28"/>
      <c r="C21" s="28"/>
      <c r="D21" s="77"/>
      <c r="E21" s="78">
        <v>0</v>
      </c>
      <c r="F21" s="79">
        <v>0</v>
      </c>
      <c r="G21" s="80">
        <f t="shared" si="0"/>
        <v>0</v>
      </c>
      <c r="H21" s="81"/>
      <c r="I21" s="82">
        <f t="shared" si="1"/>
        <v>0</v>
      </c>
      <c r="BA21">
        <v>0</v>
      </c>
    </row>
    <row r="22" spans="1:53" ht="12.75">
      <c r="A22" s="37" t="s">
        <v>260</v>
      </c>
      <c r="B22" s="28"/>
      <c r="C22" s="28"/>
      <c r="D22" s="77"/>
      <c r="E22" s="78">
        <v>0</v>
      </c>
      <c r="F22" s="79">
        <v>0</v>
      </c>
      <c r="G22" s="80">
        <f t="shared" si="0"/>
        <v>0</v>
      </c>
      <c r="H22" s="81"/>
      <c r="I22" s="82">
        <f t="shared" si="1"/>
        <v>0</v>
      </c>
      <c r="BA22">
        <v>0</v>
      </c>
    </row>
    <row r="23" spans="1:53" ht="12.75">
      <c r="A23" s="37" t="s">
        <v>261</v>
      </c>
      <c r="B23" s="28"/>
      <c r="C23" s="28"/>
      <c r="D23" s="77"/>
      <c r="E23" s="78">
        <v>0</v>
      </c>
      <c r="F23" s="79">
        <v>0</v>
      </c>
      <c r="G23" s="80">
        <f t="shared" si="0"/>
        <v>0</v>
      </c>
      <c r="H23" s="81"/>
      <c r="I23" s="82">
        <f t="shared" si="1"/>
        <v>0</v>
      </c>
      <c r="BA23">
        <v>1</v>
      </c>
    </row>
    <row r="24" spans="1:53" ht="12.75">
      <c r="A24" s="37" t="s">
        <v>262</v>
      </c>
      <c r="B24" s="28"/>
      <c r="C24" s="28"/>
      <c r="D24" s="77"/>
      <c r="E24" s="78">
        <v>0</v>
      </c>
      <c r="F24" s="79">
        <v>0</v>
      </c>
      <c r="G24" s="80">
        <f t="shared" si="0"/>
        <v>0</v>
      </c>
      <c r="H24" s="81"/>
      <c r="I24" s="82">
        <f t="shared" si="1"/>
        <v>0</v>
      </c>
      <c r="BA24">
        <v>1</v>
      </c>
    </row>
    <row r="25" spans="1:53" ht="12.75">
      <c r="A25" s="37" t="s">
        <v>263</v>
      </c>
      <c r="B25" s="28"/>
      <c r="C25" s="28"/>
      <c r="D25" s="77"/>
      <c r="E25" s="78">
        <v>0</v>
      </c>
      <c r="F25" s="79">
        <v>0</v>
      </c>
      <c r="G25" s="80">
        <f t="shared" si="0"/>
        <v>0</v>
      </c>
      <c r="H25" s="81"/>
      <c r="I25" s="82">
        <f t="shared" si="1"/>
        <v>0</v>
      </c>
      <c r="BA25">
        <v>2</v>
      </c>
    </row>
    <row r="26" spans="1:53" ht="12.75">
      <c r="A26" s="37" t="s">
        <v>264</v>
      </c>
      <c r="B26" s="28"/>
      <c r="C26" s="28"/>
      <c r="D26" s="77"/>
      <c r="E26" s="78">
        <v>0</v>
      </c>
      <c r="F26" s="79">
        <v>0</v>
      </c>
      <c r="G26" s="80">
        <f t="shared" si="0"/>
        <v>0</v>
      </c>
      <c r="H26" s="81"/>
      <c r="I26" s="82">
        <f t="shared" si="1"/>
        <v>0</v>
      </c>
      <c r="BA26">
        <v>2</v>
      </c>
    </row>
    <row r="27" spans="1:9" ht="13.5" thickBot="1">
      <c r="A27" s="182"/>
      <c r="B27" s="183" t="s">
        <v>62</v>
      </c>
      <c r="C27" s="184"/>
      <c r="D27" s="185"/>
      <c r="E27" s="186"/>
      <c r="F27" s="187"/>
      <c r="G27" s="187"/>
      <c r="H27" s="237">
        <f>SUM(I19:I26)</f>
        <v>0</v>
      </c>
      <c r="I27" s="238"/>
    </row>
    <row r="29" spans="2:9" ht="12.75">
      <c r="B29" s="75"/>
      <c r="F29" s="83"/>
      <c r="G29" s="84"/>
      <c r="H29" s="84"/>
      <c r="I29" s="85"/>
    </row>
    <row r="30" spans="1:9" ht="12.75">
      <c r="A30" t="s">
        <v>299</v>
      </c>
      <c r="F30" s="83"/>
      <c r="G30" s="84"/>
      <c r="H30" s="84"/>
      <c r="I30" s="85"/>
    </row>
    <row r="31" spans="6:9" ht="12.75">
      <c r="F31" s="83"/>
      <c r="G31" s="84"/>
      <c r="H31" s="84"/>
      <c r="I31" s="85"/>
    </row>
    <row r="32" spans="6:9" ht="12.75">
      <c r="F32" s="83"/>
      <c r="G32" s="84"/>
      <c r="H32" s="84"/>
      <c r="I32" s="85"/>
    </row>
    <row r="33" spans="6:9" ht="12.75">
      <c r="F33" s="83"/>
      <c r="G33" s="84"/>
      <c r="H33" s="84"/>
      <c r="I33" s="85"/>
    </row>
    <row r="34" spans="6:9" ht="12.75">
      <c r="F34" s="83"/>
      <c r="G34" s="84"/>
      <c r="H34" s="84"/>
      <c r="I34" s="85"/>
    </row>
    <row r="35" spans="6:9" ht="12.75">
      <c r="F35" s="83"/>
      <c r="G35" s="84"/>
      <c r="H35" s="84"/>
      <c r="I35" s="85"/>
    </row>
    <row r="36" spans="6:9" ht="12.75">
      <c r="F36" s="83"/>
      <c r="G36" s="84"/>
      <c r="H36" s="84"/>
      <c r="I36" s="85"/>
    </row>
    <row r="37" spans="6:9" ht="12.75">
      <c r="F37" s="83"/>
      <c r="G37" s="84"/>
      <c r="H37" s="84"/>
      <c r="I37" s="85"/>
    </row>
    <row r="38" spans="6:9" ht="12.75">
      <c r="F38" s="83"/>
      <c r="G38" s="84"/>
      <c r="H38" s="84"/>
      <c r="I38" s="85"/>
    </row>
    <row r="39" spans="6:9" ht="12.75">
      <c r="F39" s="83"/>
      <c r="G39" s="84"/>
      <c r="H39" s="84"/>
      <c r="I39" s="85"/>
    </row>
    <row r="40" spans="6:9" ht="12.75">
      <c r="F40" s="83"/>
      <c r="G40" s="84"/>
      <c r="H40" s="84"/>
      <c r="I40" s="85"/>
    </row>
    <row r="41" spans="6:9" ht="12.75">
      <c r="F41" s="83"/>
      <c r="G41" s="84"/>
      <c r="H41" s="84"/>
      <c r="I41" s="85"/>
    </row>
    <row r="42" spans="6:9" ht="12.75">
      <c r="F42" s="83"/>
      <c r="G42" s="84"/>
      <c r="H42" s="84"/>
      <c r="I42" s="85"/>
    </row>
    <row r="43" spans="6:9" ht="12.75">
      <c r="F43" s="83"/>
      <c r="G43" s="84"/>
      <c r="H43" s="84"/>
      <c r="I43" s="85"/>
    </row>
    <row r="44" spans="6:9" ht="12.75">
      <c r="F44" s="83"/>
      <c r="G44" s="84"/>
      <c r="H44" s="84"/>
      <c r="I44" s="85"/>
    </row>
    <row r="45" spans="6:9" ht="12.75">
      <c r="F45" s="83"/>
      <c r="G45" s="84"/>
      <c r="H45" s="84"/>
      <c r="I45" s="85"/>
    </row>
    <row r="46" spans="6:9" ht="12.75">
      <c r="F46" s="83"/>
      <c r="G46" s="84"/>
      <c r="H46" s="84"/>
      <c r="I46" s="85"/>
    </row>
    <row r="47" spans="6:9" ht="12.75">
      <c r="F47" s="83"/>
      <c r="G47" s="84"/>
      <c r="H47" s="84"/>
      <c r="I47" s="85"/>
    </row>
    <row r="48" spans="6:9" ht="12.75">
      <c r="F48" s="83"/>
      <c r="G48" s="84"/>
      <c r="H48" s="84"/>
      <c r="I48" s="85"/>
    </row>
    <row r="49" spans="6:9" ht="12.75">
      <c r="F49" s="83"/>
      <c r="G49" s="84"/>
      <c r="H49" s="84"/>
      <c r="I49" s="85"/>
    </row>
    <row r="50" spans="6:9" ht="12.75">
      <c r="F50" s="83"/>
      <c r="G50" s="84"/>
      <c r="H50" s="84"/>
      <c r="I50" s="85"/>
    </row>
    <row r="51" spans="6:9" ht="12.75">
      <c r="F51" s="83"/>
      <c r="G51" s="84"/>
      <c r="H51" s="84"/>
      <c r="I51" s="85"/>
    </row>
    <row r="52" spans="6:9" ht="12.75">
      <c r="F52" s="83"/>
      <c r="G52" s="84"/>
      <c r="H52" s="84"/>
      <c r="I52" s="85"/>
    </row>
    <row r="53" spans="6:9" ht="12.75">
      <c r="F53" s="83"/>
      <c r="G53" s="84"/>
      <c r="H53" s="84"/>
      <c r="I53" s="85"/>
    </row>
    <row r="54" spans="6:9" ht="12.75">
      <c r="F54" s="83"/>
      <c r="G54" s="84"/>
      <c r="H54" s="84"/>
      <c r="I54" s="85"/>
    </row>
    <row r="55" spans="6:9" ht="12.75">
      <c r="F55" s="83"/>
      <c r="G55" s="84"/>
      <c r="H55" s="84"/>
      <c r="I55" s="85"/>
    </row>
    <row r="56" spans="6:9" ht="12.75">
      <c r="F56" s="83"/>
      <c r="G56" s="84"/>
      <c r="H56" s="84"/>
      <c r="I56" s="85"/>
    </row>
    <row r="57" spans="6:9" ht="12.75">
      <c r="F57" s="83"/>
      <c r="G57" s="84"/>
      <c r="H57" s="84"/>
      <c r="I57" s="85"/>
    </row>
    <row r="58" spans="6:9" ht="12.75">
      <c r="F58" s="83"/>
      <c r="G58" s="84"/>
      <c r="H58" s="84"/>
      <c r="I58" s="85"/>
    </row>
    <row r="59" spans="6:9" ht="12.75">
      <c r="F59" s="83"/>
      <c r="G59" s="84"/>
      <c r="H59" s="84"/>
      <c r="I59" s="85"/>
    </row>
    <row r="60" spans="6:9" ht="12.75">
      <c r="F60" s="83"/>
      <c r="G60" s="84"/>
      <c r="H60" s="84"/>
      <c r="I60" s="85"/>
    </row>
    <row r="61" spans="6:9" ht="12.75">
      <c r="F61" s="83"/>
      <c r="G61" s="84"/>
      <c r="H61" s="84"/>
      <c r="I61" s="85"/>
    </row>
    <row r="62" spans="6:9" ht="12.75">
      <c r="F62" s="83"/>
      <c r="G62" s="84"/>
      <c r="H62" s="84"/>
      <c r="I62" s="85"/>
    </row>
    <row r="63" spans="6:9" ht="12.75">
      <c r="F63" s="83"/>
      <c r="G63" s="84"/>
      <c r="H63" s="84"/>
      <c r="I63" s="85"/>
    </row>
    <row r="64" spans="6:9" ht="12.75">
      <c r="F64" s="83"/>
      <c r="G64" s="84"/>
      <c r="H64" s="84"/>
      <c r="I64" s="85"/>
    </row>
    <row r="65" spans="6:9" ht="12.75">
      <c r="F65" s="83"/>
      <c r="G65" s="84"/>
      <c r="H65" s="84"/>
      <c r="I65" s="85"/>
    </row>
    <row r="66" spans="6:9" ht="12.75">
      <c r="F66" s="83"/>
      <c r="G66" s="84"/>
      <c r="H66" s="84"/>
      <c r="I66" s="85"/>
    </row>
    <row r="67" spans="6:9" ht="12.75">
      <c r="F67" s="83"/>
      <c r="G67" s="84"/>
      <c r="H67" s="84"/>
      <c r="I67" s="85"/>
    </row>
    <row r="68" spans="6:9" ht="12.75">
      <c r="F68" s="83"/>
      <c r="G68" s="84"/>
      <c r="H68" s="84"/>
      <c r="I68" s="85"/>
    </row>
    <row r="69" spans="6:9" ht="12.75">
      <c r="F69" s="83"/>
      <c r="G69" s="84"/>
      <c r="H69" s="84"/>
      <c r="I69" s="85"/>
    </row>
    <row r="70" spans="6:9" ht="12.75">
      <c r="F70" s="83"/>
      <c r="G70" s="84"/>
      <c r="H70" s="84"/>
      <c r="I70" s="85"/>
    </row>
    <row r="71" spans="6:9" ht="12.75">
      <c r="F71" s="83"/>
      <c r="G71" s="84"/>
      <c r="H71" s="84"/>
      <c r="I71" s="85"/>
    </row>
    <row r="72" spans="6:9" ht="12.75">
      <c r="F72" s="83"/>
      <c r="G72" s="84"/>
      <c r="H72" s="84"/>
      <c r="I72" s="85"/>
    </row>
    <row r="73" spans="6:9" ht="12.75">
      <c r="F73" s="83"/>
      <c r="G73" s="84"/>
      <c r="H73" s="84"/>
      <c r="I73" s="85"/>
    </row>
    <row r="74" spans="6:9" ht="12.75">
      <c r="F74" s="83"/>
      <c r="G74" s="84"/>
      <c r="H74" s="84"/>
      <c r="I74" s="85"/>
    </row>
    <row r="75" spans="6:9" ht="12.75">
      <c r="F75" s="83"/>
      <c r="G75" s="84"/>
      <c r="H75" s="84"/>
      <c r="I75" s="85"/>
    </row>
    <row r="76" spans="6:9" ht="12.75">
      <c r="F76" s="83"/>
      <c r="G76" s="84"/>
      <c r="H76" s="84"/>
      <c r="I76" s="85"/>
    </row>
    <row r="77" spans="6:9" ht="12.75">
      <c r="F77" s="83"/>
      <c r="G77" s="84"/>
      <c r="H77" s="84"/>
      <c r="I77" s="85"/>
    </row>
    <row r="78" spans="6:9" ht="12.75">
      <c r="F78" s="83"/>
      <c r="G78" s="84"/>
      <c r="H78" s="84"/>
      <c r="I78" s="85"/>
    </row>
  </sheetData>
  <sheetProtection/>
  <mergeCells count="5">
    <mergeCell ref="A1:B1"/>
    <mergeCell ref="A2:B2"/>
    <mergeCell ref="G2:I2"/>
    <mergeCell ref="H27:I27"/>
    <mergeCell ref="G1:H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03"/>
  <sheetViews>
    <sheetView showGridLines="0" showZeros="0" tabSelected="1" zoomScalePageLayoutView="0" workbookViewId="0" topLeftCell="A60">
      <selection activeCell="J81" sqref="J81:J82"/>
    </sheetView>
  </sheetViews>
  <sheetFormatPr defaultColWidth="9.00390625" defaultRowHeight="12.75"/>
  <cols>
    <col min="1" max="1" width="4.375" style="86" customWidth="1"/>
    <col min="2" max="2" width="11.625" style="86" customWidth="1"/>
    <col min="3" max="3" width="47.25390625" style="86" customWidth="1"/>
    <col min="4" max="4" width="5.00390625" style="86" customWidth="1"/>
    <col min="5" max="5" width="7.125" style="126" customWidth="1"/>
    <col min="6" max="6" width="8.625" style="86" customWidth="1"/>
    <col min="7" max="7" width="11.375" style="86" customWidth="1"/>
    <col min="8" max="11" width="9.125" style="86" customWidth="1"/>
    <col min="12" max="12" width="75.375" style="86" customWidth="1"/>
    <col min="13" max="13" width="45.25390625" style="86" customWidth="1"/>
    <col min="14" max="16384" width="9.125" style="86" customWidth="1"/>
  </cols>
  <sheetData>
    <row r="1" spans="1:7" ht="15.75">
      <c r="A1" s="244" t="s">
        <v>297</v>
      </c>
      <c r="B1" s="244"/>
      <c r="C1" s="244"/>
      <c r="D1" s="244"/>
      <c r="E1" s="244"/>
      <c r="F1" s="244"/>
      <c r="G1" s="244"/>
    </row>
    <row r="2" spans="1:7" ht="14.25" customHeight="1" thickBot="1">
      <c r="A2" s="87"/>
      <c r="B2" s="88"/>
      <c r="C2" s="89"/>
      <c r="D2" s="89"/>
      <c r="E2" s="90"/>
      <c r="F2" s="89"/>
      <c r="G2" s="89"/>
    </row>
    <row r="3" spans="1:7" ht="13.5" thickTop="1">
      <c r="A3" s="230" t="s">
        <v>49</v>
      </c>
      <c r="B3" s="231"/>
      <c r="C3" s="65" t="str">
        <f>CONCATENATE(cislostavby," ",nazevstavby)</f>
        <v> ČK, Nové Domovy - reko kanal.a vodovodu</v>
      </c>
      <c r="D3" s="66"/>
      <c r="E3" s="239" t="s">
        <v>296</v>
      </c>
      <c r="F3" s="240"/>
      <c r="G3" s="91"/>
    </row>
    <row r="4" spans="1:7" ht="13.5" thickBot="1">
      <c r="A4" s="245" t="s">
        <v>50</v>
      </c>
      <c r="B4" s="233"/>
      <c r="C4" s="69" t="str">
        <f>CONCATENATE(cisloobjektu," ",nazevobjektu)</f>
        <v>SO 02 - Vodovod</v>
      </c>
      <c r="D4" s="70"/>
      <c r="E4" s="246">
        <f>Rekapitulace!G2</f>
        <v>0</v>
      </c>
      <c r="F4" s="247"/>
      <c r="G4" s="248"/>
    </row>
    <row r="5" spans="1:7" ht="13.5" thickTop="1">
      <c r="A5" s="92"/>
      <c r="B5" s="87"/>
      <c r="C5" s="87"/>
      <c r="D5" s="87"/>
      <c r="E5" s="93"/>
      <c r="F5" s="87"/>
      <c r="G5" s="94"/>
    </row>
    <row r="6" spans="1:7" ht="12.75">
      <c r="A6" s="209" t="s">
        <v>63</v>
      </c>
      <c r="B6" s="210" t="s">
        <v>64</v>
      </c>
      <c r="C6" s="210" t="s">
        <v>65</v>
      </c>
      <c r="D6" s="210" t="s">
        <v>66</v>
      </c>
      <c r="E6" s="211" t="s">
        <v>67</v>
      </c>
      <c r="F6" s="210" t="s">
        <v>68</v>
      </c>
      <c r="G6" s="212" t="s">
        <v>69</v>
      </c>
    </row>
    <row r="7" spans="1:15" ht="18" customHeight="1">
      <c r="A7" s="95" t="s">
        <v>70</v>
      </c>
      <c r="B7" s="96" t="s">
        <v>71</v>
      </c>
      <c r="C7" s="97" t="s">
        <v>72</v>
      </c>
      <c r="D7" s="98"/>
      <c r="E7" s="99"/>
      <c r="F7" s="99"/>
      <c r="G7" s="100"/>
      <c r="H7" s="101"/>
      <c r="I7" s="101"/>
      <c r="O7" s="102">
        <v>1</v>
      </c>
    </row>
    <row r="8" spans="1:104" ht="12.75">
      <c r="A8" s="103">
        <v>1</v>
      </c>
      <c r="B8" s="104" t="s">
        <v>77</v>
      </c>
      <c r="C8" s="105" t="s">
        <v>78</v>
      </c>
      <c r="D8" s="106" t="s">
        <v>76</v>
      </c>
      <c r="E8" s="107">
        <v>9.6</v>
      </c>
      <c r="F8" s="107"/>
      <c r="G8" s="108">
        <f>E8*F8</f>
        <v>0</v>
      </c>
      <c r="O8" s="102">
        <v>2</v>
      </c>
      <c r="AA8" s="86">
        <v>1</v>
      </c>
      <c r="AB8" s="86">
        <v>1</v>
      </c>
      <c r="AC8" s="86">
        <v>1</v>
      </c>
      <c r="AZ8" s="86">
        <v>1</v>
      </c>
      <c r="BA8" s="86">
        <f>IF(AZ8=1,G8,0)</f>
        <v>0</v>
      </c>
      <c r="BB8" s="86">
        <f>IF(AZ8=2,G8,0)</f>
        <v>0</v>
      </c>
      <c r="BC8" s="86">
        <f>IF(AZ8=3,G8,0)</f>
        <v>0</v>
      </c>
      <c r="BD8" s="86">
        <f>IF(AZ8=4,G8,0)</f>
        <v>0</v>
      </c>
      <c r="BE8" s="86">
        <f>IF(AZ8=5,G8,0)</f>
        <v>0</v>
      </c>
      <c r="CA8" s="109">
        <v>1</v>
      </c>
      <c r="CB8" s="109">
        <v>1</v>
      </c>
      <c r="CZ8" s="86">
        <v>0.00869</v>
      </c>
    </row>
    <row r="9" spans="1:15" ht="12.75">
      <c r="A9" s="110"/>
      <c r="B9" s="112"/>
      <c r="C9" s="241" t="s">
        <v>79</v>
      </c>
      <c r="D9" s="242"/>
      <c r="E9" s="113">
        <v>9.6</v>
      </c>
      <c r="F9" s="114"/>
      <c r="G9" s="115"/>
      <c r="M9" s="111" t="s">
        <v>79</v>
      </c>
      <c r="O9" s="102"/>
    </row>
    <row r="10" spans="1:104" ht="12.75">
      <c r="A10" s="103">
        <v>2</v>
      </c>
      <c r="B10" s="104" t="s">
        <v>80</v>
      </c>
      <c r="C10" s="105" t="s">
        <v>81</v>
      </c>
      <c r="D10" s="106" t="s">
        <v>76</v>
      </c>
      <c r="E10" s="107">
        <v>10.4</v>
      </c>
      <c r="F10" s="107"/>
      <c r="G10" s="108">
        <f>E10*F10</f>
        <v>0</v>
      </c>
      <c r="O10" s="102">
        <v>2</v>
      </c>
      <c r="AA10" s="86">
        <v>1</v>
      </c>
      <c r="AB10" s="86">
        <v>1</v>
      </c>
      <c r="AC10" s="86">
        <v>1</v>
      </c>
      <c r="AZ10" s="86">
        <v>1</v>
      </c>
      <c r="BA10" s="86">
        <f>IF(AZ10=1,G10,0)</f>
        <v>0</v>
      </c>
      <c r="BB10" s="86">
        <f>IF(AZ10=2,G10,0)</f>
        <v>0</v>
      </c>
      <c r="BC10" s="86">
        <f>IF(AZ10=3,G10,0)</f>
        <v>0</v>
      </c>
      <c r="BD10" s="86">
        <f>IF(AZ10=4,G10,0)</f>
        <v>0</v>
      </c>
      <c r="BE10" s="86">
        <f>IF(AZ10=5,G10,0)</f>
        <v>0</v>
      </c>
      <c r="CA10" s="109">
        <v>1</v>
      </c>
      <c r="CB10" s="109">
        <v>1</v>
      </c>
      <c r="CZ10" s="86">
        <v>0.02478</v>
      </c>
    </row>
    <row r="11" spans="1:15" ht="12.75">
      <c r="A11" s="110"/>
      <c r="B11" s="112"/>
      <c r="C11" s="241" t="s">
        <v>82</v>
      </c>
      <c r="D11" s="242"/>
      <c r="E11" s="113">
        <v>10.4</v>
      </c>
      <c r="F11" s="114"/>
      <c r="G11" s="115"/>
      <c r="M11" s="111" t="s">
        <v>82</v>
      </c>
      <c r="O11" s="102"/>
    </row>
    <row r="12" spans="1:104" ht="12.75">
      <c r="A12" s="103">
        <v>3</v>
      </c>
      <c r="B12" s="104" t="s">
        <v>83</v>
      </c>
      <c r="C12" s="105" t="s">
        <v>84</v>
      </c>
      <c r="D12" s="106" t="s">
        <v>85</v>
      </c>
      <c r="E12" s="107">
        <v>15</v>
      </c>
      <c r="F12" s="107"/>
      <c r="G12" s="108">
        <f>E12*F12</f>
        <v>0</v>
      </c>
      <c r="O12" s="102">
        <v>2</v>
      </c>
      <c r="AA12" s="86">
        <v>1</v>
      </c>
      <c r="AB12" s="86">
        <v>1</v>
      </c>
      <c r="AC12" s="86">
        <v>1</v>
      </c>
      <c r="AZ12" s="86">
        <v>1</v>
      </c>
      <c r="BA12" s="86">
        <f>IF(AZ12=1,G12,0)</f>
        <v>0</v>
      </c>
      <c r="BB12" s="86">
        <f>IF(AZ12=2,G12,0)</f>
        <v>0</v>
      </c>
      <c r="BC12" s="86">
        <f>IF(AZ12=3,G12,0)</f>
        <v>0</v>
      </c>
      <c r="BD12" s="86">
        <f>IF(AZ12=4,G12,0)</f>
        <v>0</v>
      </c>
      <c r="BE12" s="86">
        <f>IF(AZ12=5,G12,0)</f>
        <v>0</v>
      </c>
      <c r="CA12" s="109">
        <v>1</v>
      </c>
      <c r="CB12" s="109">
        <v>1</v>
      </c>
      <c r="CZ12" s="86">
        <v>0</v>
      </c>
    </row>
    <row r="13" spans="1:15" ht="12.75">
      <c r="A13" s="110"/>
      <c r="B13" s="112"/>
      <c r="C13" s="241" t="s">
        <v>86</v>
      </c>
      <c r="D13" s="242"/>
      <c r="E13" s="113">
        <v>15</v>
      </c>
      <c r="F13" s="114"/>
      <c r="G13" s="115"/>
      <c r="M13" s="111" t="s">
        <v>86</v>
      </c>
      <c r="O13" s="102"/>
    </row>
    <row r="14" spans="1:104" ht="12.75">
      <c r="A14" s="103">
        <v>4</v>
      </c>
      <c r="B14" s="104" t="s">
        <v>87</v>
      </c>
      <c r="C14" s="105" t="s">
        <v>88</v>
      </c>
      <c r="D14" s="106" t="s">
        <v>85</v>
      </c>
      <c r="E14" s="107">
        <v>271.411</v>
      </c>
      <c r="F14" s="107"/>
      <c r="G14" s="108">
        <f>E14*F14</f>
        <v>0</v>
      </c>
      <c r="O14" s="102">
        <v>2</v>
      </c>
      <c r="AA14" s="86">
        <v>1</v>
      </c>
      <c r="AB14" s="86">
        <v>1</v>
      </c>
      <c r="AC14" s="86">
        <v>1</v>
      </c>
      <c r="AZ14" s="86">
        <v>1</v>
      </c>
      <c r="BA14" s="86">
        <f>IF(AZ14=1,G14,0)</f>
        <v>0</v>
      </c>
      <c r="BB14" s="86">
        <f>IF(AZ14=2,G14,0)</f>
        <v>0</v>
      </c>
      <c r="BC14" s="86">
        <f>IF(AZ14=3,G14,0)</f>
        <v>0</v>
      </c>
      <c r="BD14" s="86">
        <f>IF(AZ14=4,G14,0)</f>
        <v>0</v>
      </c>
      <c r="BE14" s="86">
        <f>IF(AZ14=5,G14,0)</f>
        <v>0</v>
      </c>
      <c r="CA14" s="109">
        <v>1</v>
      </c>
      <c r="CB14" s="109">
        <v>1</v>
      </c>
      <c r="CZ14" s="86">
        <v>0</v>
      </c>
    </row>
    <row r="15" spans="1:15" ht="12.75">
      <c r="A15" s="110"/>
      <c r="B15" s="112"/>
      <c r="C15" s="243" t="s">
        <v>89</v>
      </c>
      <c r="D15" s="242"/>
      <c r="E15" s="132">
        <v>0</v>
      </c>
      <c r="F15" s="114"/>
      <c r="G15" s="115"/>
      <c r="M15" s="111" t="s">
        <v>89</v>
      </c>
      <c r="O15" s="102"/>
    </row>
    <row r="16" spans="1:15" ht="12.75">
      <c r="A16" s="110"/>
      <c r="B16" s="112"/>
      <c r="C16" s="243" t="s">
        <v>90</v>
      </c>
      <c r="D16" s="242"/>
      <c r="E16" s="132">
        <v>82</v>
      </c>
      <c r="F16" s="114"/>
      <c r="G16" s="115"/>
      <c r="M16" s="111" t="s">
        <v>90</v>
      </c>
      <c r="O16" s="102"/>
    </row>
    <row r="17" spans="1:15" ht="12.75">
      <c r="A17" s="110"/>
      <c r="B17" s="112"/>
      <c r="C17" s="243" t="s">
        <v>91</v>
      </c>
      <c r="D17" s="242"/>
      <c r="E17" s="132">
        <v>154</v>
      </c>
      <c r="F17" s="114"/>
      <c r="G17" s="115"/>
      <c r="M17" s="111" t="s">
        <v>91</v>
      </c>
      <c r="O17" s="102"/>
    </row>
    <row r="18" spans="1:15" ht="12.75">
      <c r="A18" s="110"/>
      <c r="B18" s="112"/>
      <c r="C18" s="243" t="s">
        <v>92</v>
      </c>
      <c r="D18" s="242"/>
      <c r="E18" s="132">
        <v>146</v>
      </c>
      <c r="F18" s="114"/>
      <c r="G18" s="115"/>
      <c r="M18" s="111" t="s">
        <v>92</v>
      </c>
      <c r="O18" s="102"/>
    </row>
    <row r="19" spans="1:15" ht="12.75">
      <c r="A19" s="110"/>
      <c r="B19" s="112"/>
      <c r="C19" s="243" t="s">
        <v>93</v>
      </c>
      <c r="D19" s="242"/>
      <c r="E19" s="132">
        <v>5.73</v>
      </c>
      <c r="F19" s="114"/>
      <c r="G19" s="115"/>
      <c r="M19" s="111" t="s">
        <v>93</v>
      </c>
      <c r="O19" s="102"/>
    </row>
    <row r="20" spans="1:15" ht="12.75">
      <c r="A20" s="110"/>
      <c r="B20" s="112"/>
      <c r="C20" s="243" t="s">
        <v>94</v>
      </c>
      <c r="D20" s="242"/>
      <c r="E20" s="132">
        <v>387.73</v>
      </c>
      <c r="F20" s="114"/>
      <c r="G20" s="115"/>
      <c r="M20" s="111" t="s">
        <v>94</v>
      </c>
      <c r="O20" s="102"/>
    </row>
    <row r="21" spans="1:15" ht="12.75">
      <c r="A21" s="110"/>
      <c r="B21" s="112"/>
      <c r="C21" s="241" t="s">
        <v>95</v>
      </c>
      <c r="D21" s="242"/>
      <c r="E21" s="113">
        <v>271.411</v>
      </c>
      <c r="F21" s="114"/>
      <c r="G21" s="115"/>
      <c r="M21" s="111" t="s">
        <v>95</v>
      </c>
      <c r="O21" s="102"/>
    </row>
    <row r="22" spans="1:104" ht="12.75">
      <c r="A22" s="103">
        <v>5</v>
      </c>
      <c r="B22" s="104" t="s">
        <v>96</v>
      </c>
      <c r="C22" s="105" t="s">
        <v>97</v>
      </c>
      <c r="D22" s="106" t="s">
        <v>85</v>
      </c>
      <c r="E22" s="107">
        <v>271.41</v>
      </c>
      <c r="F22" s="107"/>
      <c r="G22" s="108">
        <f>E22*F22</f>
        <v>0</v>
      </c>
      <c r="O22" s="102">
        <v>2</v>
      </c>
      <c r="AA22" s="86">
        <v>1</v>
      </c>
      <c r="AB22" s="86">
        <v>1</v>
      </c>
      <c r="AC22" s="86">
        <v>1</v>
      </c>
      <c r="AZ22" s="86">
        <v>1</v>
      </c>
      <c r="BA22" s="86">
        <f>IF(AZ22=1,G22,0)</f>
        <v>0</v>
      </c>
      <c r="BB22" s="86">
        <f>IF(AZ22=2,G22,0)</f>
        <v>0</v>
      </c>
      <c r="BC22" s="86">
        <f>IF(AZ22=3,G22,0)</f>
        <v>0</v>
      </c>
      <c r="BD22" s="86">
        <f>IF(AZ22=4,G22,0)</f>
        <v>0</v>
      </c>
      <c r="BE22" s="86">
        <f>IF(AZ22=5,G22,0)</f>
        <v>0</v>
      </c>
      <c r="CA22" s="109">
        <v>1</v>
      </c>
      <c r="CB22" s="109">
        <v>1</v>
      </c>
      <c r="CZ22" s="86">
        <v>0</v>
      </c>
    </row>
    <row r="23" spans="1:104" ht="12.75">
      <c r="A23" s="103">
        <v>6</v>
      </c>
      <c r="B23" s="104" t="s">
        <v>98</v>
      </c>
      <c r="C23" s="105" t="s">
        <v>99</v>
      </c>
      <c r="D23" s="106" t="s">
        <v>85</v>
      </c>
      <c r="E23" s="107">
        <v>116.319</v>
      </c>
      <c r="F23" s="107"/>
      <c r="G23" s="108">
        <f>E23*F23</f>
        <v>0</v>
      </c>
      <c r="O23" s="102">
        <v>2</v>
      </c>
      <c r="AA23" s="86">
        <v>1</v>
      </c>
      <c r="AB23" s="86">
        <v>1</v>
      </c>
      <c r="AC23" s="86">
        <v>1</v>
      </c>
      <c r="AZ23" s="86">
        <v>1</v>
      </c>
      <c r="BA23" s="86">
        <f>IF(AZ23=1,G23,0)</f>
        <v>0</v>
      </c>
      <c r="BB23" s="86">
        <f>IF(AZ23=2,G23,0)</f>
        <v>0</v>
      </c>
      <c r="BC23" s="86">
        <f>IF(AZ23=3,G23,0)</f>
        <v>0</v>
      </c>
      <c r="BD23" s="86">
        <f>IF(AZ23=4,G23,0)</f>
        <v>0</v>
      </c>
      <c r="BE23" s="86">
        <f>IF(AZ23=5,G23,0)</f>
        <v>0</v>
      </c>
      <c r="CA23" s="109">
        <v>1</v>
      </c>
      <c r="CB23" s="109">
        <v>1</v>
      </c>
      <c r="CZ23" s="86">
        <v>0</v>
      </c>
    </row>
    <row r="24" spans="1:15" ht="12.75">
      <c r="A24" s="110"/>
      <c r="B24" s="112"/>
      <c r="C24" s="241" t="s">
        <v>100</v>
      </c>
      <c r="D24" s="242"/>
      <c r="E24" s="113">
        <v>116.319</v>
      </c>
      <c r="F24" s="114"/>
      <c r="G24" s="115"/>
      <c r="M24" s="111" t="s">
        <v>100</v>
      </c>
      <c r="O24" s="102"/>
    </row>
    <row r="25" spans="1:104" ht="12.75">
      <c r="A25" s="103">
        <v>7</v>
      </c>
      <c r="B25" s="104" t="s">
        <v>101</v>
      </c>
      <c r="C25" s="105" t="s">
        <v>102</v>
      </c>
      <c r="D25" s="106" t="s">
        <v>85</v>
      </c>
      <c r="E25" s="107">
        <v>116.32</v>
      </c>
      <c r="F25" s="107"/>
      <c r="G25" s="108">
        <f>E25*F25</f>
        <v>0</v>
      </c>
      <c r="O25" s="102">
        <v>2</v>
      </c>
      <c r="AA25" s="86">
        <v>1</v>
      </c>
      <c r="AB25" s="86">
        <v>1</v>
      </c>
      <c r="AC25" s="86">
        <v>1</v>
      </c>
      <c r="AZ25" s="86">
        <v>1</v>
      </c>
      <c r="BA25" s="86">
        <f>IF(AZ25=1,G25,0)</f>
        <v>0</v>
      </c>
      <c r="BB25" s="86">
        <f>IF(AZ25=2,G25,0)</f>
        <v>0</v>
      </c>
      <c r="BC25" s="86">
        <f>IF(AZ25=3,G25,0)</f>
        <v>0</v>
      </c>
      <c r="BD25" s="86">
        <f>IF(AZ25=4,G25,0)</f>
        <v>0</v>
      </c>
      <c r="BE25" s="86">
        <f>IF(AZ25=5,G25,0)</f>
        <v>0</v>
      </c>
      <c r="CA25" s="109">
        <v>1</v>
      </c>
      <c r="CB25" s="109">
        <v>1</v>
      </c>
      <c r="CZ25" s="86">
        <v>0</v>
      </c>
    </row>
    <row r="26" spans="1:104" ht="12.75">
      <c r="A26" s="103">
        <v>8</v>
      </c>
      <c r="B26" s="104" t="s">
        <v>103</v>
      </c>
      <c r="C26" s="105" t="s">
        <v>104</v>
      </c>
      <c r="D26" s="106" t="s">
        <v>85</v>
      </c>
      <c r="E26" s="107">
        <v>387.73</v>
      </c>
      <c r="F26" s="107"/>
      <c r="G26" s="108">
        <f>E26*F26</f>
        <v>0</v>
      </c>
      <c r="O26" s="102">
        <v>2</v>
      </c>
      <c r="AA26" s="86">
        <v>1</v>
      </c>
      <c r="AB26" s="86">
        <v>1</v>
      </c>
      <c r="AC26" s="86">
        <v>1</v>
      </c>
      <c r="AZ26" s="86">
        <v>1</v>
      </c>
      <c r="BA26" s="86">
        <f>IF(AZ26=1,G26,0)</f>
        <v>0</v>
      </c>
      <c r="BB26" s="86">
        <f>IF(AZ26=2,G26,0)</f>
        <v>0</v>
      </c>
      <c r="BC26" s="86">
        <f>IF(AZ26=3,G26,0)</f>
        <v>0</v>
      </c>
      <c r="BD26" s="86">
        <f>IF(AZ26=4,G26,0)</f>
        <v>0</v>
      </c>
      <c r="BE26" s="86">
        <f>IF(AZ26=5,G26,0)</f>
        <v>0</v>
      </c>
      <c r="CA26" s="109">
        <v>1</v>
      </c>
      <c r="CB26" s="109">
        <v>1</v>
      </c>
      <c r="CZ26" s="86">
        <v>0</v>
      </c>
    </row>
    <row r="27" spans="1:104" ht="12.75">
      <c r="A27" s="103">
        <v>9</v>
      </c>
      <c r="B27" s="104" t="s">
        <v>105</v>
      </c>
      <c r="C27" s="105" t="s">
        <v>106</v>
      </c>
      <c r="D27" s="106" t="s">
        <v>85</v>
      </c>
      <c r="E27" s="107">
        <v>3877.3</v>
      </c>
      <c r="F27" s="107"/>
      <c r="G27" s="108">
        <f>E27*F27</f>
        <v>0</v>
      </c>
      <c r="O27" s="102">
        <v>2</v>
      </c>
      <c r="AA27" s="86">
        <v>1</v>
      </c>
      <c r="AB27" s="86">
        <v>1</v>
      </c>
      <c r="AC27" s="86">
        <v>1</v>
      </c>
      <c r="AZ27" s="86">
        <v>1</v>
      </c>
      <c r="BA27" s="86">
        <f>IF(AZ27=1,G27,0)</f>
        <v>0</v>
      </c>
      <c r="BB27" s="86">
        <f>IF(AZ27=2,G27,0)</f>
        <v>0</v>
      </c>
      <c r="BC27" s="86">
        <f>IF(AZ27=3,G27,0)</f>
        <v>0</v>
      </c>
      <c r="BD27" s="86">
        <f>IF(AZ27=4,G27,0)</f>
        <v>0</v>
      </c>
      <c r="BE27" s="86">
        <f>IF(AZ27=5,G27,0)</f>
        <v>0</v>
      </c>
      <c r="CA27" s="109">
        <v>1</v>
      </c>
      <c r="CB27" s="109">
        <v>1</v>
      </c>
      <c r="CZ27" s="86">
        <v>0</v>
      </c>
    </row>
    <row r="28" spans="1:15" ht="12.75">
      <c r="A28" s="110"/>
      <c r="B28" s="112"/>
      <c r="C28" s="241" t="s">
        <v>107</v>
      </c>
      <c r="D28" s="242"/>
      <c r="E28" s="113">
        <v>3877.3</v>
      </c>
      <c r="F28" s="114"/>
      <c r="G28" s="115"/>
      <c r="M28" s="111" t="s">
        <v>107</v>
      </c>
      <c r="O28" s="102"/>
    </row>
    <row r="29" spans="1:104" ht="12.75">
      <c r="A29" s="103">
        <v>10</v>
      </c>
      <c r="B29" s="104" t="s">
        <v>108</v>
      </c>
      <c r="C29" s="105" t="s">
        <v>109</v>
      </c>
      <c r="D29" s="106" t="s">
        <v>85</v>
      </c>
      <c r="E29" s="107">
        <v>387.73</v>
      </c>
      <c r="F29" s="107"/>
      <c r="G29" s="108">
        <f>E29*F29</f>
        <v>0</v>
      </c>
      <c r="O29" s="102">
        <v>2</v>
      </c>
      <c r="AA29" s="86">
        <v>1</v>
      </c>
      <c r="AB29" s="86">
        <v>1</v>
      </c>
      <c r="AC29" s="86">
        <v>1</v>
      </c>
      <c r="AZ29" s="86">
        <v>1</v>
      </c>
      <c r="BA29" s="86">
        <f>IF(AZ29=1,G29,0)</f>
        <v>0</v>
      </c>
      <c r="BB29" s="86">
        <f>IF(AZ29=2,G29,0)</f>
        <v>0</v>
      </c>
      <c r="BC29" s="86">
        <f>IF(AZ29=3,G29,0)</f>
        <v>0</v>
      </c>
      <c r="BD29" s="86">
        <f>IF(AZ29=4,G29,0)</f>
        <v>0</v>
      </c>
      <c r="BE29" s="86">
        <f>IF(AZ29=5,G29,0)</f>
        <v>0</v>
      </c>
      <c r="CA29" s="109">
        <v>1</v>
      </c>
      <c r="CB29" s="109">
        <v>1</v>
      </c>
      <c r="CZ29" s="86">
        <v>0</v>
      </c>
    </row>
    <row r="30" spans="1:104" ht="12.75">
      <c r="A30" s="103">
        <v>11</v>
      </c>
      <c r="B30" s="104" t="s">
        <v>110</v>
      </c>
      <c r="C30" s="105" t="s">
        <v>111</v>
      </c>
      <c r="D30" s="106" t="s">
        <v>112</v>
      </c>
      <c r="E30" s="107">
        <v>647.5091</v>
      </c>
      <c r="F30" s="107"/>
      <c r="G30" s="108">
        <f>E30*F30</f>
        <v>0</v>
      </c>
      <c r="O30" s="102">
        <v>2</v>
      </c>
      <c r="AA30" s="86">
        <v>1</v>
      </c>
      <c r="AB30" s="86">
        <v>1</v>
      </c>
      <c r="AC30" s="86">
        <v>1</v>
      </c>
      <c r="AZ30" s="86">
        <v>1</v>
      </c>
      <c r="BA30" s="86">
        <f>IF(AZ30=1,G30,0)</f>
        <v>0</v>
      </c>
      <c r="BB30" s="86">
        <f>IF(AZ30=2,G30,0)</f>
        <v>0</v>
      </c>
      <c r="BC30" s="86">
        <f>IF(AZ30=3,G30,0)</f>
        <v>0</v>
      </c>
      <c r="BD30" s="86">
        <f>IF(AZ30=4,G30,0)</f>
        <v>0</v>
      </c>
      <c r="BE30" s="86">
        <f>IF(AZ30=5,G30,0)</f>
        <v>0</v>
      </c>
      <c r="CA30" s="109">
        <v>1</v>
      </c>
      <c r="CB30" s="109">
        <v>1</v>
      </c>
      <c r="CZ30" s="86">
        <v>0</v>
      </c>
    </row>
    <row r="31" spans="1:15" ht="12.75">
      <c r="A31" s="110"/>
      <c r="B31" s="112"/>
      <c r="C31" s="241" t="s">
        <v>113</v>
      </c>
      <c r="D31" s="242"/>
      <c r="E31" s="113">
        <v>647.5091</v>
      </c>
      <c r="F31" s="114"/>
      <c r="G31" s="115"/>
      <c r="M31" s="111" t="s">
        <v>113</v>
      </c>
      <c r="O31" s="102"/>
    </row>
    <row r="32" spans="1:104" ht="12.75">
      <c r="A32" s="103">
        <v>12</v>
      </c>
      <c r="B32" s="104" t="s">
        <v>114</v>
      </c>
      <c r="C32" s="105" t="s">
        <v>115</v>
      </c>
      <c r="D32" s="106" t="s">
        <v>85</v>
      </c>
      <c r="E32" s="107">
        <v>232.256</v>
      </c>
      <c r="F32" s="107"/>
      <c r="G32" s="108">
        <f>E32*F32</f>
        <v>0</v>
      </c>
      <c r="O32" s="102">
        <v>2</v>
      </c>
      <c r="AA32" s="86">
        <v>1</v>
      </c>
      <c r="AB32" s="86">
        <v>1</v>
      </c>
      <c r="AC32" s="86">
        <v>1</v>
      </c>
      <c r="AZ32" s="86">
        <v>1</v>
      </c>
      <c r="BA32" s="86">
        <f>IF(AZ32=1,G32,0)</f>
        <v>0</v>
      </c>
      <c r="BB32" s="86">
        <f>IF(AZ32=2,G32,0)</f>
        <v>0</v>
      </c>
      <c r="BC32" s="86">
        <f>IF(AZ32=3,G32,0)</f>
        <v>0</v>
      </c>
      <c r="BD32" s="86">
        <f>IF(AZ32=4,G32,0)</f>
        <v>0</v>
      </c>
      <c r="BE32" s="86">
        <f>IF(AZ32=5,G32,0)</f>
        <v>0</v>
      </c>
      <c r="CA32" s="109">
        <v>1</v>
      </c>
      <c r="CB32" s="109">
        <v>1</v>
      </c>
      <c r="CZ32" s="86">
        <v>0</v>
      </c>
    </row>
    <row r="33" spans="1:15" ht="12.75">
      <c r="A33" s="110"/>
      <c r="B33" s="112"/>
      <c r="C33" s="241" t="s">
        <v>116</v>
      </c>
      <c r="D33" s="242"/>
      <c r="E33" s="113">
        <v>232.256</v>
      </c>
      <c r="F33" s="114"/>
      <c r="G33" s="115"/>
      <c r="M33" s="111" t="s">
        <v>116</v>
      </c>
      <c r="O33" s="102"/>
    </row>
    <row r="34" spans="1:104" ht="12.75">
      <c r="A34" s="103">
        <v>13</v>
      </c>
      <c r="B34" s="104" t="s">
        <v>117</v>
      </c>
      <c r="C34" s="105" t="s">
        <v>118</v>
      </c>
      <c r="D34" s="106" t="s">
        <v>85</v>
      </c>
      <c r="E34" s="107">
        <v>116.7551</v>
      </c>
      <c r="F34" s="107"/>
      <c r="G34" s="108">
        <f>E34*F34</f>
        <v>0</v>
      </c>
      <c r="O34" s="102">
        <v>2</v>
      </c>
      <c r="AA34" s="86">
        <v>1</v>
      </c>
      <c r="AB34" s="86">
        <v>1</v>
      </c>
      <c r="AC34" s="86">
        <v>1</v>
      </c>
      <c r="AZ34" s="86">
        <v>1</v>
      </c>
      <c r="BA34" s="86">
        <f>IF(AZ34=1,G34,0)</f>
        <v>0</v>
      </c>
      <c r="BB34" s="86">
        <f>IF(AZ34=2,G34,0)</f>
        <v>0</v>
      </c>
      <c r="BC34" s="86">
        <f>IF(AZ34=3,G34,0)</f>
        <v>0</v>
      </c>
      <c r="BD34" s="86">
        <f>IF(AZ34=4,G34,0)</f>
        <v>0</v>
      </c>
      <c r="BE34" s="86">
        <f>IF(AZ34=5,G34,0)</f>
        <v>0</v>
      </c>
      <c r="CA34" s="109">
        <v>1</v>
      </c>
      <c r="CB34" s="109">
        <v>1</v>
      </c>
      <c r="CZ34" s="86">
        <v>0</v>
      </c>
    </row>
    <row r="35" spans="1:15" ht="12.75">
      <c r="A35" s="110"/>
      <c r="B35" s="112"/>
      <c r="C35" s="241" t="s">
        <v>119</v>
      </c>
      <c r="D35" s="242"/>
      <c r="E35" s="113">
        <v>116.7551</v>
      </c>
      <c r="F35" s="114"/>
      <c r="G35" s="115"/>
      <c r="M35" s="111" t="s">
        <v>119</v>
      </c>
      <c r="O35" s="102"/>
    </row>
    <row r="36" spans="1:104" ht="12.75">
      <c r="A36" s="103">
        <v>14</v>
      </c>
      <c r="B36" s="104" t="s">
        <v>120</v>
      </c>
      <c r="C36" s="105" t="s">
        <v>121</v>
      </c>
      <c r="D36" s="106" t="s">
        <v>122</v>
      </c>
      <c r="E36" s="107">
        <v>305.6</v>
      </c>
      <c r="F36" s="107"/>
      <c r="G36" s="108">
        <f>E36*F36</f>
        <v>0</v>
      </c>
      <c r="O36" s="102">
        <v>2</v>
      </c>
      <c r="AA36" s="86">
        <v>1</v>
      </c>
      <c r="AB36" s="86">
        <v>1</v>
      </c>
      <c r="AC36" s="86">
        <v>1</v>
      </c>
      <c r="AZ36" s="86">
        <v>1</v>
      </c>
      <c r="BA36" s="86">
        <f>IF(AZ36=1,G36,0)</f>
        <v>0</v>
      </c>
      <c r="BB36" s="86">
        <f>IF(AZ36=2,G36,0)</f>
        <v>0</v>
      </c>
      <c r="BC36" s="86">
        <f>IF(AZ36=3,G36,0)</f>
        <v>0</v>
      </c>
      <c r="BD36" s="86">
        <f>IF(AZ36=4,G36,0)</f>
        <v>0</v>
      </c>
      <c r="BE36" s="86">
        <f>IF(AZ36=5,G36,0)</f>
        <v>0</v>
      </c>
      <c r="CA36" s="109">
        <v>1</v>
      </c>
      <c r="CB36" s="109">
        <v>1</v>
      </c>
      <c r="CZ36" s="86">
        <v>0</v>
      </c>
    </row>
    <row r="37" spans="1:15" ht="12.75">
      <c r="A37" s="110"/>
      <c r="B37" s="112"/>
      <c r="C37" s="241" t="s">
        <v>123</v>
      </c>
      <c r="D37" s="242"/>
      <c r="E37" s="113">
        <v>305.6</v>
      </c>
      <c r="F37" s="114"/>
      <c r="G37" s="115"/>
      <c r="M37" s="111" t="s">
        <v>123</v>
      </c>
      <c r="O37" s="102"/>
    </row>
    <row r="38" spans="1:104" ht="12.75">
      <c r="A38" s="103">
        <v>15</v>
      </c>
      <c r="B38" s="104" t="s">
        <v>124</v>
      </c>
      <c r="C38" s="105" t="s">
        <v>125</v>
      </c>
      <c r="D38" s="106" t="s">
        <v>126</v>
      </c>
      <c r="E38" s="107">
        <v>194.9892</v>
      </c>
      <c r="F38" s="107"/>
      <c r="G38" s="108">
        <f>E38*F38</f>
        <v>0</v>
      </c>
      <c r="O38" s="102">
        <v>2</v>
      </c>
      <c r="AA38" s="86">
        <v>3</v>
      </c>
      <c r="AB38" s="86">
        <v>1</v>
      </c>
      <c r="AC38" s="86">
        <v>58337332</v>
      </c>
      <c r="AZ38" s="86">
        <v>1</v>
      </c>
      <c r="BA38" s="86">
        <f>IF(AZ38=1,G38,0)</f>
        <v>0</v>
      </c>
      <c r="BB38" s="86">
        <f>IF(AZ38=2,G38,0)</f>
        <v>0</v>
      </c>
      <c r="BC38" s="86">
        <f>IF(AZ38=3,G38,0)</f>
        <v>0</v>
      </c>
      <c r="BD38" s="86">
        <f>IF(AZ38=4,G38,0)</f>
        <v>0</v>
      </c>
      <c r="BE38" s="86">
        <f>IF(AZ38=5,G38,0)</f>
        <v>0</v>
      </c>
      <c r="CA38" s="109">
        <v>3</v>
      </c>
      <c r="CB38" s="109">
        <v>1</v>
      </c>
      <c r="CZ38" s="86">
        <v>1</v>
      </c>
    </row>
    <row r="39" spans="1:15" ht="12.75">
      <c r="A39" s="110"/>
      <c r="B39" s="112"/>
      <c r="C39" s="241" t="s">
        <v>127</v>
      </c>
      <c r="D39" s="242"/>
      <c r="E39" s="113">
        <v>194.9892</v>
      </c>
      <c r="F39" s="114"/>
      <c r="G39" s="115"/>
      <c r="M39" s="111" t="s">
        <v>127</v>
      </c>
      <c r="O39" s="102"/>
    </row>
    <row r="40" spans="1:104" ht="12.75">
      <c r="A40" s="103">
        <v>16</v>
      </c>
      <c r="B40" s="104" t="s">
        <v>128</v>
      </c>
      <c r="C40" s="105" t="s">
        <v>281</v>
      </c>
      <c r="D40" s="106" t="s">
        <v>126</v>
      </c>
      <c r="E40" s="107">
        <v>434.3262</v>
      </c>
      <c r="F40" s="213"/>
      <c r="G40" s="108">
        <f>E40*F40</f>
        <v>0</v>
      </c>
      <c r="O40" s="102">
        <v>2</v>
      </c>
      <c r="AA40" s="86">
        <v>3</v>
      </c>
      <c r="AB40" s="86">
        <v>1</v>
      </c>
      <c r="AC40" s="86" t="s">
        <v>128</v>
      </c>
      <c r="AZ40" s="86">
        <v>1</v>
      </c>
      <c r="BA40" s="86">
        <f>IF(AZ40=1,G40,0)</f>
        <v>0</v>
      </c>
      <c r="BB40" s="86">
        <f>IF(AZ40=2,G40,0)</f>
        <v>0</v>
      </c>
      <c r="BC40" s="86">
        <f>IF(AZ40=3,G40,0)</f>
        <v>0</v>
      </c>
      <c r="BD40" s="86">
        <f>IF(AZ40=4,G40,0)</f>
        <v>0</v>
      </c>
      <c r="BE40" s="86">
        <f>IF(AZ40=5,G40,0)</f>
        <v>0</v>
      </c>
      <c r="CA40" s="109">
        <v>3</v>
      </c>
      <c r="CB40" s="109">
        <v>1</v>
      </c>
      <c r="CZ40" s="86">
        <v>1</v>
      </c>
    </row>
    <row r="41" spans="1:15" ht="12.75">
      <c r="A41" s="110"/>
      <c r="B41" s="112"/>
      <c r="C41" s="241" t="s">
        <v>129</v>
      </c>
      <c r="D41" s="242"/>
      <c r="E41" s="113">
        <v>434.3262</v>
      </c>
      <c r="F41" s="114"/>
      <c r="G41" s="115"/>
      <c r="M41" s="111" t="s">
        <v>129</v>
      </c>
      <c r="O41" s="102"/>
    </row>
    <row r="42" spans="1:57" ht="12.75">
      <c r="A42" s="116"/>
      <c r="B42" s="117" t="s">
        <v>73</v>
      </c>
      <c r="C42" s="118" t="str">
        <f>CONCATENATE(B7," ",C7)</f>
        <v>1 Zemní práce</v>
      </c>
      <c r="D42" s="119"/>
      <c r="E42" s="120"/>
      <c r="F42" s="121"/>
      <c r="G42" s="122">
        <f>SUM(G7:G41)</f>
        <v>0</v>
      </c>
      <c r="O42" s="102">
        <v>4</v>
      </c>
      <c r="BA42" s="123">
        <f>SUM(BA7:BA41)</f>
        <v>0</v>
      </c>
      <c r="BB42" s="123">
        <f>SUM(BB7:BB41)</f>
        <v>0</v>
      </c>
      <c r="BC42" s="123">
        <f>SUM(BC7:BC41)</f>
        <v>0</v>
      </c>
      <c r="BD42" s="123">
        <f>SUM(BD7:BD41)</f>
        <v>0</v>
      </c>
      <c r="BE42" s="123">
        <f>SUM(BE7:BE41)</f>
        <v>0</v>
      </c>
    </row>
    <row r="43" spans="1:15" ht="18" customHeight="1">
      <c r="A43" s="95" t="s">
        <v>70</v>
      </c>
      <c r="B43" s="96" t="s">
        <v>130</v>
      </c>
      <c r="C43" s="97" t="s">
        <v>131</v>
      </c>
      <c r="D43" s="98"/>
      <c r="E43" s="99"/>
      <c r="F43" s="99"/>
      <c r="G43" s="100"/>
      <c r="H43" s="101"/>
      <c r="I43" s="101"/>
      <c r="O43" s="102">
        <v>1</v>
      </c>
    </row>
    <row r="44" spans="1:104" ht="12.75">
      <c r="A44" s="103">
        <v>17</v>
      </c>
      <c r="B44" s="104" t="s">
        <v>132</v>
      </c>
      <c r="C44" s="105" t="s">
        <v>269</v>
      </c>
      <c r="D44" s="106" t="s">
        <v>85</v>
      </c>
      <c r="E44" s="107">
        <v>2.7313</v>
      </c>
      <c r="F44" s="107"/>
      <c r="G44" s="108">
        <f>E44*F44</f>
        <v>0</v>
      </c>
      <c r="O44" s="102">
        <v>2</v>
      </c>
      <c r="AA44" s="86">
        <v>1</v>
      </c>
      <c r="AB44" s="86">
        <v>1</v>
      </c>
      <c r="AC44" s="86">
        <v>1</v>
      </c>
      <c r="AZ44" s="86">
        <v>1</v>
      </c>
      <c r="BA44" s="86">
        <f>IF(AZ44=1,G44,0)</f>
        <v>0</v>
      </c>
      <c r="BB44" s="86">
        <f>IF(AZ44=2,G44,0)</f>
        <v>0</v>
      </c>
      <c r="BC44" s="86">
        <f>IF(AZ44=3,G44,0)</f>
        <v>0</v>
      </c>
      <c r="BD44" s="86">
        <f>IF(AZ44=4,G44,0)</f>
        <v>0</v>
      </c>
      <c r="BE44" s="86">
        <f>IF(AZ44=5,G44,0)</f>
        <v>0</v>
      </c>
      <c r="CA44" s="109">
        <v>1</v>
      </c>
      <c r="CB44" s="109">
        <v>1</v>
      </c>
      <c r="CZ44" s="86">
        <v>1.665</v>
      </c>
    </row>
    <row r="45" spans="1:15" ht="12.75">
      <c r="A45" s="110"/>
      <c r="B45" s="112"/>
      <c r="C45" s="241" t="s">
        <v>133</v>
      </c>
      <c r="D45" s="242"/>
      <c r="E45" s="113">
        <v>2.7313</v>
      </c>
      <c r="F45" s="114"/>
      <c r="G45" s="115"/>
      <c r="M45" s="111" t="s">
        <v>133</v>
      </c>
      <c r="O45" s="102"/>
    </row>
    <row r="46" spans="1:104" ht="12.75">
      <c r="A46" s="103">
        <v>18</v>
      </c>
      <c r="B46" s="104" t="s">
        <v>134</v>
      </c>
      <c r="C46" s="105" t="s">
        <v>135</v>
      </c>
      <c r="D46" s="106" t="s">
        <v>76</v>
      </c>
      <c r="E46" s="107">
        <v>382</v>
      </c>
      <c r="F46" s="107"/>
      <c r="G46" s="108">
        <f>E46*F46</f>
        <v>0</v>
      </c>
      <c r="O46" s="102">
        <v>2</v>
      </c>
      <c r="AA46" s="86">
        <v>1</v>
      </c>
      <c r="AB46" s="86">
        <v>1</v>
      </c>
      <c r="AC46" s="86">
        <v>1</v>
      </c>
      <c r="AZ46" s="86">
        <v>1</v>
      </c>
      <c r="BA46" s="86">
        <f>IF(AZ46=1,G46,0)</f>
        <v>0</v>
      </c>
      <c r="BB46" s="86">
        <f>IF(AZ46=2,G46,0)</f>
        <v>0</v>
      </c>
      <c r="BC46" s="86">
        <f>IF(AZ46=3,G46,0)</f>
        <v>0</v>
      </c>
      <c r="BD46" s="86">
        <f>IF(AZ46=4,G46,0)</f>
        <v>0</v>
      </c>
      <c r="BE46" s="86">
        <f>IF(AZ46=5,G46,0)</f>
        <v>0</v>
      </c>
      <c r="CA46" s="109">
        <v>1</v>
      </c>
      <c r="CB46" s="109">
        <v>1</v>
      </c>
      <c r="CZ46" s="86">
        <v>0</v>
      </c>
    </row>
    <row r="47" spans="1:104" ht="12.75">
      <c r="A47" s="103">
        <v>19</v>
      </c>
      <c r="B47" s="104" t="s">
        <v>136</v>
      </c>
      <c r="C47" s="105" t="s">
        <v>270</v>
      </c>
      <c r="D47" s="106" t="s">
        <v>76</v>
      </c>
      <c r="E47" s="107">
        <v>382</v>
      </c>
      <c r="F47" s="107"/>
      <c r="G47" s="108">
        <f>E47*F47</f>
        <v>0</v>
      </c>
      <c r="O47" s="102">
        <v>2</v>
      </c>
      <c r="AA47" s="86">
        <v>3</v>
      </c>
      <c r="AB47" s="86">
        <v>1</v>
      </c>
      <c r="AC47" s="86">
        <v>28600000</v>
      </c>
      <c r="AZ47" s="86">
        <v>1</v>
      </c>
      <c r="BA47" s="86">
        <f>IF(AZ47=1,G47,0)</f>
        <v>0</v>
      </c>
      <c r="BB47" s="86">
        <f>IF(AZ47=2,G47,0)</f>
        <v>0</v>
      </c>
      <c r="BC47" s="86">
        <f>IF(AZ47=3,G47,0)</f>
        <v>0</v>
      </c>
      <c r="BD47" s="86">
        <f>IF(AZ47=4,G47,0)</f>
        <v>0</v>
      </c>
      <c r="BE47" s="86">
        <f>IF(AZ47=5,G47,0)</f>
        <v>0</v>
      </c>
      <c r="CA47" s="109">
        <v>3</v>
      </c>
      <c r="CB47" s="109">
        <v>1</v>
      </c>
      <c r="CZ47" s="86">
        <v>0.0012</v>
      </c>
    </row>
    <row r="48" spans="1:57" ht="12.75">
      <c r="A48" s="116"/>
      <c r="B48" s="117" t="s">
        <v>73</v>
      </c>
      <c r="C48" s="118" t="str">
        <f>CONCATENATE(B43," ",C43)</f>
        <v>2 Základy a zvláštní zakládání</v>
      </c>
      <c r="D48" s="119"/>
      <c r="E48" s="120"/>
      <c r="F48" s="121"/>
      <c r="G48" s="122">
        <f>SUM(G43:G47)</f>
        <v>0</v>
      </c>
      <c r="O48" s="102">
        <v>4</v>
      </c>
      <c r="BA48" s="123">
        <f>SUM(BA43:BA47)</f>
        <v>0</v>
      </c>
      <c r="BB48" s="123">
        <f>SUM(BB43:BB47)</f>
        <v>0</v>
      </c>
      <c r="BC48" s="123">
        <f>SUM(BC43:BC47)</f>
        <v>0</v>
      </c>
      <c r="BD48" s="123">
        <f>SUM(BD43:BD47)</f>
        <v>0</v>
      </c>
      <c r="BE48" s="123">
        <f>SUM(BE43:BE47)</f>
        <v>0</v>
      </c>
    </row>
    <row r="49" spans="1:15" ht="18" customHeight="1">
      <c r="A49" s="95" t="s">
        <v>70</v>
      </c>
      <c r="B49" s="96" t="s">
        <v>137</v>
      </c>
      <c r="C49" s="97" t="s">
        <v>138</v>
      </c>
      <c r="D49" s="98"/>
      <c r="E49" s="99"/>
      <c r="F49" s="99"/>
      <c r="G49" s="100"/>
      <c r="H49" s="101"/>
      <c r="I49" s="101"/>
      <c r="O49" s="102">
        <v>1</v>
      </c>
    </row>
    <row r="50" spans="1:104" ht="12.75">
      <c r="A50" s="103">
        <v>20</v>
      </c>
      <c r="B50" s="104" t="s">
        <v>139</v>
      </c>
      <c r="C50" s="105" t="s">
        <v>140</v>
      </c>
      <c r="D50" s="106" t="s">
        <v>76</v>
      </c>
      <c r="E50" s="107">
        <v>400</v>
      </c>
      <c r="F50" s="107"/>
      <c r="G50" s="108">
        <f>E50*F50</f>
        <v>0</v>
      </c>
      <c r="O50" s="102">
        <v>2</v>
      </c>
      <c r="AA50" s="86">
        <v>1</v>
      </c>
      <c r="AB50" s="86">
        <v>1</v>
      </c>
      <c r="AC50" s="86">
        <v>1</v>
      </c>
      <c r="AZ50" s="86">
        <v>1</v>
      </c>
      <c r="BA50" s="86">
        <f>IF(AZ50=1,G50,0)</f>
        <v>0</v>
      </c>
      <c r="BB50" s="86">
        <f>IF(AZ50=2,G50,0)</f>
        <v>0</v>
      </c>
      <c r="BC50" s="86">
        <f>IF(AZ50=3,G50,0)</f>
        <v>0</v>
      </c>
      <c r="BD50" s="86">
        <f>IF(AZ50=4,G50,0)</f>
        <v>0</v>
      </c>
      <c r="BE50" s="86">
        <f>IF(AZ50=5,G50,0)</f>
        <v>0</v>
      </c>
      <c r="CA50" s="109">
        <v>1</v>
      </c>
      <c r="CB50" s="109">
        <v>1</v>
      </c>
      <c r="CZ50" s="86">
        <v>0</v>
      </c>
    </row>
    <row r="51" spans="1:104" ht="12.75">
      <c r="A51" s="103">
        <v>21</v>
      </c>
      <c r="B51" s="104" t="s">
        <v>141</v>
      </c>
      <c r="C51" s="105" t="s">
        <v>142</v>
      </c>
      <c r="D51" s="106" t="s">
        <v>143</v>
      </c>
      <c r="E51" s="107">
        <v>26</v>
      </c>
      <c r="F51" s="107"/>
      <c r="G51" s="108">
        <f>E51*F51</f>
        <v>0</v>
      </c>
      <c r="O51" s="102">
        <v>2</v>
      </c>
      <c r="AA51" s="86">
        <v>1</v>
      </c>
      <c r="AB51" s="86">
        <v>1</v>
      </c>
      <c r="AC51" s="86">
        <v>1</v>
      </c>
      <c r="AZ51" s="86">
        <v>1</v>
      </c>
      <c r="BA51" s="86">
        <f>IF(AZ51=1,G51,0)</f>
        <v>0</v>
      </c>
      <c r="BB51" s="86">
        <f>IF(AZ51=2,G51,0)</f>
        <v>0</v>
      </c>
      <c r="BC51" s="86">
        <f>IF(AZ51=3,G51,0)</f>
        <v>0</v>
      </c>
      <c r="BD51" s="86">
        <f>IF(AZ51=4,G51,0)</f>
        <v>0</v>
      </c>
      <c r="BE51" s="86">
        <f>IF(AZ51=5,G51,0)</f>
        <v>0</v>
      </c>
      <c r="CA51" s="109">
        <v>1</v>
      </c>
      <c r="CB51" s="109">
        <v>1</v>
      </c>
      <c r="CZ51" s="86">
        <v>0</v>
      </c>
    </row>
    <row r="52" spans="1:104" ht="12.75">
      <c r="A52" s="103">
        <v>22</v>
      </c>
      <c r="B52" s="104" t="s">
        <v>144</v>
      </c>
      <c r="C52" s="105" t="s">
        <v>145</v>
      </c>
      <c r="D52" s="106" t="s">
        <v>85</v>
      </c>
      <c r="E52" s="107">
        <v>30.56</v>
      </c>
      <c r="F52" s="107"/>
      <c r="G52" s="108">
        <f>E52*F52</f>
        <v>0</v>
      </c>
      <c r="O52" s="102">
        <v>2</v>
      </c>
      <c r="AA52" s="86">
        <v>1</v>
      </c>
      <c r="AB52" s="86">
        <v>1</v>
      </c>
      <c r="AC52" s="86">
        <v>1</v>
      </c>
      <c r="AZ52" s="86">
        <v>1</v>
      </c>
      <c r="BA52" s="86">
        <f>IF(AZ52=1,G52,0)</f>
        <v>0</v>
      </c>
      <c r="BB52" s="86">
        <f>IF(AZ52=2,G52,0)</f>
        <v>0</v>
      </c>
      <c r="BC52" s="86">
        <f>IF(AZ52=3,G52,0)</f>
        <v>0</v>
      </c>
      <c r="BD52" s="86">
        <f>IF(AZ52=4,G52,0)</f>
        <v>0</v>
      </c>
      <c r="BE52" s="86">
        <f>IF(AZ52=5,G52,0)</f>
        <v>0</v>
      </c>
      <c r="CA52" s="109">
        <v>1</v>
      </c>
      <c r="CB52" s="109">
        <v>1</v>
      </c>
      <c r="CZ52" s="86">
        <v>1.1322</v>
      </c>
    </row>
    <row r="53" spans="1:15" ht="12.75">
      <c r="A53" s="110"/>
      <c r="B53" s="112"/>
      <c r="C53" s="241" t="s">
        <v>146</v>
      </c>
      <c r="D53" s="242"/>
      <c r="E53" s="113">
        <v>30.56</v>
      </c>
      <c r="F53" s="114"/>
      <c r="G53" s="115"/>
      <c r="M53" s="111" t="s">
        <v>146</v>
      </c>
      <c r="O53" s="102"/>
    </row>
    <row r="54" spans="1:104" ht="12.75">
      <c r="A54" s="103">
        <v>23</v>
      </c>
      <c r="B54" s="104" t="s">
        <v>147</v>
      </c>
      <c r="C54" s="105" t="s">
        <v>148</v>
      </c>
      <c r="D54" s="106" t="s">
        <v>143</v>
      </c>
      <c r="E54" s="107">
        <v>26</v>
      </c>
      <c r="F54" s="107"/>
      <c r="G54" s="108">
        <f>E54*F54</f>
        <v>0</v>
      </c>
      <c r="O54" s="102">
        <v>2</v>
      </c>
      <c r="AA54" s="86">
        <v>1</v>
      </c>
      <c r="AB54" s="86">
        <v>0</v>
      </c>
      <c r="AC54" s="86">
        <v>0</v>
      </c>
      <c r="AZ54" s="86">
        <v>1</v>
      </c>
      <c r="BA54" s="86">
        <f>IF(AZ54=1,G54,0)</f>
        <v>0</v>
      </c>
      <c r="BB54" s="86">
        <f>IF(AZ54=2,G54,0)</f>
        <v>0</v>
      </c>
      <c r="BC54" s="86">
        <f>IF(AZ54=3,G54,0)</f>
        <v>0</v>
      </c>
      <c r="BD54" s="86">
        <f>IF(AZ54=4,G54,0)</f>
        <v>0</v>
      </c>
      <c r="BE54" s="86">
        <f>IF(AZ54=5,G54,0)</f>
        <v>0</v>
      </c>
      <c r="CA54" s="109">
        <v>1</v>
      </c>
      <c r="CB54" s="109">
        <v>0</v>
      </c>
      <c r="CZ54" s="86">
        <v>0</v>
      </c>
    </row>
    <row r="55" spans="1:15" ht="12.75">
      <c r="A55" s="110"/>
      <c r="B55" s="112"/>
      <c r="C55" s="241" t="s">
        <v>149</v>
      </c>
      <c r="D55" s="242"/>
      <c r="E55" s="113">
        <v>22</v>
      </c>
      <c r="F55" s="114"/>
      <c r="G55" s="115"/>
      <c r="M55" s="111" t="s">
        <v>149</v>
      </c>
      <c r="O55" s="102"/>
    </row>
    <row r="56" spans="1:15" ht="12.75">
      <c r="A56" s="110"/>
      <c r="B56" s="112"/>
      <c r="C56" s="241" t="s">
        <v>282</v>
      </c>
      <c r="D56" s="242"/>
      <c r="E56" s="113">
        <v>4</v>
      </c>
      <c r="F56" s="114"/>
      <c r="G56" s="115"/>
      <c r="M56" s="111" t="s">
        <v>150</v>
      </c>
      <c r="O56" s="102"/>
    </row>
    <row r="57" spans="1:104" ht="12.75">
      <c r="A57" s="103">
        <v>24</v>
      </c>
      <c r="B57" s="104" t="s">
        <v>151</v>
      </c>
      <c r="C57" s="105" t="s">
        <v>152</v>
      </c>
      <c r="D57" s="106" t="s">
        <v>85</v>
      </c>
      <c r="E57" s="107">
        <v>1.625</v>
      </c>
      <c r="F57" s="107"/>
      <c r="G57" s="108">
        <f>E57*F57</f>
        <v>0</v>
      </c>
      <c r="O57" s="102">
        <v>2</v>
      </c>
      <c r="AA57" s="86">
        <v>1</v>
      </c>
      <c r="AB57" s="86">
        <v>1</v>
      </c>
      <c r="AC57" s="86">
        <v>1</v>
      </c>
      <c r="AZ57" s="86">
        <v>1</v>
      </c>
      <c r="BA57" s="86">
        <f>IF(AZ57=1,G57,0)</f>
        <v>0</v>
      </c>
      <c r="BB57" s="86">
        <f>IF(AZ57=2,G57,0)</f>
        <v>0</v>
      </c>
      <c r="BC57" s="86">
        <f>IF(AZ57=3,G57,0)</f>
        <v>0</v>
      </c>
      <c r="BD57" s="86">
        <f>IF(AZ57=4,G57,0)</f>
        <v>0</v>
      </c>
      <c r="BE57" s="86">
        <f>IF(AZ57=5,G57,0)</f>
        <v>0</v>
      </c>
      <c r="CA57" s="109">
        <v>1</v>
      </c>
      <c r="CB57" s="109">
        <v>1</v>
      </c>
      <c r="CZ57" s="86">
        <v>2.5</v>
      </c>
    </row>
    <row r="58" spans="1:15" ht="12.75">
      <c r="A58" s="110"/>
      <c r="B58" s="112"/>
      <c r="C58" s="241" t="s">
        <v>153</v>
      </c>
      <c r="D58" s="242"/>
      <c r="E58" s="113">
        <v>1.625</v>
      </c>
      <c r="F58" s="114"/>
      <c r="G58" s="115"/>
      <c r="M58" s="111" t="s">
        <v>153</v>
      </c>
      <c r="O58" s="102"/>
    </row>
    <row r="59" spans="1:104" ht="12.75">
      <c r="A59" s="103">
        <v>25</v>
      </c>
      <c r="B59" s="104" t="s">
        <v>154</v>
      </c>
      <c r="C59" s="105" t="s">
        <v>155</v>
      </c>
      <c r="D59" s="106" t="s">
        <v>76</v>
      </c>
      <c r="E59" s="107">
        <v>382</v>
      </c>
      <c r="F59" s="107"/>
      <c r="G59" s="108">
        <f>E59*F59</f>
        <v>0</v>
      </c>
      <c r="O59" s="102">
        <v>2</v>
      </c>
      <c r="AA59" s="86">
        <v>1</v>
      </c>
      <c r="AB59" s="86">
        <v>9</v>
      </c>
      <c r="AC59" s="86">
        <v>9</v>
      </c>
      <c r="AZ59" s="86">
        <v>1</v>
      </c>
      <c r="BA59" s="86">
        <f>IF(AZ59=1,G59,0)</f>
        <v>0</v>
      </c>
      <c r="BB59" s="86">
        <f>IF(AZ59=2,G59,0)</f>
        <v>0</v>
      </c>
      <c r="BC59" s="86">
        <f>IF(AZ59=3,G59,0)</f>
        <v>0</v>
      </c>
      <c r="BD59" s="86">
        <f>IF(AZ59=4,G59,0)</f>
        <v>0</v>
      </c>
      <c r="BE59" s="86">
        <f>IF(AZ59=5,G59,0)</f>
        <v>0</v>
      </c>
      <c r="CA59" s="109">
        <v>1</v>
      </c>
      <c r="CB59" s="109">
        <v>9</v>
      </c>
      <c r="CZ59" s="86">
        <v>0.00031</v>
      </c>
    </row>
    <row r="60" spans="1:104" ht="12" customHeight="1">
      <c r="A60" s="103">
        <v>26</v>
      </c>
      <c r="B60" s="104" t="s">
        <v>156</v>
      </c>
      <c r="C60" s="105" t="s">
        <v>271</v>
      </c>
      <c r="D60" s="106" t="s">
        <v>143</v>
      </c>
      <c r="E60" s="107">
        <v>12</v>
      </c>
      <c r="F60" s="107"/>
      <c r="G60" s="108">
        <f>E60*F60</f>
        <v>0</v>
      </c>
      <c r="O60" s="102">
        <v>2</v>
      </c>
      <c r="AA60" s="86">
        <v>3</v>
      </c>
      <c r="AB60" s="86">
        <v>1</v>
      </c>
      <c r="AC60" s="86">
        <v>28690002</v>
      </c>
      <c r="AZ60" s="86">
        <v>1</v>
      </c>
      <c r="BA60" s="86">
        <f>IF(AZ60=1,G60,0)</f>
        <v>0</v>
      </c>
      <c r="BB60" s="86">
        <f>IF(AZ60=2,G60,0)</f>
        <v>0</v>
      </c>
      <c r="BC60" s="86">
        <f>IF(AZ60=3,G60,0)</f>
        <v>0</v>
      </c>
      <c r="BD60" s="86">
        <f>IF(AZ60=4,G60,0)</f>
        <v>0</v>
      </c>
      <c r="BE60" s="86">
        <f>IF(AZ60=5,G60,0)</f>
        <v>0</v>
      </c>
      <c r="CA60" s="109">
        <v>3</v>
      </c>
      <c r="CB60" s="109">
        <v>1</v>
      </c>
      <c r="CZ60" s="86">
        <v>0</v>
      </c>
    </row>
    <row r="61" spans="1:104" ht="12" customHeight="1">
      <c r="A61" s="103">
        <v>27</v>
      </c>
      <c r="B61" s="104" t="s">
        <v>157</v>
      </c>
      <c r="C61" s="105" t="s">
        <v>272</v>
      </c>
      <c r="D61" s="106" t="s">
        <v>143</v>
      </c>
      <c r="E61" s="107">
        <v>4</v>
      </c>
      <c r="F61" s="107"/>
      <c r="G61" s="108">
        <f>E61*F61</f>
        <v>0</v>
      </c>
      <c r="O61" s="102">
        <v>2</v>
      </c>
      <c r="AA61" s="86">
        <v>3</v>
      </c>
      <c r="AB61" s="86">
        <v>1</v>
      </c>
      <c r="AC61" s="86">
        <v>28690003</v>
      </c>
      <c r="AZ61" s="86">
        <v>1</v>
      </c>
      <c r="BA61" s="86">
        <f>IF(AZ61=1,G61,0)</f>
        <v>0</v>
      </c>
      <c r="BB61" s="86">
        <f>IF(AZ61=2,G61,0)</f>
        <v>0</v>
      </c>
      <c r="BC61" s="86">
        <f>IF(AZ61=3,G61,0)</f>
        <v>0</v>
      </c>
      <c r="BD61" s="86">
        <f>IF(AZ61=4,G61,0)</f>
        <v>0</v>
      </c>
      <c r="BE61" s="86">
        <f>IF(AZ61=5,G61,0)</f>
        <v>0</v>
      </c>
      <c r="CA61" s="109">
        <v>3</v>
      </c>
      <c r="CB61" s="109">
        <v>1</v>
      </c>
      <c r="CZ61" s="86">
        <v>0</v>
      </c>
    </row>
    <row r="62" spans="1:104" ht="12.75">
      <c r="A62" s="103">
        <v>28</v>
      </c>
      <c r="B62" s="104" t="s">
        <v>158</v>
      </c>
      <c r="C62" s="105" t="s">
        <v>159</v>
      </c>
      <c r="D62" s="106" t="s">
        <v>143</v>
      </c>
      <c r="E62" s="107">
        <v>10</v>
      </c>
      <c r="F62" s="107"/>
      <c r="G62" s="108">
        <f>E62*F62</f>
        <v>0</v>
      </c>
      <c r="O62" s="102">
        <v>2</v>
      </c>
      <c r="AA62" s="86">
        <v>3</v>
      </c>
      <c r="AB62" s="86">
        <v>1</v>
      </c>
      <c r="AC62" s="86">
        <v>42291354</v>
      </c>
      <c r="AZ62" s="86">
        <v>1</v>
      </c>
      <c r="BA62" s="86">
        <f>IF(AZ62=1,G62,0)</f>
        <v>0</v>
      </c>
      <c r="BB62" s="86">
        <f>IF(AZ62=2,G62,0)</f>
        <v>0</v>
      </c>
      <c r="BC62" s="86">
        <f>IF(AZ62=3,G62,0)</f>
        <v>0</v>
      </c>
      <c r="BD62" s="86">
        <f>IF(AZ62=4,G62,0)</f>
        <v>0</v>
      </c>
      <c r="BE62" s="86">
        <f>IF(AZ62=5,G62,0)</f>
        <v>0</v>
      </c>
      <c r="CA62" s="109">
        <v>3</v>
      </c>
      <c r="CB62" s="109">
        <v>1</v>
      </c>
      <c r="CZ62" s="86">
        <v>0.002</v>
      </c>
    </row>
    <row r="63" spans="1:57" ht="12.75">
      <c r="A63" s="116"/>
      <c r="B63" s="117" t="s">
        <v>73</v>
      </c>
      <c r="C63" s="118" t="str">
        <f>CONCATENATE(B49," ",C49)</f>
        <v>45 Podkladní a vedlejší konstrukce</v>
      </c>
      <c r="D63" s="119"/>
      <c r="E63" s="120"/>
      <c r="F63" s="121"/>
      <c r="G63" s="122">
        <f>SUM(G49:G62)</f>
        <v>0</v>
      </c>
      <c r="O63" s="102">
        <v>4</v>
      </c>
      <c r="BA63" s="123">
        <f>SUM(BA49:BA62)</f>
        <v>0</v>
      </c>
      <c r="BB63" s="123">
        <f>SUM(BB49:BB62)</f>
        <v>0</v>
      </c>
      <c r="BC63" s="123">
        <f>SUM(BC49:BC62)</f>
        <v>0</v>
      </c>
      <c r="BD63" s="123">
        <f>SUM(BD49:BD62)</f>
        <v>0</v>
      </c>
      <c r="BE63" s="123">
        <f>SUM(BE49:BE62)</f>
        <v>0</v>
      </c>
    </row>
    <row r="64" spans="1:15" ht="18" customHeight="1">
      <c r="A64" s="95" t="s">
        <v>70</v>
      </c>
      <c r="B64" s="96" t="s">
        <v>160</v>
      </c>
      <c r="C64" s="97" t="s">
        <v>161</v>
      </c>
      <c r="D64" s="98"/>
      <c r="E64" s="99"/>
      <c r="F64" s="99"/>
      <c r="G64" s="100"/>
      <c r="H64" s="101"/>
      <c r="I64" s="101"/>
      <c r="O64" s="102">
        <v>1</v>
      </c>
    </row>
    <row r="65" spans="1:104" ht="12.75">
      <c r="A65" s="103">
        <v>29</v>
      </c>
      <c r="B65" s="104" t="s">
        <v>162</v>
      </c>
      <c r="C65" s="105" t="s">
        <v>283</v>
      </c>
      <c r="D65" s="106" t="s">
        <v>143</v>
      </c>
      <c r="E65" s="107">
        <v>9</v>
      </c>
      <c r="F65" s="107"/>
      <c r="G65" s="108">
        <f>E65*F65</f>
        <v>0</v>
      </c>
      <c r="O65" s="102">
        <v>2</v>
      </c>
      <c r="AA65" s="86">
        <v>1</v>
      </c>
      <c r="AB65" s="86">
        <v>1</v>
      </c>
      <c r="AC65" s="86">
        <v>1</v>
      </c>
      <c r="AZ65" s="86">
        <v>1</v>
      </c>
      <c r="BA65" s="86">
        <f>IF(AZ65=1,G65,0)</f>
        <v>0</v>
      </c>
      <c r="BB65" s="86">
        <f>IF(AZ65=2,G65,0)</f>
        <v>0</v>
      </c>
      <c r="BC65" s="86">
        <f>IF(AZ65=3,G65,0)</f>
        <v>0</v>
      </c>
      <c r="BD65" s="86">
        <f>IF(AZ65=4,G65,0)</f>
        <v>0</v>
      </c>
      <c r="BE65" s="86">
        <f>IF(AZ65=5,G65,0)</f>
        <v>0</v>
      </c>
      <c r="CA65" s="109">
        <v>1</v>
      </c>
      <c r="CB65" s="109">
        <v>1</v>
      </c>
      <c r="CZ65" s="86">
        <v>0</v>
      </c>
    </row>
    <row r="66" spans="1:104" ht="12.75">
      <c r="A66" s="103">
        <v>30</v>
      </c>
      <c r="B66" s="104" t="s">
        <v>163</v>
      </c>
      <c r="C66" s="105" t="s">
        <v>164</v>
      </c>
      <c r="D66" s="106" t="s">
        <v>143</v>
      </c>
      <c r="E66" s="107">
        <v>2</v>
      </c>
      <c r="F66" s="107"/>
      <c r="G66" s="108">
        <f>E66*F66</f>
        <v>0</v>
      </c>
      <c r="O66" s="102">
        <v>2</v>
      </c>
      <c r="AA66" s="86">
        <v>1</v>
      </c>
      <c r="AB66" s="86">
        <v>1</v>
      </c>
      <c r="AC66" s="86">
        <v>1</v>
      </c>
      <c r="AZ66" s="86">
        <v>1</v>
      </c>
      <c r="BA66" s="86">
        <f>IF(AZ66=1,G66,0)</f>
        <v>0</v>
      </c>
      <c r="BB66" s="86">
        <f>IF(AZ66=2,G66,0)</f>
        <v>0</v>
      </c>
      <c r="BC66" s="86">
        <f>IF(AZ66=3,G66,0)</f>
        <v>0</v>
      </c>
      <c r="BD66" s="86">
        <f>IF(AZ66=4,G66,0)</f>
        <v>0</v>
      </c>
      <c r="BE66" s="86">
        <f>IF(AZ66=5,G66,0)</f>
        <v>0</v>
      </c>
      <c r="CA66" s="109">
        <v>1</v>
      </c>
      <c r="CB66" s="109">
        <v>1</v>
      </c>
      <c r="CZ66" s="86">
        <v>0</v>
      </c>
    </row>
    <row r="67" spans="1:104" ht="12.75">
      <c r="A67" s="103">
        <v>31</v>
      </c>
      <c r="B67" s="104" t="s">
        <v>165</v>
      </c>
      <c r="C67" s="105" t="s">
        <v>166</v>
      </c>
      <c r="D67" s="106" t="s">
        <v>143</v>
      </c>
      <c r="E67" s="107">
        <v>34</v>
      </c>
      <c r="F67" s="107"/>
      <c r="G67" s="108">
        <f>E67*F67</f>
        <v>0</v>
      </c>
      <c r="O67" s="102">
        <v>2</v>
      </c>
      <c r="AA67" s="86">
        <v>1</v>
      </c>
      <c r="AB67" s="86">
        <v>1</v>
      </c>
      <c r="AC67" s="86">
        <v>1</v>
      </c>
      <c r="AZ67" s="86">
        <v>1</v>
      </c>
      <c r="BA67" s="86">
        <f>IF(AZ67=1,G67,0)</f>
        <v>0</v>
      </c>
      <c r="BB67" s="86">
        <f>IF(AZ67=2,G67,0)</f>
        <v>0</v>
      </c>
      <c r="BC67" s="86">
        <f>IF(AZ67=3,G67,0)</f>
        <v>0</v>
      </c>
      <c r="BD67" s="86">
        <f>IF(AZ67=4,G67,0)</f>
        <v>0</v>
      </c>
      <c r="BE67" s="86">
        <f>IF(AZ67=5,G67,0)</f>
        <v>0</v>
      </c>
      <c r="CA67" s="109">
        <v>1</v>
      </c>
      <c r="CB67" s="109">
        <v>1</v>
      </c>
      <c r="CZ67" s="86">
        <v>0.00022</v>
      </c>
    </row>
    <row r="68" spans="1:15" ht="12.75">
      <c r="A68" s="110"/>
      <c r="B68" s="112"/>
      <c r="C68" s="241" t="s">
        <v>300</v>
      </c>
      <c r="D68" s="242"/>
      <c r="E68" s="113">
        <v>10</v>
      </c>
      <c r="F68" s="114"/>
      <c r="G68" s="115"/>
      <c r="M68" s="111" t="s">
        <v>167</v>
      </c>
      <c r="O68" s="102"/>
    </row>
    <row r="69" spans="1:15" ht="12.75">
      <c r="A69" s="110"/>
      <c r="B69" s="112"/>
      <c r="C69" s="241" t="s">
        <v>301</v>
      </c>
      <c r="D69" s="242"/>
      <c r="E69" s="113">
        <v>19</v>
      </c>
      <c r="F69" s="114"/>
      <c r="G69" s="115"/>
      <c r="M69" s="111" t="s">
        <v>168</v>
      </c>
      <c r="O69" s="102"/>
    </row>
    <row r="70" spans="1:15" ht="12.75">
      <c r="A70" s="110"/>
      <c r="B70" s="112"/>
      <c r="C70" s="241" t="s">
        <v>169</v>
      </c>
      <c r="D70" s="242"/>
      <c r="E70" s="113">
        <v>5</v>
      </c>
      <c r="F70" s="114"/>
      <c r="G70" s="115"/>
      <c r="M70" s="111" t="s">
        <v>169</v>
      </c>
      <c r="O70" s="102"/>
    </row>
    <row r="71" spans="1:104" ht="12.75">
      <c r="A71" s="103">
        <v>32</v>
      </c>
      <c r="B71" s="104" t="s">
        <v>170</v>
      </c>
      <c r="C71" s="105" t="s">
        <v>171</v>
      </c>
      <c r="D71" s="106" t="s">
        <v>143</v>
      </c>
      <c r="E71" s="215" t="s">
        <v>304</v>
      </c>
      <c r="F71" s="215" t="s">
        <v>304</v>
      </c>
      <c r="G71" s="215" t="s">
        <v>304</v>
      </c>
      <c r="O71" s="102">
        <v>2</v>
      </c>
      <c r="AA71" s="86">
        <v>1</v>
      </c>
      <c r="AB71" s="86">
        <v>1</v>
      </c>
      <c r="AC71" s="86">
        <v>1</v>
      </c>
      <c r="AZ71" s="86">
        <v>1</v>
      </c>
      <c r="BA71" s="86" t="str">
        <f>IF(AZ71=1,G71,0)</f>
        <v>-</v>
      </c>
      <c r="BB71" s="86">
        <f>IF(AZ71=2,G71,0)</f>
        <v>0</v>
      </c>
      <c r="BC71" s="86">
        <f>IF(AZ71=3,G71,0)</f>
        <v>0</v>
      </c>
      <c r="BD71" s="86">
        <f>IF(AZ71=4,G71,0)</f>
        <v>0</v>
      </c>
      <c r="BE71" s="86">
        <f>IF(AZ71=5,G71,0)</f>
        <v>0</v>
      </c>
      <c r="CA71" s="109">
        <v>1</v>
      </c>
      <c r="CB71" s="109">
        <v>1</v>
      </c>
      <c r="CZ71" s="86">
        <v>0.00032</v>
      </c>
    </row>
    <row r="72" spans="1:15" ht="12.75">
      <c r="A72" s="110"/>
      <c r="B72" s="112"/>
      <c r="C72" s="241" t="s">
        <v>302</v>
      </c>
      <c r="D72" s="242"/>
      <c r="E72" s="216" t="s">
        <v>304</v>
      </c>
      <c r="F72" s="217"/>
      <c r="G72" s="218"/>
      <c r="M72" s="111" t="s">
        <v>172</v>
      </c>
      <c r="O72" s="102"/>
    </row>
    <row r="73" spans="1:15" ht="12.75">
      <c r="A73" s="110"/>
      <c r="B73" s="112"/>
      <c r="C73" s="241" t="s">
        <v>303</v>
      </c>
      <c r="D73" s="242"/>
      <c r="E73" s="216" t="s">
        <v>304</v>
      </c>
      <c r="F73" s="217"/>
      <c r="G73" s="218"/>
      <c r="M73" s="111" t="s">
        <v>173</v>
      </c>
      <c r="O73" s="102"/>
    </row>
    <row r="74" spans="1:104" ht="12.75">
      <c r="A74" s="103">
        <v>33</v>
      </c>
      <c r="B74" s="104" t="s">
        <v>174</v>
      </c>
      <c r="C74" s="105" t="s">
        <v>175</v>
      </c>
      <c r="D74" s="106" t="s">
        <v>143</v>
      </c>
      <c r="E74" s="107">
        <v>8</v>
      </c>
      <c r="F74" s="107"/>
      <c r="G74" s="108">
        <f>E74*F74</f>
        <v>0</v>
      </c>
      <c r="O74" s="102">
        <v>2</v>
      </c>
      <c r="AA74" s="86">
        <v>1</v>
      </c>
      <c r="AB74" s="86">
        <v>1</v>
      </c>
      <c r="AC74" s="86">
        <v>1</v>
      </c>
      <c r="AZ74" s="86">
        <v>1</v>
      </c>
      <c r="BA74" s="86">
        <f>IF(AZ74=1,G74,0)</f>
        <v>0</v>
      </c>
      <c r="BB74" s="86">
        <f>IF(AZ74=2,G74,0)</f>
        <v>0</v>
      </c>
      <c r="BC74" s="86">
        <f>IF(AZ74=3,G74,0)</f>
        <v>0</v>
      </c>
      <c r="BD74" s="86">
        <f>IF(AZ74=4,G74,0)</f>
        <v>0</v>
      </c>
      <c r="BE74" s="86">
        <f>IF(AZ74=5,G74,0)</f>
        <v>0</v>
      </c>
      <c r="CA74" s="109">
        <v>1</v>
      </c>
      <c r="CB74" s="109">
        <v>1</v>
      </c>
      <c r="CZ74" s="86">
        <v>0.00032</v>
      </c>
    </row>
    <row r="75" spans="1:15" ht="12.75">
      <c r="A75" s="110"/>
      <c r="B75" s="112"/>
      <c r="C75" s="241" t="s">
        <v>305</v>
      </c>
      <c r="D75" s="242"/>
      <c r="E75" s="113">
        <v>8</v>
      </c>
      <c r="F75" s="114"/>
      <c r="G75" s="115"/>
      <c r="M75" s="111" t="s">
        <v>176</v>
      </c>
      <c r="O75" s="102"/>
    </row>
    <row r="76" spans="1:104" ht="12.75">
      <c r="A76" s="103">
        <v>34</v>
      </c>
      <c r="B76" s="104" t="s">
        <v>177</v>
      </c>
      <c r="C76" s="105" t="s">
        <v>178</v>
      </c>
      <c r="D76" s="106" t="s">
        <v>76</v>
      </c>
      <c r="E76" s="107">
        <v>5</v>
      </c>
      <c r="F76" s="107"/>
      <c r="G76" s="108">
        <f aca="true" t="shared" si="0" ref="G76:G82">E76*F76</f>
        <v>0</v>
      </c>
      <c r="O76" s="102">
        <v>2</v>
      </c>
      <c r="AA76" s="86">
        <v>1</v>
      </c>
      <c r="AB76" s="86">
        <v>1</v>
      </c>
      <c r="AC76" s="86">
        <v>1</v>
      </c>
      <c r="AZ76" s="86">
        <v>1</v>
      </c>
      <c r="BA76" s="86">
        <f aca="true" t="shared" si="1" ref="BA76:BA82">IF(AZ76=1,G76,0)</f>
        <v>0</v>
      </c>
      <c r="BB76" s="86">
        <f aca="true" t="shared" si="2" ref="BB76:BB82">IF(AZ76=2,G76,0)</f>
        <v>0</v>
      </c>
      <c r="BC76" s="86">
        <f aca="true" t="shared" si="3" ref="BC76:BC82">IF(AZ76=3,G76,0)</f>
        <v>0</v>
      </c>
      <c r="BD76" s="86">
        <f aca="true" t="shared" si="4" ref="BD76:BD82">IF(AZ76=4,G76,0)</f>
        <v>0</v>
      </c>
      <c r="BE76" s="86">
        <f aca="true" t="shared" si="5" ref="BE76:BE82">IF(AZ76=5,G76,0)</f>
        <v>0</v>
      </c>
      <c r="CA76" s="109">
        <v>1</v>
      </c>
      <c r="CB76" s="109">
        <v>1</v>
      </c>
      <c r="CZ76" s="86">
        <v>0</v>
      </c>
    </row>
    <row r="77" spans="1:104" ht="12.75">
      <c r="A77" s="103">
        <v>35</v>
      </c>
      <c r="B77" s="104" t="s">
        <v>179</v>
      </c>
      <c r="C77" s="105" t="s">
        <v>180</v>
      </c>
      <c r="D77" s="106" t="s">
        <v>76</v>
      </c>
      <c r="E77" s="107">
        <v>382</v>
      </c>
      <c r="F77" s="107"/>
      <c r="G77" s="108">
        <f t="shared" si="0"/>
        <v>0</v>
      </c>
      <c r="O77" s="102">
        <v>2</v>
      </c>
      <c r="AA77" s="86">
        <v>1</v>
      </c>
      <c r="AB77" s="86">
        <v>1</v>
      </c>
      <c r="AC77" s="86">
        <v>1</v>
      </c>
      <c r="AZ77" s="86">
        <v>1</v>
      </c>
      <c r="BA77" s="86">
        <f t="shared" si="1"/>
        <v>0</v>
      </c>
      <c r="BB77" s="86">
        <f t="shared" si="2"/>
        <v>0</v>
      </c>
      <c r="BC77" s="86">
        <f t="shared" si="3"/>
        <v>0</v>
      </c>
      <c r="BD77" s="86">
        <f t="shared" si="4"/>
        <v>0</v>
      </c>
      <c r="BE77" s="86">
        <f t="shared" si="5"/>
        <v>0</v>
      </c>
      <c r="CA77" s="109">
        <v>1</v>
      </c>
      <c r="CB77" s="109">
        <v>1</v>
      </c>
      <c r="CZ77" s="86">
        <v>0</v>
      </c>
    </row>
    <row r="78" spans="1:104" ht="12.75">
      <c r="A78" s="103">
        <v>36</v>
      </c>
      <c r="B78" s="104" t="s">
        <v>181</v>
      </c>
      <c r="C78" s="105" t="s">
        <v>182</v>
      </c>
      <c r="D78" s="106" t="s">
        <v>143</v>
      </c>
      <c r="E78" s="107">
        <v>10</v>
      </c>
      <c r="F78" s="107"/>
      <c r="G78" s="108">
        <f t="shared" si="0"/>
        <v>0</v>
      </c>
      <c r="O78" s="102">
        <v>2</v>
      </c>
      <c r="AA78" s="86">
        <v>1</v>
      </c>
      <c r="AB78" s="86">
        <v>1</v>
      </c>
      <c r="AC78" s="86">
        <v>1</v>
      </c>
      <c r="AZ78" s="86">
        <v>1</v>
      </c>
      <c r="BA78" s="86">
        <f t="shared" si="1"/>
        <v>0</v>
      </c>
      <c r="BB78" s="86">
        <f t="shared" si="2"/>
        <v>0</v>
      </c>
      <c r="BC78" s="86">
        <f t="shared" si="3"/>
        <v>0</v>
      </c>
      <c r="BD78" s="86">
        <f t="shared" si="4"/>
        <v>0</v>
      </c>
      <c r="BE78" s="86">
        <f t="shared" si="5"/>
        <v>0</v>
      </c>
      <c r="CA78" s="109">
        <v>1</v>
      </c>
      <c r="CB78" s="109">
        <v>1</v>
      </c>
      <c r="CZ78" s="86">
        <v>8E-05</v>
      </c>
    </row>
    <row r="79" spans="1:104" ht="12.75">
      <c r="A79" s="103">
        <v>37</v>
      </c>
      <c r="B79" s="104" t="s">
        <v>183</v>
      </c>
      <c r="C79" s="105" t="s">
        <v>184</v>
      </c>
      <c r="D79" s="106" t="s">
        <v>143</v>
      </c>
      <c r="E79" s="107">
        <v>10</v>
      </c>
      <c r="F79" s="107"/>
      <c r="G79" s="108">
        <f t="shared" si="0"/>
        <v>0</v>
      </c>
      <c r="O79" s="102">
        <v>2</v>
      </c>
      <c r="AA79" s="86">
        <v>1</v>
      </c>
      <c r="AB79" s="86">
        <v>1</v>
      </c>
      <c r="AC79" s="86">
        <v>1</v>
      </c>
      <c r="AZ79" s="86">
        <v>1</v>
      </c>
      <c r="BA79" s="86">
        <f t="shared" si="1"/>
        <v>0</v>
      </c>
      <c r="BB79" s="86">
        <f t="shared" si="2"/>
        <v>0</v>
      </c>
      <c r="BC79" s="86">
        <f t="shared" si="3"/>
        <v>0</v>
      </c>
      <c r="BD79" s="86">
        <f t="shared" si="4"/>
        <v>0</v>
      </c>
      <c r="BE79" s="86">
        <f t="shared" si="5"/>
        <v>0</v>
      </c>
      <c r="CA79" s="109">
        <v>1</v>
      </c>
      <c r="CB79" s="109">
        <v>1</v>
      </c>
      <c r="CZ79" s="86">
        <v>0.00023</v>
      </c>
    </row>
    <row r="80" spans="1:104" ht="12.75">
      <c r="A80" s="103">
        <v>38</v>
      </c>
      <c r="B80" s="104" t="s">
        <v>185</v>
      </c>
      <c r="C80" s="105" t="s">
        <v>186</v>
      </c>
      <c r="D80" s="106" t="s">
        <v>143</v>
      </c>
      <c r="E80" s="107">
        <v>12</v>
      </c>
      <c r="F80" s="107"/>
      <c r="G80" s="108">
        <f t="shared" si="0"/>
        <v>0</v>
      </c>
      <c r="O80" s="102">
        <v>2</v>
      </c>
      <c r="AA80" s="86">
        <v>1</v>
      </c>
      <c r="AB80" s="86">
        <v>1</v>
      </c>
      <c r="AC80" s="86">
        <v>1</v>
      </c>
      <c r="AZ80" s="86">
        <v>1</v>
      </c>
      <c r="BA80" s="86">
        <f t="shared" si="1"/>
        <v>0</v>
      </c>
      <c r="BB80" s="86">
        <f t="shared" si="2"/>
        <v>0</v>
      </c>
      <c r="BC80" s="86">
        <f t="shared" si="3"/>
        <v>0</v>
      </c>
      <c r="BD80" s="86">
        <f t="shared" si="4"/>
        <v>0</v>
      </c>
      <c r="BE80" s="86">
        <f t="shared" si="5"/>
        <v>0</v>
      </c>
      <c r="CA80" s="109">
        <v>1</v>
      </c>
      <c r="CB80" s="109">
        <v>1</v>
      </c>
      <c r="CZ80" s="86">
        <v>0.00022</v>
      </c>
    </row>
    <row r="81" spans="1:104" ht="12.75">
      <c r="A81" s="103">
        <v>39</v>
      </c>
      <c r="B81" s="104" t="s">
        <v>187</v>
      </c>
      <c r="C81" s="105" t="s">
        <v>188</v>
      </c>
      <c r="D81" s="106" t="s">
        <v>143</v>
      </c>
      <c r="E81" s="107">
        <v>4</v>
      </c>
      <c r="F81" s="107"/>
      <c r="G81" s="108">
        <f t="shared" si="0"/>
        <v>0</v>
      </c>
      <c r="O81" s="102">
        <v>2</v>
      </c>
      <c r="AA81" s="86">
        <v>1</v>
      </c>
      <c r="AB81" s="86">
        <v>1</v>
      </c>
      <c r="AC81" s="86">
        <v>1</v>
      </c>
      <c r="AZ81" s="86">
        <v>1</v>
      </c>
      <c r="BA81" s="86">
        <f t="shared" si="1"/>
        <v>0</v>
      </c>
      <c r="BB81" s="86">
        <f t="shared" si="2"/>
        <v>0</v>
      </c>
      <c r="BC81" s="86">
        <f t="shared" si="3"/>
        <v>0</v>
      </c>
      <c r="BD81" s="86">
        <f t="shared" si="4"/>
        <v>0</v>
      </c>
      <c r="BE81" s="86">
        <f t="shared" si="5"/>
        <v>0</v>
      </c>
      <c r="CA81" s="109">
        <v>1</v>
      </c>
      <c r="CB81" s="109">
        <v>1</v>
      </c>
      <c r="CZ81" s="86">
        <v>0.00011</v>
      </c>
    </row>
    <row r="82" spans="1:104" ht="12.75">
      <c r="A82" s="103">
        <v>40</v>
      </c>
      <c r="B82" s="104" t="s">
        <v>189</v>
      </c>
      <c r="C82" s="105" t="s">
        <v>284</v>
      </c>
      <c r="D82" s="106" t="s">
        <v>143</v>
      </c>
      <c r="E82" s="107">
        <v>10</v>
      </c>
      <c r="F82" s="107"/>
      <c r="G82" s="108">
        <f t="shared" si="0"/>
        <v>0</v>
      </c>
      <c r="O82" s="102">
        <v>2</v>
      </c>
      <c r="AA82" s="86">
        <v>1</v>
      </c>
      <c r="AB82" s="86">
        <v>1</v>
      </c>
      <c r="AC82" s="86">
        <v>1</v>
      </c>
      <c r="AZ82" s="86">
        <v>1</v>
      </c>
      <c r="BA82" s="86">
        <f t="shared" si="1"/>
        <v>0</v>
      </c>
      <c r="BB82" s="86">
        <f t="shared" si="2"/>
        <v>0</v>
      </c>
      <c r="BC82" s="86">
        <f t="shared" si="3"/>
        <v>0</v>
      </c>
      <c r="BD82" s="86">
        <f t="shared" si="4"/>
        <v>0</v>
      </c>
      <c r="BE82" s="86">
        <f t="shared" si="5"/>
        <v>0</v>
      </c>
      <c r="CA82" s="109">
        <v>1</v>
      </c>
      <c r="CB82" s="109">
        <v>1</v>
      </c>
      <c r="CZ82" s="86">
        <v>0</v>
      </c>
    </row>
    <row r="83" spans="1:15" ht="12.75">
      <c r="A83" s="110"/>
      <c r="B83" s="112"/>
      <c r="C83" s="241" t="s">
        <v>190</v>
      </c>
      <c r="D83" s="242"/>
      <c r="E83" s="113">
        <v>10</v>
      </c>
      <c r="F83" s="114"/>
      <c r="G83" s="115"/>
      <c r="M83" s="111" t="s">
        <v>190</v>
      </c>
      <c r="O83" s="102"/>
    </row>
    <row r="84" spans="1:104" ht="12.75">
      <c r="A84" s="103">
        <v>41</v>
      </c>
      <c r="B84" s="104" t="s">
        <v>191</v>
      </c>
      <c r="C84" s="105" t="s">
        <v>192</v>
      </c>
      <c r="D84" s="106" t="s">
        <v>76</v>
      </c>
      <c r="E84" s="107">
        <v>5</v>
      </c>
      <c r="F84" s="107"/>
      <c r="G84" s="108">
        <f>E84*F84</f>
        <v>0</v>
      </c>
      <c r="O84" s="102">
        <v>2</v>
      </c>
      <c r="AA84" s="86">
        <v>1</v>
      </c>
      <c r="AB84" s="86">
        <v>1</v>
      </c>
      <c r="AC84" s="86">
        <v>1</v>
      </c>
      <c r="AZ84" s="86">
        <v>1</v>
      </c>
      <c r="BA84" s="86">
        <f>IF(AZ84=1,G84,0)</f>
        <v>0</v>
      </c>
      <c r="BB84" s="86">
        <f>IF(AZ84=2,G84,0)</f>
        <v>0</v>
      </c>
      <c r="BC84" s="86">
        <f>IF(AZ84=3,G84,0)</f>
        <v>0</v>
      </c>
      <c r="BD84" s="86">
        <f>IF(AZ84=4,G84,0)</f>
        <v>0</v>
      </c>
      <c r="BE84" s="86">
        <f>IF(AZ84=5,G84,0)</f>
        <v>0</v>
      </c>
      <c r="CA84" s="109">
        <v>1</v>
      </c>
      <c r="CB84" s="109">
        <v>1</v>
      </c>
      <c r="CZ84" s="86">
        <v>0</v>
      </c>
    </row>
    <row r="85" spans="1:104" ht="12.75">
      <c r="A85" s="103">
        <v>42</v>
      </c>
      <c r="B85" s="104" t="s">
        <v>193</v>
      </c>
      <c r="C85" s="105" t="s">
        <v>194</v>
      </c>
      <c r="D85" s="106" t="s">
        <v>76</v>
      </c>
      <c r="E85" s="107">
        <v>382</v>
      </c>
      <c r="F85" s="107"/>
      <c r="G85" s="108">
        <f>E85*F85</f>
        <v>0</v>
      </c>
      <c r="O85" s="102">
        <v>2</v>
      </c>
      <c r="AA85" s="86">
        <v>1</v>
      </c>
      <c r="AB85" s="86">
        <v>1</v>
      </c>
      <c r="AC85" s="86">
        <v>1</v>
      </c>
      <c r="AZ85" s="86">
        <v>1</v>
      </c>
      <c r="BA85" s="86">
        <f>IF(AZ85=1,G85,0)</f>
        <v>0</v>
      </c>
      <c r="BB85" s="86">
        <f>IF(AZ85=2,G85,0)</f>
        <v>0</v>
      </c>
      <c r="BC85" s="86">
        <f>IF(AZ85=3,G85,0)</f>
        <v>0</v>
      </c>
      <c r="BD85" s="86">
        <f>IF(AZ85=4,G85,0)</f>
        <v>0</v>
      </c>
      <c r="BE85" s="86">
        <f>IF(AZ85=5,G85,0)</f>
        <v>0</v>
      </c>
      <c r="CA85" s="109">
        <v>1</v>
      </c>
      <c r="CB85" s="109">
        <v>1</v>
      </c>
      <c r="CZ85" s="86">
        <v>0</v>
      </c>
    </row>
    <row r="86" spans="1:104" ht="12.75">
      <c r="A86" s="103">
        <v>43</v>
      </c>
      <c r="B86" s="104" t="s">
        <v>195</v>
      </c>
      <c r="C86" s="105" t="s">
        <v>285</v>
      </c>
      <c r="D86" s="106" t="s">
        <v>143</v>
      </c>
      <c r="E86" s="107">
        <v>3</v>
      </c>
      <c r="F86" s="107"/>
      <c r="G86" s="108">
        <f>E86*F86</f>
        <v>0</v>
      </c>
      <c r="O86" s="102">
        <v>2</v>
      </c>
      <c r="AA86" s="86">
        <v>1</v>
      </c>
      <c r="AB86" s="86">
        <v>1</v>
      </c>
      <c r="AC86" s="86">
        <v>1</v>
      </c>
      <c r="AZ86" s="86">
        <v>1</v>
      </c>
      <c r="BA86" s="86">
        <f>IF(AZ86=1,G86,0)</f>
        <v>0</v>
      </c>
      <c r="BB86" s="86">
        <f>IF(AZ86=2,G86,0)</f>
        <v>0</v>
      </c>
      <c r="BC86" s="86">
        <f>IF(AZ86=3,G86,0)</f>
        <v>0</v>
      </c>
      <c r="BD86" s="86">
        <f>IF(AZ86=4,G86,0)</f>
        <v>0</v>
      </c>
      <c r="BE86" s="86">
        <f>IF(AZ86=5,G86,0)</f>
        <v>0</v>
      </c>
      <c r="CA86" s="109">
        <v>1</v>
      </c>
      <c r="CB86" s="109">
        <v>1</v>
      </c>
      <c r="CZ86" s="86">
        <v>0.03613</v>
      </c>
    </row>
    <row r="87" spans="1:104" ht="12.75">
      <c r="A87" s="103">
        <v>44</v>
      </c>
      <c r="B87" s="104" t="s">
        <v>196</v>
      </c>
      <c r="C87" s="105" t="s">
        <v>197</v>
      </c>
      <c r="D87" s="106" t="s">
        <v>76</v>
      </c>
      <c r="E87" s="107">
        <v>387</v>
      </c>
      <c r="F87" s="107"/>
      <c r="G87" s="108">
        <f>E87*F87</f>
        <v>0</v>
      </c>
      <c r="O87" s="102">
        <v>2</v>
      </c>
      <c r="AA87" s="86">
        <v>1</v>
      </c>
      <c r="AB87" s="86">
        <v>1</v>
      </c>
      <c r="AC87" s="86">
        <v>1</v>
      </c>
      <c r="AZ87" s="86">
        <v>1</v>
      </c>
      <c r="BA87" s="86">
        <f>IF(AZ87=1,G87,0)</f>
        <v>0</v>
      </c>
      <c r="BB87" s="86">
        <f>IF(AZ87=2,G87,0)</f>
        <v>0</v>
      </c>
      <c r="BC87" s="86">
        <f>IF(AZ87=3,G87,0)</f>
        <v>0</v>
      </c>
      <c r="BD87" s="86">
        <f>IF(AZ87=4,G87,0)</f>
        <v>0</v>
      </c>
      <c r="BE87" s="86">
        <f>IF(AZ87=5,G87,0)</f>
        <v>0</v>
      </c>
      <c r="CA87" s="109">
        <v>1</v>
      </c>
      <c r="CB87" s="109">
        <v>1</v>
      </c>
      <c r="CZ87" s="86">
        <v>0</v>
      </c>
    </row>
    <row r="88" spans="1:15" ht="12.75">
      <c r="A88" s="110"/>
      <c r="B88" s="112"/>
      <c r="C88" s="241" t="s">
        <v>198</v>
      </c>
      <c r="D88" s="242"/>
      <c r="E88" s="113">
        <v>382</v>
      </c>
      <c r="F88" s="114"/>
      <c r="G88" s="115"/>
      <c r="M88" s="111" t="s">
        <v>198</v>
      </c>
      <c r="O88" s="102"/>
    </row>
    <row r="89" spans="1:15" ht="12.75">
      <c r="A89" s="110"/>
      <c r="B89" s="112"/>
      <c r="C89" s="241" t="s">
        <v>199</v>
      </c>
      <c r="D89" s="242"/>
      <c r="E89" s="113">
        <v>5</v>
      </c>
      <c r="F89" s="114"/>
      <c r="G89" s="115"/>
      <c r="M89" s="111" t="s">
        <v>199</v>
      </c>
      <c r="O89" s="102"/>
    </row>
    <row r="90" spans="1:104" ht="12.75">
      <c r="A90" s="103">
        <v>45</v>
      </c>
      <c r="B90" s="104" t="s">
        <v>200</v>
      </c>
      <c r="C90" s="105" t="s">
        <v>201</v>
      </c>
      <c r="D90" s="106" t="s">
        <v>202</v>
      </c>
      <c r="E90" s="107">
        <v>5</v>
      </c>
      <c r="F90" s="107"/>
      <c r="G90" s="108">
        <f>E90*F90</f>
        <v>0</v>
      </c>
      <c r="O90" s="102">
        <v>2</v>
      </c>
      <c r="AA90" s="86">
        <v>1</v>
      </c>
      <c r="AB90" s="86">
        <v>0</v>
      </c>
      <c r="AC90" s="86">
        <v>0</v>
      </c>
      <c r="AZ90" s="86">
        <v>1</v>
      </c>
      <c r="BA90" s="86">
        <f>IF(AZ90=1,G90,0)</f>
        <v>0</v>
      </c>
      <c r="BB90" s="86">
        <f>IF(AZ90=2,G90,0)</f>
        <v>0</v>
      </c>
      <c r="BC90" s="86">
        <f>IF(AZ90=3,G90,0)</f>
        <v>0</v>
      </c>
      <c r="BD90" s="86">
        <f>IF(AZ90=4,G90,0)</f>
        <v>0</v>
      </c>
      <c r="BE90" s="86">
        <f>IF(AZ90=5,G90,0)</f>
        <v>0</v>
      </c>
      <c r="CA90" s="109">
        <v>1</v>
      </c>
      <c r="CB90" s="109">
        <v>0</v>
      </c>
      <c r="CZ90" s="86">
        <v>0</v>
      </c>
    </row>
    <row r="91" spans="1:104" ht="12.75">
      <c r="A91" s="103">
        <v>46</v>
      </c>
      <c r="B91" s="104" t="s">
        <v>203</v>
      </c>
      <c r="C91" s="105" t="s">
        <v>204</v>
      </c>
      <c r="D91" s="106" t="s">
        <v>143</v>
      </c>
      <c r="E91" s="107">
        <v>22</v>
      </c>
      <c r="F91" s="107"/>
      <c r="G91" s="108">
        <f>E91*F91</f>
        <v>0</v>
      </c>
      <c r="O91" s="102">
        <v>2</v>
      </c>
      <c r="AA91" s="86">
        <v>1</v>
      </c>
      <c r="AB91" s="86">
        <v>1</v>
      </c>
      <c r="AC91" s="86">
        <v>1</v>
      </c>
      <c r="AZ91" s="86">
        <v>1</v>
      </c>
      <c r="BA91" s="86">
        <f>IF(AZ91=1,G91,0)</f>
        <v>0</v>
      </c>
      <c r="BB91" s="86">
        <f>IF(AZ91=2,G91,0)</f>
        <v>0</v>
      </c>
      <c r="BC91" s="86">
        <f>IF(AZ91=3,G91,0)</f>
        <v>0</v>
      </c>
      <c r="BD91" s="86">
        <f>IF(AZ91=4,G91,0)</f>
        <v>0</v>
      </c>
      <c r="BE91" s="86">
        <f>IF(AZ91=5,G91,0)</f>
        <v>0</v>
      </c>
      <c r="CA91" s="109">
        <v>1</v>
      </c>
      <c r="CB91" s="109">
        <v>1</v>
      </c>
      <c r="CZ91" s="86">
        <v>0.11178</v>
      </c>
    </row>
    <row r="92" spans="1:15" ht="12.75">
      <c r="A92" s="110"/>
      <c r="B92" s="112"/>
      <c r="C92" s="241" t="s">
        <v>205</v>
      </c>
      <c r="D92" s="242"/>
      <c r="E92" s="113">
        <v>22</v>
      </c>
      <c r="F92" s="114"/>
      <c r="G92" s="115"/>
      <c r="M92" s="111" t="s">
        <v>205</v>
      </c>
      <c r="O92" s="102"/>
    </row>
    <row r="93" spans="1:104" ht="12.75">
      <c r="A93" s="103">
        <v>47</v>
      </c>
      <c r="B93" s="104" t="s">
        <v>206</v>
      </c>
      <c r="C93" s="105" t="s">
        <v>207</v>
      </c>
      <c r="D93" s="106" t="s">
        <v>143</v>
      </c>
      <c r="E93" s="107">
        <v>4</v>
      </c>
      <c r="F93" s="107"/>
      <c r="G93" s="108">
        <f>E93*F93</f>
        <v>0</v>
      </c>
      <c r="O93" s="102">
        <v>2</v>
      </c>
      <c r="AA93" s="86">
        <v>1</v>
      </c>
      <c r="AB93" s="86">
        <v>1</v>
      </c>
      <c r="AC93" s="86">
        <v>1</v>
      </c>
      <c r="AZ93" s="86">
        <v>1</v>
      </c>
      <c r="BA93" s="86">
        <f>IF(AZ93=1,G93,0)</f>
        <v>0</v>
      </c>
      <c r="BB93" s="86">
        <f>IF(AZ93=2,G93,0)</f>
        <v>0</v>
      </c>
      <c r="BC93" s="86">
        <f>IF(AZ93=3,G93,0)</f>
        <v>0</v>
      </c>
      <c r="BD93" s="86">
        <f>IF(AZ93=4,G93,0)</f>
        <v>0</v>
      </c>
      <c r="BE93" s="86">
        <f>IF(AZ93=5,G93,0)</f>
        <v>0</v>
      </c>
      <c r="CA93" s="109">
        <v>1</v>
      </c>
      <c r="CB93" s="109">
        <v>1</v>
      </c>
      <c r="CZ93" s="86">
        <v>0.29823</v>
      </c>
    </row>
    <row r="94" spans="1:104" ht="12.75">
      <c r="A94" s="103">
        <v>48</v>
      </c>
      <c r="B94" s="104" t="s">
        <v>208</v>
      </c>
      <c r="C94" s="105" t="s">
        <v>209</v>
      </c>
      <c r="D94" s="106" t="s">
        <v>143</v>
      </c>
      <c r="E94" s="107">
        <v>8</v>
      </c>
      <c r="F94" s="107"/>
      <c r="G94" s="108">
        <f>E94*F94</f>
        <v>0</v>
      </c>
      <c r="O94" s="102">
        <v>2</v>
      </c>
      <c r="AA94" s="86">
        <v>1</v>
      </c>
      <c r="AB94" s="86">
        <v>1</v>
      </c>
      <c r="AC94" s="86">
        <v>1</v>
      </c>
      <c r="AZ94" s="86">
        <v>1</v>
      </c>
      <c r="BA94" s="86">
        <f>IF(AZ94=1,G94,0)</f>
        <v>0</v>
      </c>
      <c r="BB94" s="86">
        <f>IF(AZ94=2,G94,0)</f>
        <v>0</v>
      </c>
      <c r="BC94" s="86">
        <f>IF(AZ94=3,G94,0)</f>
        <v>0</v>
      </c>
      <c r="BD94" s="86">
        <f>IF(AZ94=4,G94,0)</f>
        <v>0</v>
      </c>
      <c r="BE94" s="86">
        <f>IF(AZ94=5,G94,0)</f>
        <v>0</v>
      </c>
      <c r="CA94" s="109">
        <v>1</v>
      </c>
      <c r="CB94" s="109">
        <v>1</v>
      </c>
      <c r="CZ94" s="86">
        <v>0.00024</v>
      </c>
    </row>
    <row r="95" spans="1:104" ht="12.75">
      <c r="A95" s="103">
        <v>49</v>
      </c>
      <c r="B95" s="104" t="s">
        <v>210</v>
      </c>
      <c r="C95" s="105" t="s">
        <v>211</v>
      </c>
      <c r="D95" s="106" t="s">
        <v>212</v>
      </c>
      <c r="E95" s="107">
        <v>0.2</v>
      </c>
      <c r="F95" s="107"/>
      <c r="G95" s="108">
        <f>E95*F95</f>
        <v>0</v>
      </c>
      <c r="O95" s="102">
        <v>2</v>
      </c>
      <c r="AA95" s="86">
        <v>1</v>
      </c>
      <c r="AB95" s="86">
        <v>1</v>
      </c>
      <c r="AC95" s="86">
        <v>1</v>
      </c>
      <c r="AZ95" s="86">
        <v>1</v>
      </c>
      <c r="BA95" s="86">
        <f>IF(AZ95=1,G95,0)</f>
        <v>0</v>
      </c>
      <c r="BB95" s="86">
        <f>IF(AZ95=2,G95,0)</f>
        <v>0</v>
      </c>
      <c r="BC95" s="86">
        <f>IF(AZ95=3,G95,0)</f>
        <v>0</v>
      </c>
      <c r="BD95" s="86">
        <f>IF(AZ95=4,G95,0)</f>
        <v>0</v>
      </c>
      <c r="BE95" s="86">
        <f>IF(AZ95=5,G95,0)</f>
        <v>0</v>
      </c>
      <c r="CA95" s="109">
        <v>1</v>
      </c>
      <c r="CB95" s="109">
        <v>1</v>
      </c>
      <c r="CZ95" s="86">
        <v>0</v>
      </c>
    </row>
    <row r="96" spans="1:15" ht="22.5">
      <c r="A96" s="110"/>
      <c r="B96" s="112"/>
      <c r="C96" s="241" t="s">
        <v>213</v>
      </c>
      <c r="D96" s="242"/>
      <c r="E96" s="113">
        <v>0.2</v>
      </c>
      <c r="F96" s="114"/>
      <c r="G96" s="115"/>
      <c r="M96" s="111" t="s">
        <v>213</v>
      </c>
      <c r="O96" s="102"/>
    </row>
    <row r="97" spans="1:104" ht="12.75">
      <c r="A97" s="103">
        <v>50</v>
      </c>
      <c r="B97" s="104" t="s">
        <v>214</v>
      </c>
      <c r="C97" s="105" t="s">
        <v>273</v>
      </c>
      <c r="D97" s="106" t="s">
        <v>59</v>
      </c>
      <c r="E97" s="107">
        <v>1</v>
      </c>
      <c r="F97" s="107"/>
      <c r="G97" s="108">
        <f>E97*F97</f>
        <v>0</v>
      </c>
      <c r="O97" s="102">
        <v>2</v>
      </c>
      <c r="AA97" s="86">
        <v>1</v>
      </c>
      <c r="AB97" s="86">
        <v>1</v>
      </c>
      <c r="AC97" s="86">
        <v>1</v>
      </c>
      <c r="AZ97" s="86">
        <v>1</v>
      </c>
      <c r="BA97" s="86">
        <f>IF(AZ97=1,G97,0)</f>
        <v>0</v>
      </c>
      <c r="BB97" s="86">
        <f>IF(AZ97=2,G97,0)</f>
        <v>0</v>
      </c>
      <c r="BC97" s="86">
        <f>IF(AZ97=3,G97,0)</f>
        <v>0</v>
      </c>
      <c r="BD97" s="86">
        <f>IF(AZ97=4,G97,0)</f>
        <v>0</v>
      </c>
      <c r="BE97" s="86">
        <f>IF(AZ97=5,G97,0)</f>
        <v>0</v>
      </c>
      <c r="CA97" s="109">
        <v>1</v>
      </c>
      <c r="CB97" s="109">
        <v>1</v>
      </c>
      <c r="CZ97" s="86">
        <v>0</v>
      </c>
    </row>
    <row r="98" spans="1:104" ht="12.75">
      <c r="A98" s="103">
        <v>51</v>
      </c>
      <c r="B98" s="104" t="s">
        <v>215</v>
      </c>
      <c r="C98" s="105" t="s">
        <v>286</v>
      </c>
      <c r="D98" s="106" t="s">
        <v>76</v>
      </c>
      <c r="E98" s="107">
        <v>5.075</v>
      </c>
      <c r="F98" s="107"/>
      <c r="G98" s="108">
        <f>E98*F98</f>
        <v>0</v>
      </c>
      <c r="O98" s="102">
        <v>2</v>
      </c>
      <c r="AA98" s="86">
        <v>3</v>
      </c>
      <c r="AB98" s="86">
        <v>1</v>
      </c>
      <c r="AC98" s="86">
        <v>28614360</v>
      </c>
      <c r="AZ98" s="86">
        <v>1</v>
      </c>
      <c r="BA98" s="86">
        <f>IF(AZ98=1,G98,0)</f>
        <v>0</v>
      </c>
      <c r="BB98" s="86">
        <f>IF(AZ98=2,G98,0)</f>
        <v>0</v>
      </c>
      <c r="BC98" s="86">
        <f>IF(AZ98=3,G98,0)</f>
        <v>0</v>
      </c>
      <c r="BD98" s="86">
        <f>IF(AZ98=4,G98,0)</f>
        <v>0</v>
      </c>
      <c r="BE98" s="86">
        <f>IF(AZ98=5,G98,0)</f>
        <v>0</v>
      </c>
      <c r="CA98" s="109">
        <v>3</v>
      </c>
      <c r="CB98" s="109">
        <v>1</v>
      </c>
      <c r="CZ98" s="86">
        <v>0.0011</v>
      </c>
    </row>
    <row r="99" spans="1:15" ht="12.75">
      <c r="A99" s="110"/>
      <c r="B99" s="112"/>
      <c r="C99" s="241" t="s">
        <v>216</v>
      </c>
      <c r="D99" s="242"/>
      <c r="E99" s="113">
        <v>5.075</v>
      </c>
      <c r="F99" s="114"/>
      <c r="G99" s="115"/>
      <c r="M99" s="111" t="s">
        <v>216</v>
      </c>
      <c r="O99" s="102"/>
    </row>
    <row r="100" spans="1:104" ht="22.5">
      <c r="A100" s="103">
        <v>52</v>
      </c>
      <c r="B100" s="104" t="s">
        <v>217</v>
      </c>
      <c r="C100" s="105" t="s">
        <v>274</v>
      </c>
      <c r="D100" s="106" t="s">
        <v>76</v>
      </c>
      <c r="E100" s="107">
        <v>387.73</v>
      </c>
      <c r="F100" s="107"/>
      <c r="G100" s="108">
        <f>E100*F100</f>
        <v>0</v>
      </c>
      <c r="O100" s="102">
        <v>2</v>
      </c>
      <c r="AA100" s="86">
        <v>3</v>
      </c>
      <c r="AB100" s="86">
        <v>1</v>
      </c>
      <c r="AC100" s="86">
        <v>28614361</v>
      </c>
      <c r="AZ100" s="86">
        <v>1</v>
      </c>
      <c r="BA100" s="86">
        <f>IF(AZ100=1,G100,0)</f>
        <v>0</v>
      </c>
      <c r="BB100" s="86">
        <f>IF(AZ100=2,G100,0)</f>
        <v>0</v>
      </c>
      <c r="BC100" s="86">
        <f>IF(AZ100=3,G100,0)</f>
        <v>0</v>
      </c>
      <c r="BD100" s="86">
        <f>IF(AZ100=4,G100,0)</f>
        <v>0</v>
      </c>
      <c r="BE100" s="86">
        <f>IF(AZ100=5,G100,0)</f>
        <v>0</v>
      </c>
      <c r="CA100" s="109">
        <v>3</v>
      </c>
      <c r="CB100" s="109">
        <v>1</v>
      </c>
      <c r="CZ100" s="86">
        <v>0.0011</v>
      </c>
    </row>
    <row r="101" spans="1:15" ht="12.75">
      <c r="A101" s="110"/>
      <c r="B101" s="112"/>
      <c r="C101" s="241" t="s">
        <v>218</v>
      </c>
      <c r="D101" s="242"/>
      <c r="E101" s="113">
        <v>387.73</v>
      </c>
      <c r="F101" s="114"/>
      <c r="G101" s="115"/>
      <c r="M101" s="111" t="s">
        <v>218</v>
      </c>
      <c r="O101" s="102"/>
    </row>
    <row r="102" spans="1:104" ht="22.5">
      <c r="A102" s="103">
        <v>53</v>
      </c>
      <c r="B102" s="104" t="s">
        <v>219</v>
      </c>
      <c r="C102" s="214" t="s">
        <v>275</v>
      </c>
      <c r="D102" s="106" t="s">
        <v>143</v>
      </c>
      <c r="E102" s="107">
        <v>8</v>
      </c>
      <c r="F102" s="107"/>
      <c r="G102" s="108">
        <f aca="true" t="shared" si="6" ref="G102:G117">E102*F102</f>
        <v>0</v>
      </c>
      <c r="O102" s="102">
        <v>2</v>
      </c>
      <c r="AA102" s="86">
        <v>3</v>
      </c>
      <c r="AB102" s="86">
        <v>1</v>
      </c>
      <c r="AC102" s="86">
        <v>42210001</v>
      </c>
      <c r="AZ102" s="86">
        <v>1</v>
      </c>
      <c r="BA102" s="86">
        <f aca="true" t="shared" si="7" ref="BA102:BA117">IF(AZ102=1,G102,0)</f>
        <v>0</v>
      </c>
      <c r="BB102" s="86">
        <f aca="true" t="shared" si="8" ref="BB102:BB117">IF(AZ102=2,G102,0)</f>
        <v>0</v>
      </c>
      <c r="BC102" s="86">
        <f aca="true" t="shared" si="9" ref="BC102:BC117">IF(AZ102=3,G102,0)</f>
        <v>0</v>
      </c>
      <c r="BD102" s="86">
        <f aca="true" t="shared" si="10" ref="BD102:BD117">IF(AZ102=4,G102,0)</f>
        <v>0</v>
      </c>
      <c r="BE102" s="86">
        <f aca="true" t="shared" si="11" ref="BE102:BE117">IF(AZ102=5,G102,0)</f>
        <v>0</v>
      </c>
      <c r="CA102" s="109">
        <v>3</v>
      </c>
      <c r="CB102" s="109">
        <v>1</v>
      </c>
      <c r="CZ102" s="86">
        <v>0.019</v>
      </c>
    </row>
    <row r="103" spans="1:104" ht="22.5">
      <c r="A103" s="103">
        <v>54</v>
      </c>
      <c r="B103" s="104" t="s">
        <v>220</v>
      </c>
      <c r="C103" s="214" t="s">
        <v>287</v>
      </c>
      <c r="D103" s="106" t="s">
        <v>143</v>
      </c>
      <c r="E103" s="215" t="s">
        <v>304</v>
      </c>
      <c r="F103" s="215" t="s">
        <v>304</v>
      </c>
      <c r="G103" s="215" t="s">
        <v>304</v>
      </c>
      <c r="O103" s="102">
        <v>2</v>
      </c>
      <c r="AA103" s="86">
        <v>3</v>
      </c>
      <c r="AB103" s="86">
        <v>1</v>
      </c>
      <c r="AC103" s="86">
        <v>42210002</v>
      </c>
      <c r="AZ103" s="86">
        <v>1</v>
      </c>
      <c r="BA103" s="86" t="str">
        <f t="shared" si="7"/>
        <v>-</v>
      </c>
      <c r="BB103" s="86">
        <f t="shared" si="8"/>
        <v>0</v>
      </c>
      <c r="BC103" s="86">
        <f t="shared" si="9"/>
        <v>0</v>
      </c>
      <c r="BD103" s="86">
        <f t="shared" si="10"/>
        <v>0</v>
      </c>
      <c r="BE103" s="86">
        <f t="shared" si="11"/>
        <v>0</v>
      </c>
      <c r="CA103" s="109">
        <v>3</v>
      </c>
      <c r="CB103" s="109">
        <v>1</v>
      </c>
      <c r="CZ103" s="86">
        <v>0.019</v>
      </c>
    </row>
    <row r="104" spans="1:104" ht="22.5">
      <c r="A104" s="103">
        <v>55</v>
      </c>
      <c r="B104" s="104" t="s">
        <v>221</v>
      </c>
      <c r="C104" s="214" t="s">
        <v>288</v>
      </c>
      <c r="D104" s="106" t="s">
        <v>143</v>
      </c>
      <c r="E104" s="107">
        <v>19</v>
      </c>
      <c r="F104" s="107"/>
      <c r="G104" s="108">
        <f t="shared" si="6"/>
        <v>0</v>
      </c>
      <c r="O104" s="102">
        <v>2</v>
      </c>
      <c r="AA104" s="86">
        <v>3</v>
      </c>
      <c r="AB104" s="86">
        <v>1</v>
      </c>
      <c r="AC104" s="86">
        <v>42210003</v>
      </c>
      <c r="AZ104" s="86">
        <v>1</v>
      </c>
      <c r="BA104" s="86">
        <f t="shared" si="7"/>
        <v>0</v>
      </c>
      <c r="BB104" s="86">
        <f t="shared" si="8"/>
        <v>0</v>
      </c>
      <c r="BC104" s="86">
        <f t="shared" si="9"/>
        <v>0</v>
      </c>
      <c r="BD104" s="86">
        <f t="shared" si="10"/>
        <v>0</v>
      </c>
      <c r="BE104" s="86">
        <f t="shared" si="11"/>
        <v>0</v>
      </c>
      <c r="CA104" s="109">
        <v>3</v>
      </c>
      <c r="CB104" s="109">
        <v>1</v>
      </c>
      <c r="CZ104" s="86">
        <v>0.0195</v>
      </c>
    </row>
    <row r="105" spans="1:104" ht="12.75">
      <c r="A105" s="103">
        <v>56</v>
      </c>
      <c r="B105" s="104" t="s">
        <v>222</v>
      </c>
      <c r="C105" s="214" t="s">
        <v>289</v>
      </c>
      <c r="D105" s="106" t="s">
        <v>143</v>
      </c>
      <c r="E105" s="107">
        <v>1</v>
      </c>
      <c r="F105" s="107"/>
      <c r="G105" s="108">
        <f t="shared" si="6"/>
        <v>0</v>
      </c>
      <c r="O105" s="102">
        <v>2</v>
      </c>
      <c r="AA105" s="86">
        <v>3</v>
      </c>
      <c r="AB105" s="86">
        <v>1</v>
      </c>
      <c r="AC105" s="86">
        <v>42210004</v>
      </c>
      <c r="AZ105" s="86">
        <v>1</v>
      </c>
      <c r="BA105" s="86">
        <f t="shared" si="7"/>
        <v>0</v>
      </c>
      <c r="BB105" s="86">
        <f t="shared" si="8"/>
        <v>0</v>
      </c>
      <c r="BC105" s="86">
        <f t="shared" si="9"/>
        <v>0</v>
      </c>
      <c r="BD105" s="86">
        <f t="shared" si="10"/>
        <v>0</v>
      </c>
      <c r="BE105" s="86">
        <f t="shared" si="11"/>
        <v>0</v>
      </c>
      <c r="CA105" s="109">
        <v>3</v>
      </c>
      <c r="CB105" s="109">
        <v>1</v>
      </c>
      <c r="CZ105" s="86">
        <v>0.0015</v>
      </c>
    </row>
    <row r="106" spans="1:104" ht="12.75">
      <c r="A106" s="103">
        <v>57</v>
      </c>
      <c r="B106" s="104" t="s">
        <v>223</v>
      </c>
      <c r="C106" s="214" t="s">
        <v>290</v>
      </c>
      <c r="D106" s="106" t="s">
        <v>143</v>
      </c>
      <c r="E106" s="107">
        <v>1</v>
      </c>
      <c r="F106" s="107"/>
      <c r="G106" s="108">
        <f t="shared" si="6"/>
        <v>0</v>
      </c>
      <c r="O106" s="102">
        <v>2</v>
      </c>
      <c r="AA106" s="86">
        <v>3</v>
      </c>
      <c r="AB106" s="86">
        <v>1</v>
      </c>
      <c r="AC106" s="86">
        <v>42210005</v>
      </c>
      <c r="AZ106" s="86">
        <v>1</v>
      </c>
      <c r="BA106" s="86">
        <f t="shared" si="7"/>
        <v>0</v>
      </c>
      <c r="BB106" s="86">
        <f t="shared" si="8"/>
        <v>0</v>
      </c>
      <c r="BC106" s="86">
        <f t="shared" si="9"/>
        <v>0</v>
      </c>
      <c r="BD106" s="86">
        <f t="shared" si="10"/>
        <v>0</v>
      </c>
      <c r="BE106" s="86">
        <f t="shared" si="11"/>
        <v>0</v>
      </c>
      <c r="CA106" s="109">
        <v>3</v>
      </c>
      <c r="CB106" s="109">
        <v>1</v>
      </c>
      <c r="CZ106" s="86">
        <v>0.019</v>
      </c>
    </row>
    <row r="107" spans="1:104" ht="12.75">
      <c r="A107" s="103">
        <v>58</v>
      </c>
      <c r="B107" s="104" t="s">
        <v>224</v>
      </c>
      <c r="C107" s="214" t="s">
        <v>225</v>
      </c>
      <c r="D107" s="106" t="s">
        <v>143</v>
      </c>
      <c r="E107" s="107">
        <v>4</v>
      </c>
      <c r="F107" s="107"/>
      <c r="G107" s="108">
        <f t="shared" si="6"/>
        <v>0</v>
      </c>
      <c r="O107" s="102">
        <v>2</v>
      </c>
      <c r="AA107" s="86">
        <v>3</v>
      </c>
      <c r="AB107" s="86">
        <v>1</v>
      </c>
      <c r="AC107" s="86">
        <v>42210006</v>
      </c>
      <c r="AZ107" s="86">
        <v>1</v>
      </c>
      <c r="BA107" s="86">
        <f t="shared" si="7"/>
        <v>0</v>
      </c>
      <c r="BB107" s="86">
        <f t="shared" si="8"/>
        <v>0</v>
      </c>
      <c r="BC107" s="86">
        <f t="shared" si="9"/>
        <v>0</v>
      </c>
      <c r="BD107" s="86">
        <f t="shared" si="10"/>
        <v>0</v>
      </c>
      <c r="BE107" s="86">
        <f t="shared" si="11"/>
        <v>0</v>
      </c>
      <c r="CA107" s="109">
        <v>3</v>
      </c>
      <c r="CB107" s="109">
        <v>1</v>
      </c>
      <c r="CZ107" s="86">
        <v>0.019</v>
      </c>
    </row>
    <row r="108" spans="1:104" ht="12.75">
      <c r="A108" s="103">
        <v>59</v>
      </c>
      <c r="B108" s="104" t="s">
        <v>226</v>
      </c>
      <c r="C108" s="214" t="s">
        <v>291</v>
      </c>
      <c r="D108" s="106" t="s">
        <v>143</v>
      </c>
      <c r="E108" s="107">
        <v>10</v>
      </c>
      <c r="F108" s="107"/>
      <c r="G108" s="108">
        <f t="shared" si="6"/>
        <v>0</v>
      </c>
      <c r="O108" s="102">
        <v>2</v>
      </c>
      <c r="AA108" s="86">
        <v>3</v>
      </c>
      <c r="AB108" s="86">
        <v>1</v>
      </c>
      <c r="AC108" s="86">
        <v>42210008</v>
      </c>
      <c r="AZ108" s="86">
        <v>1</v>
      </c>
      <c r="BA108" s="86">
        <f t="shared" si="7"/>
        <v>0</v>
      </c>
      <c r="BB108" s="86">
        <f t="shared" si="8"/>
        <v>0</v>
      </c>
      <c r="BC108" s="86">
        <f t="shared" si="9"/>
        <v>0</v>
      </c>
      <c r="BD108" s="86">
        <f t="shared" si="10"/>
        <v>0</v>
      </c>
      <c r="BE108" s="86">
        <f t="shared" si="11"/>
        <v>0</v>
      </c>
      <c r="CA108" s="109">
        <v>3</v>
      </c>
      <c r="CB108" s="109">
        <v>1</v>
      </c>
      <c r="CZ108" s="86">
        <v>0.0195</v>
      </c>
    </row>
    <row r="109" spans="1:104" ht="12.75">
      <c r="A109" s="103">
        <v>60</v>
      </c>
      <c r="B109" s="104" t="s">
        <v>227</v>
      </c>
      <c r="C109" s="214" t="s">
        <v>276</v>
      </c>
      <c r="D109" s="106" t="s">
        <v>143</v>
      </c>
      <c r="E109" s="107">
        <v>2</v>
      </c>
      <c r="F109" s="107"/>
      <c r="G109" s="108">
        <f t="shared" si="6"/>
        <v>0</v>
      </c>
      <c r="O109" s="102">
        <v>2</v>
      </c>
      <c r="AA109" s="86">
        <v>3</v>
      </c>
      <c r="AB109" s="86">
        <v>1</v>
      </c>
      <c r="AC109" s="86">
        <v>42210009</v>
      </c>
      <c r="AZ109" s="86">
        <v>1</v>
      </c>
      <c r="BA109" s="86">
        <f t="shared" si="7"/>
        <v>0</v>
      </c>
      <c r="BB109" s="86">
        <f t="shared" si="8"/>
        <v>0</v>
      </c>
      <c r="BC109" s="86">
        <f t="shared" si="9"/>
        <v>0</v>
      </c>
      <c r="BD109" s="86">
        <f t="shared" si="10"/>
        <v>0</v>
      </c>
      <c r="BE109" s="86">
        <f t="shared" si="11"/>
        <v>0</v>
      </c>
      <c r="CA109" s="109">
        <v>3</v>
      </c>
      <c r="CB109" s="109">
        <v>1</v>
      </c>
      <c r="CZ109" s="86">
        <v>0.0015</v>
      </c>
    </row>
    <row r="110" spans="1:104" ht="12.75">
      <c r="A110" s="103">
        <v>61</v>
      </c>
      <c r="B110" s="104" t="s">
        <v>228</v>
      </c>
      <c r="C110" s="214" t="s">
        <v>229</v>
      </c>
      <c r="D110" s="106" t="s">
        <v>143</v>
      </c>
      <c r="E110" s="107">
        <v>8</v>
      </c>
      <c r="F110" s="107"/>
      <c r="G110" s="108">
        <f t="shared" si="6"/>
        <v>0</v>
      </c>
      <c r="O110" s="102">
        <v>2</v>
      </c>
      <c r="AA110" s="86">
        <v>3</v>
      </c>
      <c r="AB110" s="86">
        <v>1</v>
      </c>
      <c r="AC110" s="86">
        <v>42210010</v>
      </c>
      <c r="AZ110" s="86">
        <v>1</v>
      </c>
      <c r="BA110" s="86">
        <f t="shared" si="7"/>
        <v>0</v>
      </c>
      <c r="BB110" s="86">
        <f t="shared" si="8"/>
        <v>0</v>
      </c>
      <c r="BC110" s="86">
        <f t="shared" si="9"/>
        <v>0</v>
      </c>
      <c r="BD110" s="86">
        <f t="shared" si="10"/>
        <v>0</v>
      </c>
      <c r="BE110" s="86">
        <f t="shared" si="11"/>
        <v>0</v>
      </c>
      <c r="CA110" s="109">
        <v>3</v>
      </c>
      <c r="CB110" s="109">
        <v>1</v>
      </c>
      <c r="CZ110" s="86">
        <v>0.0015</v>
      </c>
    </row>
    <row r="111" spans="1:104" ht="22.5">
      <c r="A111" s="103">
        <v>62</v>
      </c>
      <c r="B111" s="104" t="s">
        <v>230</v>
      </c>
      <c r="C111" s="214" t="s">
        <v>292</v>
      </c>
      <c r="D111" s="106" t="s">
        <v>143</v>
      </c>
      <c r="E111" s="107">
        <v>12</v>
      </c>
      <c r="F111" s="107"/>
      <c r="G111" s="108">
        <f t="shared" si="6"/>
        <v>0</v>
      </c>
      <c r="O111" s="102">
        <v>2</v>
      </c>
      <c r="AA111" s="86">
        <v>3</v>
      </c>
      <c r="AB111" s="86">
        <v>1</v>
      </c>
      <c r="AC111" s="86">
        <v>42211001</v>
      </c>
      <c r="AZ111" s="86">
        <v>1</v>
      </c>
      <c r="BA111" s="86">
        <f t="shared" si="7"/>
        <v>0</v>
      </c>
      <c r="BB111" s="86">
        <f t="shared" si="8"/>
        <v>0</v>
      </c>
      <c r="BC111" s="86">
        <f t="shared" si="9"/>
        <v>0</v>
      </c>
      <c r="BD111" s="86">
        <f t="shared" si="10"/>
        <v>0</v>
      </c>
      <c r="BE111" s="86">
        <f t="shared" si="11"/>
        <v>0</v>
      </c>
      <c r="CA111" s="109">
        <v>3</v>
      </c>
      <c r="CB111" s="109">
        <v>1</v>
      </c>
      <c r="CZ111" s="86">
        <v>0.017</v>
      </c>
    </row>
    <row r="112" spans="1:104" ht="12.75">
      <c r="A112" s="103">
        <v>63</v>
      </c>
      <c r="B112" s="104" t="s">
        <v>231</v>
      </c>
      <c r="C112" s="214" t="s">
        <v>277</v>
      </c>
      <c r="D112" s="106" t="s">
        <v>143</v>
      </c>
      <c r="E112" s="107">
        <v>12</v>
      </c>
      <c r="F112" s="107"/>
      <c r="G112" s="108">
        <f t="shared" si="6"/>
        <v>0</v>
      </c>
      <c r="O112" s="102">
        <v>2</v>
      </c>
      <c r="AA112" s="86">
        <v>3</v>
      </c>
      <c r="AB112" s="86">
        <v>1</v>
      </c>
      <c r="AC112" s="86">
        <v>42211002</v>
      </c>
      <c r="AZ112" s="86">
        <v>1</v>
      </c>
      <c r="BA112" s="86">
        <f t="shared" si="7"/>
        <v>0</v>
      </c>
      <c r="BB112" s="86">
        <f t="shared" si="8"/>
        <v>0</v>
      </c>
      <c r="BC112" s="86">
        <f t="shared" si="9"/>
        <v>0</v>
      </c>
      <c r="BD112" s="86">
        <f t="shared" si="10"/>
        <v>0</v>
      </c>
      <c r="BE112" s="86">
        <f t="shared" si="11"/>
        <v>0</v>
      </c>
      <c r="CA112" s="109">
        <v>3</v>
      </c>
      <c r="CB112" s="109">
        <v>1</v>
      </c>
      <c r="CZ112" s="86">
        <v>0.017</v>
      </c>
    </row>
    <row r="113" spans="1:104" ht="12.75">
      <c r="A113" s="103">
        <v>64</v>
      </c>
      <c r="B113" s="104" t="s">
        <v>232</v>
      </c>
      <c r="C113" s="214" t="s">
        <v>293</v>
      </c>
      <c r="D113" s="106" t="s">
        <v>143</v>
      </c>
      <c r="E113" s="107">
        <v>10</v>
      </c>
      <c r="F113" s="107"/>
      <c r="G113" s="108">
        <f t="shared" si="6"/>
        <v>0</v>
      </c>
      <c r="O113" s="102">
        <v>2</v>
      </c>
      <c r="AA113" s="86">
        <v>3</v>
      </c>
      <c r="AB113" s="86">
        <v>1</v>
      </c>
      <c r="AC113" s="86">
        <v>42211003</v>
      </c>
      <c r="AZ113" s="86">
        <v>1</v>
      </c>
      <c r="BA113" s="86">
        <f t="shared" si="7"/>
        <v>0</v>
      </c>
      <c r="BB113" s="86">
        <f t="shared" si="8"/>
        <v>0</v>
      </c>
      <c r="BC113" s="86">
        <f t="shared" si="9"/>
        <v>0</v>
      </c>
      <c r="BD113" s="86">
        <f t="shared" si="10"/>
        <v>0</v>
      </c>
      <c r="BE113" s="86">
        <f t="shared" si="11"/>
        <v>0</v>
      </c>
      <c r="CA113" s="109">
        <v>3</v>
      </c>
      <c r="CB113" s="109">
        <v>1</v>
      </c>
      <c r="CZ113" s="86">
        <v>0.017</v>
      </c>
    </row>
    <row r="114" spans="1:104" ht="22.5">
      <c r="A114" s="103">
        <v>65</v>
      </c>
      <c r="B114" s="104" t="s">
        <v>233</v>
      </c>
      <c r="C114" s="214" t="s">
        <v>294</v>
      </c>
      <c r="D114" s="106" t="s">
        <v>143</v>
      </c>
      <c r="E114" s="107">
        <v>4</v>
      </c>
      <c r="F114" s="107"/>
      <c r="G114" s="108">
        <f t="shared" si="6"/>
        <v>0</v>
      </c>
      <c r="O114" s="102">
        <v>2</v>
      </c>
      <c r="AA114" s="86">
        <v>3</v>
      </c>
      <c r="AB114" s="86">
        <v>1</v>
      </c>
      <c r="AC114" s="86">
        <v>42290001</v>
      </c>
      <c r="AZ114" s="86">
        <v>1</v>
      </c>
      <c r="BA114" s="86">
        <f t="shared" si="7"/>
        <v>0</v>
      </c>
      <c r="BB114" s="86">
        <f t="shared" si="8"/>
        <v>0</v>
      </c>
      <c r="BC114" s="86">
        <f t="shared" si="9"/>
        <v>0</v>
      </c>
      <c r="BD114" s="86">
        <f t="shared" si="10"/>
        <v>0</v>
      </c>
      <c r="BE114" s="86">
        <f t="shared" si="11"/>
        <v>0</v>
      </c>
      <c r="CA114" s="109">
        <v>3</v>
      </c>
      <c r="CB114" s="109">
        <v>1</v>
      </c>
      <c r="CZ114" s="86">
        <v>0.07</v>
      </c>
    </row>
    <row r="115" spans="1:104" ht="12.75">
      <c r="A115" s="103">
        <v>66</v>
      </c>
      <c r="B115" s="104" t="s">
        <v>234</v>
      </c>
      <c r="C115" s="214" t="s">
        <v>235</v>
      </c>
      <c r="D115" s="106" t="s">
        <v>143</v>
      </c>
      <c r="E115" s="107">
        <v>12</v>
      </c>
      <c r="F115" s="107"/>
      <c r="G115" s="108">
        <f t="shared" si="6"/>
        <v>0</v>
      </c>
      <c r="O115" s="102">
        <v>2</v>
      </c>
      <c r="AA115" s="86">
        <v>3</v>
      </c>
      <c r="AB115" s="86">
        <v>1</v>
      </c>
      <c r="AC115" s="86">
        <v>42291352</v>
      </c>
      <c r="AZ115" s="86">
        <v>1</v>
      </c>
      <c r="BA115" s="86">
        <f t="shared" si="7"/>
        <v>0</v>
      </c>
      <c r="BB115" s="86">
        <f t="shared" si="8"/>
        <v>0</v>
      </c>
      <c r="BC115" s="86">
        <f t="shared" si="9"/>
        <v>0</v>
      </c>
      <c r="BD115" s="86">
        <f t="shared" si="10"/>
        <v>0</v>
      </c>
      <c r="BE115" s="86">
        <f t="shared" si="11"/>
        <v>0</v>
      </c>
      <c r="CA115" s="109">
        <v>3</v>
      </c>
      <c r="CB115" s="109">
        <v>1</v>
      </c>
      <c r="CZ115" s="86">
        <v>0.016</v>
      </c>
    </row>
    <row r="116" spans="1:104" ht="12.75">
      <c r="A116" s="103">
        <v>67</v>
      </c>
      <c r="B116" s="104" t="s">
        <v>236</v>
      </c>
      <c r="C116" s="214" t="s">
        <v>295</v>
      </c>
      <c r="D116" s="106" t="s">
        <v>143</v>
      </c>
      <c r="E116" s="107">
        <v>10</v>
      </c>
      <c r="F116" s="107"/>
      <c r="G116" s="108">
        <f t="shared" si="6"/>
        <v>0</v>
      </c>
      <c r="O116" s="102">
        <v>2</v>
      </c>
      <c r="AA116" s="86">
        <v>3</v>
      </c>
      <c r="AB116" s="86">
        <v>1</v>
      </c>
      <c r="AC116" s="86">
        <v>42291353</v>
      </c>
      <c r="AZ116" s="86">
        <v>1</v>
      </c>
      <c r="BA116" s="86">
        <f t="shared" si="7"/>
        <v>0</v>
      </c>
      <c r="BB116" s="86">
        <f t="shared" si="8"/>
        <v>0</v>
      </c>
      <c r="BC116" s="86">
        <f t="shared" si="9"/>
        <v>0</v>
      </c>
      <c r="BD116" s="86">
        <f t="shared" si="10"/>
        <v>0</v>
      </c>
      <c r="BE116" s="86">
        <f t="shared" si="11"/>
        <v>0</v>
      </c>
      <c r="CA116" s="109">
        <v>3</v>
      </c>
      <c r="CB116" s="109">
        <v>1</v>
      </c>
      <c r="CZ116" s="86">
        <v>0.016</v>
      </c>
    </row>
    <row r="117" spans="1:104" ht="12.75">
      <c r="A117" s="103">
        <v>68</v>
      </c>
      <c r="B117" s="104" t="s">
        <v>237</v>
      </c>
      <c r="C117" s="214" t="s">
        <v>238</v>
      </c>
      <c r="D117" s="106" t="s">
        <v>143</v>
      </c>
      <c r="E117" s="107">
        <v>4</v>
      </c>
      <c r="F117" s="107"/>
      <c r="G117" s="108">
        <f t="shared" si="6"/>
        <v>0</v>
      </c>
      <c r="O117" s="102">
        <v>2</v>
      </c>
      <c r="AA117" s="86">
        <v>3</v>
      </c>
      <c r="AB117" s="86">
        <v>1</v>
      </c>
      <c r="AC117" s="86">
        <v>42291452</v>
      </c>
      <c r="AZ117" s="86">
        <v>1</v>
      </c>
      <c r="BA117" s="86">
        <f t="shared" si="7"/>
        <v>0</v>
      </c>
      <c r="BB117" s="86">
        <f t="shared" si="8"/>
        <v>0</v>
      </c>
      <c r="BC117" s="86">
        <f t="shared" si="9"/>
        <v>0</v>
      </c>
      <c r="BD117" s="86">
        <f t="shared" si="10"/>
        <v>0</v>
      </c>
      <c r="BE117" s="86">
        <f t="shared" si="11"/>
        <v>0</v>
      </c>
      <c r="CA117" s="109">
        <v>3</v>
      </c>
      <c r="CB117" s="109">
        <v>1</v>
      </c>
      <c r="CZ117" s="86">
        <v>0.035</v>
      </c>
    </row>
    <row r="118" spans="1:57" ht="12.75">
      <c r="A118" s="116"/>
      <c r="B118" s="117" t="s">
        <v>73</v>
      </c>
      <c r="C118" s="118" t="str">
        <f>CONCATENATE(B64," ",C64)</f>
        <v>8 Trubní vedení</v>
      </c>
      <c r="D118" s="119"/>
      <c r="E118" s="120"/>
      <c r="F118" s="121"/>
      <c r="G118" s="122">
        <f>SUM(G64:G117)</f>
        <v>0</v>
      </c>
      <c r="O118" s="102">
        <v>4</v>
      </c>
      <c r="BA118" s="123">
        <f>SUM(BA64:BA117)</f>
        <v>0</v>
      </c>
      <c r="BB118" s="123">
        <f>SUM(BB64:BB117)</f>
        <v>0</v>
      </c>
      <c r="BC118" s="123">
        <f>SUM(BC64:BC117)</f>
        <v>0</v>
      </c>
      <c r="BD118" s="123">
        <f>SUM(BD64:BD117)</f>
        <v>0</v>
      </c>
      <c r="BE118" s="123">
        <f>SUM(BE64:BE117)</f>
        <v>0</v>
      </c>
    </row>
    <row r="119" spans="1:15" ht="18" customHeight="1">
      <c r="A119" s="95" t="s">
        <v>70</v>
      </c>
      <c r="B119" s="96" t="s">
        <v>239</v>
      </c>
      <c r="C119" s="97" t="s">
        <v>240</v>
      </c>
      <c r="D119" s="98"/>
      <c r="E119" s="99"/>
      <c r="F119" s="99"/>
      <c r="G119" s="100"/>
      <c r="H119" s="101"/>
      <c r="I119" s="101"/>
      <c r="O119" s="102">
        <v>1</v>
      </c>
    </row>
    <row r="120" spans="1:104" ht="12.75">
      <c r="A120" s="103">
        <v>69</v>
      </c>
      <c r="B120" s="104" t="s">
        <v>241</v>
      </c>
      <c r="C120" s="105" t="s">
        <v>242</v>
      </c>
      <c r="D120" s="106" t="s">
        <v>76</v>
      </c>
      <c r="E120" s="107">
        <v>200</v>
      </c>
      <c r="F120" s="107"/>
      <c r="G120" s="108">
        <f>E120*F120</f>
        <v>0</v>
      </c>
      <c r="O120" s="102">
        <v>2</v>
      </c>
      <c r="AA120" s="86">
        <v>1</v>
      </c>
      <c r="AB120" s="86">
        <v>0</v>
      </c>
      <c r="AC120" s="86">
        <v>0</v>
      </c>
      <c r="AZ120" s="86">
        <v>1</v>
      </c>
      <c r="BA120" s="86">
        <f>IF(AZ120=1,G120,0)</f>
        <v>0</v>
      </c>
      <c r="BB120" s="86">
        <f>IF(AZ120=2,G120,0)</f>
        <v>0</v>
      </c>
      <c r="BC120" s="86">
        <f>IF(AZ120=3,G120,0)</f>
        <v>0</v>
      </c>
      <c r="BD120" s="86">
        <f>IF(AZ120=4,G120,0)</f>
        <v>0</v>
      </c>
      <c r="BE120" s="86">
        <f>IF(AZ120=5,G120,0)</f>
        <v>0</v>
      </c>
      <c r="CA120" s="109">
        <v>1</v>
      </c>
      <c r="CB120" s="109">
        <v>0</v>
      </c>
      <c r="CZ120" s="86">
        <v>0</v>
      </c>
    </row>
    <row r="121" spans="1:57" ht="12.75">
      <c r="A121" s="116"/>
      <c r="B121" s="117" t="s">
        <v>73</v>
      </c>
      <c r="C121" s="118" t="str">
        <f>CONCATENATE(B119," ",C119)</f>
        <v>96 Bourání konstrukcí</v>
      </c>
      <c r="D121" s="119"/>
      <c r="E121" s="120"/>
      <c r="F121" s="121"/>
      <c r="G121" s="122">
        <f>SUM(G119:G120)</f>
        <v>0</v>
      </c>
      <c r="O121" s="102">
        <v>4</v>
      </c>
      <c r="BA121" s="123">
        <f>SUM(BA119:BA120)</f>
        <v>0</v>
      </c>
      <c r="BB121" s="123">
        <f>SUM(BB119:BB120)</f>
        <v>0</v>
      </c>
      <c r="BC121" s="123">
        <f>SUM(BC119:BC120)</f>
        <v>0</v>
      </c>
      <c r="BD121" s="123">
        <f>SUM(BD119:BD120)</f>
        <v>0</v>
      </c>
      <c r="BE121" s="123">
        <f>SUM(BE119:BE120)</f>
        <v>0</v>
      </c>
    </row>
    <row r="122" spans="1:15" ht="18" customHeight="1">
      <c r="A122" s="95" t="s">
        <v>70</v>
      </c>
      <c r="B122" s="96" t="s">
        <v>243</v>
      </c>
      <c r="C122" s="97" t="s">
        <v>244</v>
      </c>
      <c r="D122" s="98"/>
      <c r="E122" s="99"/>
      <c r="F122" s="99"/>
      <c r="G122" s="100"/>
      <c r="H122" s="101"/>
      <c r="I122" s="101"/>
      <c r="O122" s="102">
        <v>1</v>
      </c>
    </row>
    <row r="123" spans="1:104" ht="12.75">
      <c r="A123" s="103">
        <v>70</v>
      </c>
      <c r="B123" s="104" t="s">
        <v>245</v>
      </c>
      <c r="C123" s="105" t="s">
        <v>246</v>
      </c>
      <c r="D123" s="106" t="s">
        <v>112</v>
      </c>
      <c r="E123" s="107">
        <v>679.752398</v>
      </c>
      <c r="F123" s="107"/>
      <c r="G123" s="108">
        <f>E123*F123</f>
        <v>0</v>
      </c>
      <c r="O123" s="102">
        <v>2</v>
      </c>
      <c r="AA123" s="86">
        <v>7</v>
      </c>
      <c r="AB123" s="86">
        <v>1</v>
      </c>
      <c r="AC123" s="86">
        <v>2</v>
      </c>
      <c r="AZ123" s="86">
        <v>1</v>
      </c>
      <c r="BA123" s="86">
        <f>IF(AZ123=1,G123,0)</f>
        <v>0</v>
      </c>
      <c r="BB123" s="86">
        <f>IF(AZ123=2,G123,0)</f>
        <v>0</v>
      </c>
      <c r="BC123" s="86">
        <f>IF(AZ123=3,G123,0)</f>
        <v>0</v>
      </c>
      <c r="BD123" s="86">
        <f>IF(AZ123=4,G123,0)</f>
        <v>0</v>
      </c>
      <c r="BE123" s="86">
        <f>IF(AZ123=5,G123,0)</f>
        <v>0</v>
      </c>
      <c r="CA123" s="109">
        <v>7</v>
      </c>
      <c r="CB123" s="109">
        <v>1</v>
      </c>
      <c r="CZ123" s="86">
        <v>0</v>
      </c>
    </row>
    <row r="124" spans="1:57" ht="12.75">
      <c r="A124" s="116"/>
      <c r="B124" s="117" t="s">
        <v>73</v>
      </c>
      <c r="C124" s="118" t="str">
        <f>CONCATENATE(B122," ",C122)</f>
        <v>99 Staveništní přesun hmot</v>
      </c>
      <c r="D124" s="119"/>
      <c r="E124" s="120"/>
      <c r="F124" s="121"/>
      <c r="G124" s="122">
        <f>SUM(G122:G123)</f>
        <v>0</v>
      </c>
      <c r="O124" s="102">
        <v>4</v>
      </c>
      <c r="BA124" s="123">
        <f>SUM(BA122:BA123)</f>
        <v>0</v>
      </c>
      <c r="BB124" s="123">
        <f>SUM(BB122:BB123)</f>
        <v>0</v>
      </c>
      <c r="BC124" s="123">
        <f>SUM(BC122:BC123)</f>
        <v>0</v>
      </c>
      <c r="BD124" s="123">
        <f>SUM(BD122:BD123)</f>
        <v>0</v>
      </c>
      <c r="BE124" s="123">
        <f>SUM(BE122:BE123)</f>
        <v>0</v>
      </c>
    </row>
    <row r="125" spans="1:15" ht="18" customHeight="1">
      <c r="A125" s="95" t="s">
        <v>70</v>
      </c>
      <c r="B125" s="96" t="s">
        <v>247</v>
      </c>
      <c r="C125" s="97" t="s">
        <v>248</v>
      </c>
      <c r="D125" s="98"/>
      <c r="E125" s="99"/>
      <c r="F125" s="99"/>
      <c r="G125" s="100"/>
      <c r="H125" s="101"/>
      <c r="I125" s="101"/>
      <c r="O125" s="102">
        <v>1</v>
      </c>
    </row>
    <row r="126" spans="1:104" ht="12.75">
      <c r="A126" s="103">
        <v>71</v>
      </c>
      <c r="B126" s="104" t="s">
        <v>249</v>
      </c>
      <c r="C126" s="105" t="s">
        <v>250</v>
      </c>
      <c r="D126" s="106" t="s">
        <v>112</v>
      </c>
      <c r="E126" s="107">
        <v>5</v>
      </c>
      <c r="F126" s="107"/>
      <c r="G126" s="108">
        <f>E126*F126</f>
        <v>0</v>
      </c>
      <c r="O126" s="102">
        <v>2</v>
      </c>
      <c r="AA126" s="86">
        <v>8</v>
      </c>
      <c r="AB126" s="86">
        <v>0</v>
      </c>
      <c r="AC126" s="86">
        <v>3</v>
      </c>
      <c r="AZ126" s="86">
        <v>1</v>
      </c>
      <c r="BA126" s="86">
        <f>IF(AZ126=1,G126,0)</f>
        <v>0</v>
      </c>
      <c r="BB126" s="86">
        <f>IF(AZ126=2,G126,0)</f>
        <v>0</v>
      </c>
      <c r="BC126" s="86">
        <f>IF(AZ126=3,G126,0)</f>
        <v>0</v>
      </c>
      <c r="BD126" s="86">
        <f>IF(AZ126=4,G126,0)</f>
        <v>0</v>
      </c>
      <c r="BE126" s="86">
        <f>IF(AZ126=5,G126,0)</f>
        <v>0</v>
      </c>
      <c r="CA126" s="109">
        <v>8</v>
      </c>
      <c r="CB126" s="109">
        <v>0</v>
      </c>
      <c r="CZ126" s="86">
        <v>0</v>
      </c>
    </row>
    <row r="127" spans="1:104" ht="12.75">
      <c r="A127" s="103">
        <v>72</v>
      </c>
      <c r="B127" s="104" t="s">
        <v>251</v>
      </c>
      <c r="C127" s="105" t="s">
        <v>252</v>
      </c>
      <c r="D127" s="106" t="s">
        <v>112</v>
      </c>
      <c r="E127" s="107">
        <v>95</v>
      </c>
      <c r="F127" s="107"/>
      <c r="G127" s="108">
        <f>E127*F127</f>
        <v>0</v>
      </c>
      <c r="O127" s="102">
        <v>2</v>
      </c>
      <c r="AA127" s="86">
        <v>8</v>
      </c>
      <c r="AB127" s="86">
        <v>0</v>
      </c>
      <c r="AC127" s="86">
        <v>3</v>
      </c>
      <c r="AZ127" s="86">
        <v>1</v>
      </c>
      <c r="BA127" s="86">
        <f>IF(AZ127=1,G127,0)</f>
        <v>0</v>
      </c>
      <c r="BB127" s="86">
        <f>IF(AZ127=2,G127,0)</f>
        <v>0</v>
      </c>
      <c r="BC127" s="86">
        <f>IF(AZ127=3,G127,0)</f>
        <v>0</v>
      </c>
      <c r="BD127" s="86">
        <f>IF(AZ127=4,G127,0)</f>
        <v>0</v>
      </c>
      <c r="BE127" s="86">
        <f>IF(AZ127=5,G127,0)</f>
        <v>0</v>
      </c>
      <c r="CA127" s="109">
        <v>8</v>
      </c>
      <c r="CB127" s="109">
        <v>0</v>
      </c>
      <c r="CZ127" s="86">
        <v>0</v>
      </c>
    </row>
    <row r="128" spans="1:104" ht="12.75">
      <c r="A128" s="103">
        <v>73</v>
      </c>
      <c r="B128" s="104" t="s">
        <v>253</v>
      </c>
      <c r="C128" s="105" t="s">
        <v>254</v>
      </c>
      <c r="D128" s="106" t="s">
        <v>112</v>
      </c>
      <c r="E128" s="107">
        <v>5</v>
      </c>
      <c r="F128" s="107"/>
      <c r="G128" s="108">
        <f>E128*F128</f>
        <v>0</v>
      </c>
      <c r="O128" s="102">
        <v>2</v>
      </c>
      <c r="AA128" s="86">
        <v>8</v>
      </c>
      <c r="AB128" s="86">
        <v>0</v>
      </c>
      <c r="AC128" s="86">
        <v>3</v>
      </c>
      <c r="AZ128" s="86">
        <v>1</v>
      </c>
      <c r="BA128" s="86">
        <f>IF(AZ128=1,G128,0)</f>
        <v>0</v>
      </c>
      <c r="BB128" s="86">
        <f>IF(AZ128=2,G128,0)</f>
        <v>0</v>
      </c>
      <c r="BC128" s="86">
        <f>IF(AZ128=3,G128,0)</f>
        <v>0</v>
      </c>
      <c r="BD128" s="86">
        <f>IF(AZ128=4,G128,0)</f>
        <v>0</v>
      </c>
      <c r="BE128" s="86">
        <f>IF(AZ128=5,G128,0)</f>
        <v>0</v>
      </c>
      <c r="CA128" s="109">
        <v>8</v>
      </c>
      <c r="CB128" s="109">
        <v>0</v>
      </c>
      <c r="CZ128" s="86">
        <v>0</v>
      </c>
    </row>
    <row r="129" spans="1:104" ht="12.75">
      <c r="A129" s="103">
        <v>74</v>
      </c>
      <c r="B129" s="104" t="s">
        <v>255</v>
      </c>
      <c r="C129" s="105" t="s">
        <v>256</v>
      </c>
      <c r="D129" s="106" t="s">
        <v>112</v>
      </c>
      <c r="E129" s="107">
        <v>5</v>
      </c>
      <c r="F129" s="107"/>
      <c r="G129" s="108">
        <f>E129*F129</f>
        <v>0</v>
      </c>
      <c r="O129" s="102">
        <v>2</v>
      </c>
      <c r="AA129" s="86">
        <v>8</v>
      </c>
      <c r="AB129" s="86">
        <v>0</v>
      </c>
      <c r="AC129" s="86">
        <v>3</v>
      </c>
      <c r="AZ129" s="86">
        <v>1</v>
      </c>
      <c r="BA129" s="86">
        <f>IF(AZ129=1,G129,0)</f>
        <v>0</v>
      </c>
      <c r="BB129" s="86">
        <f>IF(AZ129=2,G129,0)</f>
        <v>0</v>
      </c>
      <c r="BC129" s="86">
        <f>IF(AZ129=3,G129,0)</f>
        <v>0</v>
      </c>
      <c r="BD129" s="86">
        <f>IF(AZ129=4,G129,0)</f>
        <v>0</v>
      </c>
      <c r="BE129" s="86">
        <f>IF(AZ129=5,G129,0)</f>
        <v>0</v>
      </c>
      <c r="CA129" s="109">
        <v>8</v>
      </c>
      <c r="CB129" s="109">
        <v>0</v>
      </c>
      <c r="CZ129" s="86">
        <v>0</v>
      </c>
    </row>
    <row r="130" spans="1:57" ht="12.75">
      <c r="A130" s="116"/>
      <c r="B130" s="117" t="s">
        <v>73</v>
      </c>
      <c r="C130" s="118" t="str">
        <f>CONCATENATE(B125," ",C125)</f>
        <v>D96 Přesuny suti a vybouraných hmot</v>
      </c>
      <c r="D130" s="119"/>
      <c r="E130" s="120"/>
      <c r="F130" s="121"/>
      <c r="G130" s="122">
        <f>SUM(G125:G129)</f>
        <v>0</v>
      </c>
      <c r="O130" s="102">
        <v>4</v>
      </c>
      <c r="BA130" s="123">
        <f>SUM(BA125:BA129)</f>
        <v>0</v>
      </c>
      <c r="BB130" s="123">
        <f>SUM(BB125:BB129)</f>
        <v>0</v>
      </c>
      <c r="BC130" s="123">
        <f>SUM(BC125:BC129)</f>
        <v>0</v>
      </c>
      <c r="BD130" s="123">
        <f>SUM(BD125:BD129)</f>
        <v>0</v>
      </c>
      <c r="BE130" s="123">
        <f>SUM(BE125:BE129)</f>
        <v>0</v>
      </c>
    </row>
    <row r="131" ht="12.75">
      <c r="E131" s="86"/>
    </row>
    <row r="132" ht="12.75">
      <c r="E132" s="86"/>
    </row>
    <row r="133" ht="12.75">
      <c r="E133" s="86"/>
    </row>
    <row r="134" ht="12.75">
      <c r="E134" s="86"/>
    </row>
    <row r="135" ht="12.75">
      <c r="E135" s="86"/>
    </row>
    <row r="136" ht="12.75">
      <c r="E136" s="86"/>
    </row>
    <row r="137" ht="12.75">
      <c r="E137" s="86"/>
    </row>
    <row r="138" ht="12.75">
      <c r="E138" s="86"/>
    </row>
    <row r="139" ht="12.75">
      <c r="E139" s="86"/>
    </row>
    <row r="140" ht="12.75">
      <c r="E140" s="86"/>
    </row>
    <row r="141" ht="12.75">
      <c r="E141" s="86"/>
    </row>
    <row r="142" ht="12.75">
      <c r="E142" s="86"/>
    </row>
    <row r="143" ht="12.75">
      <c r="E143" s="86"/>
    </row>
    <row r="144" ht="12.75">
      <c r="E144" s="86"/>
    </row>
    <row r="145" ht="12.75">
      <c r="E145" s="86"/>
    </row>
    <row r="146" ht="12.75">
      <c r="E146" s="86"/>
    </row>
    <row r="147" ht="12.75">
      <c r="E147" s="86"/>
    </row>
    <row r="148" ht="12.75">
      <c r="E148" s="86"/>
    </row>
    <row r="149" ht="12.75">
      <c r="E149" s="86"/>
    </row>
    <row r="150" ht="12.75">
      <c r="E150" s="86"/>
    </row>
    <row r="151" ht="12.75">
      <c r="E151" s="86"/>
    </row>
    <row r="152" ht="12.75">
      <c r="E152" s="86"/>
    </row>
    <row r="153" ht="12.75">
      <c r="E153" s="86"/>
    </row>
    <row r="154" spans="1:7" ht="12.75">
      <c r="A154" s="124"/>
      <c r="B154" s="124"/>
      <c r="C154" s="124"/>
      <c r="D154" s="124"/>
      <c r="E154" s="124"/>
      <c r="F154" s="124"/>
      <c r="G154" s="124"/>
    </row>
    <row r="155" spans="1:7" ht="12.75">
      <c r="A155" s="124"/>
      <c r="B155" s="124"/>
      <c r="C155" s="124"/>
      <c r="D155" s="124"/>
      <c r="E155" s="124"/>
      <c r="F155" s="124"/>
      <c r="G155" s="124"/>
    </row>
    <row r="156" spans="1:7" ht="12.75">
      <c r="A156" s="124"/>
      <c r="B156" s="124"/>
      <c r="C156" s="124"/>
      <c r="D156" s="124"/>
      <c r="E156" s="124"/>
      <c r="F156" s="124"/>
      <c r="G156" s="124"/>
    </row>
    <row r="157" spans="1:7" ht="12.75">
      <c r="A157" s="124"/>
      <c r="B157" s="124"/>
      <c r="C157" s="124"/>
      <c r="D157" s="124"/>
      <c r="E157" s="124"/>
      <c r="F157" s="124"/>
      <c r="G157" s="124"/>
    </row>
    <row r="158" ht="12.75">
      <c r="E158" s="86"/>
    </row>
    <row r="159" ht="12.75">
      <c r="E159" s="86"/>
    </row>
    <row r="160" ht="12.75">
      <c r="E160" s="86"/>
    </row>
    <row r="161" ht="12.75">
      <c r="E161" s="86"/>
    </row>
    <row r="162" ht="12.75">
      <c r="E162" s="86"/>
    </row>
    <row r="163" ht="12.75">
      <c r="E163" s="86"/>
    </row>
    <row r="164" ht="12.75">
      <c r="E164" s="86"/>
    </row>
    <row r="165" ht="12.75">
      <c r="E165" s="86"/>
    </row>
    <row r="166" ht="12.75">
      <c r="E166" s="86"/>
    </row>
    <row r="167" ht="12.75">
      <c r="E167" s="86"/>
    </row>
    <row r="168" ht="12.75">
      <c r="E168" s="86"/>
    </row>
    <row r="169" ht="12.75">
      <c r="E169" s="86"/>
    </row>
    <row r="170" ht="12.75">
      <c r="E170" s="86"/>
    </row>
    <row r="171" ht="12.75">
      <c r="E171" s="86"/>
    </row>
    <row r="172" ht="12.75">
      <c r="E172" s="86"/>
    </row>
    <row r="173" ht="12.75">
      <c r="E173" s="86"/>
    </row>
    <row r="174" ht="12.75">
      <c r="E174" s="86"/>
    </row>
    <row r="175" ht="12.75">
      <c r="E175" s="86"/>
    </row>
    <row r="176" ht="12.75">
      <c r="E176" s="86"/>
    </row>
    <row r="177" ht="12.75">
      <c r="E177" s="86"/>
    </row>
    <row r="178" ht="12.75">
      <c r="E178" s="86"/>
    </row>
    <row r="179" ht="12.75">
      <c r="E179" s="86"/>
    </row>
    <row r="180" ht="12.75">
      <c r="E180" s="86"/>
    </row>
    <row r="181" ht="12.75">
      <c r="E181" s="86"/>
    </row>
    <row r="182" ht="12.75">
      <c r="E182" s="86"/>
    </row>
    <row r="183" ht="12.75">
      <c r="E183" s="86"/>
    </row>
    <row r="184" ht="12.75">
      <c r="E184" s="86"/>
    </row>
    <row r="185" ht="12.75">
      <c r="E185" s="86"/>
    </row>
    <row r="186" ht="12.75">
      <c r="E186" s="86"/>
    </row>
    <row r="187" ht="12.75">
      <c r="E187" s="86"/>
    </row>
    <row r="188" ht="12.75">
      <c r="E188" s="86"/>
    </row>
    <row r="189" spans="1:2" ht="12.75">
      <c r="A189" s="125"/>
      <c r="B189" s="125"/>
    </row>
    <row r="190" spans="1:7" ht="12.75">
      <c r="A190" s="124"/>
      <c r="B190" s="124"/>
      <c r="C190" s="127"/>
      <c r="D190" s="127"/>
      <c r="E190" s="128"/>
      <c r="F190" s="127"/>
      <c r="G190" s="129"/>
    </row>
    <row r="191" spans="1:7" ht="12.75">
      <c r="A191" s="130"/>
      <c r="B191" s="130"/>
      <c r="C191" s="124"/>
      <c r="D191" s="124"/>
      <c r="E191" s="131"/>
      <c r="F191" s="124"/>
      <c r="G191" s="124"/>
    </row>
    <row r="192" spans="1:7" ht="12.75">
      <c r="A192" s="124"/>
      <c r="B192" s="124"/>
      <c r="C192" s="124"/>
      <c r="D192" s="124"/>
      <c r="E192" s="131"/>
      <c r="F192" s="124"/>
      <c r="G192" s="124"/>
    </row>
    <row r="193" spans="1:7" ht="12.75">
      <c r="A193" s="124"/>
      <c r="B193" s="124"/>
      <c r="C193" s="124"/>
      <c r="D193" s="124"/>
      <c r="E193" s="131"/>
      <c r="F193" s="124"/>
      <c r="G193" s="124"/>
    </row>
    <row r="194" spans="1:7" ht="12.75">
      <c r="A194" s="124"/>
      <c r="B194" s="124"/>
      <c r="C194" s="124"/>
      <c r="D194" s="124"/>
      <c r="E194" s="131"/>
      <c r="F194" s="124"/>
      <c r="G194" s="124"/>
    </row>
    <row r="195" spans="1:7" ht="12.75">
      <c r="A195" s="124"/>
      <c r="B195" s="124"/>
      <c r="C195" s="124"/>
      <c r="D195" s="124"/>
      <c r="E195" s="131"/>
      <c r="F195" s="124"/>
      <c r="G195" s="124"/>
    </row>
    <row r="196" spans="1:7" ht="12.75">
      <c r="A196" s="124"/>
      <c r="B196" s="124"/>
      <c r="C196" s="124"/>
      <c r="D196" s="124"/>
      <c r="E196" s="131"/>
      <c r="F196" s="124"/>
      <c r="G196" s="124"/>
    </row>
    <row r="197" spans="1:7" ht="12.75">
      <c r="A197" s="124"/>
      <c r="B197" s="124"/>
      <c r="C197" s="124"/>
      <c r="D197" s="124"/>
      <c r="E197" s="131"/>
      <c r="F197" s="124"/>
      <c r="G197" s="124"/>
    </row>
    <row r="198" spans="1:7" ht="12.75">
      <c r="A198" s="124"/>
      <c r="B198" s="124"/>
      <c r="C198" s="124"/>
      <c r="D198" s="124"/>
      <c r="E198" s="131"/>
      <c r="F198" s="124"/>
      <c r="G198" s="124"/>
    </row>
    <row r="199" spans="1:7" ht="12.75">
      <c r="A199" s="124"/>
      <c r="B199" s="124"/>
      <c r="C199" s="124"/>
      <c r="D199" s="124"/>
      <c r="E199" s="131"/>
      <c r="F199" s="124"/>
      <c r="G199" s="124"/>
    </row>
    <row r="200" spans="1:7" ht="12.75">
      <c r="A200" s="124"/>
      <c r="B200" s="124"/>
      <c r="C200" s="124"/>
      <c r="D200" s="124"/>
      <c r="E200" s="131"/>
      <c r="F200" s="124"/>
      <c r="G200" s="124"/>
    </row>
    <row r="201" spans="1:7" ht="12.75">
      <c r="A201" s="124"/>
      <c r="B201" s="124"/>
      <c r="C201" s="124"/>
      <c r="D201" s="124"/>
      <c r="E201" s="131"/>
      <c r="F201" s="124"/>
      <c r="G201" s="124"/>
    </row>
    <row r="202" spans="1:7" ht="12.75">
      <c r="A202" s="124"/>
      <c r="B202" s="124"/>
      <c r="C202" s="124"/>
      <c r="D202" s="124"/>
      <c r="E202" s="131"/>
      <c r="F202" s="124"/>
      <c r="G202" s="124"/>
    </row>
    <row r="203" spans="1:7" ht="12.75">
      <c r="A203" s="124"/>
      <c r="B203" s="124"/>
      <c r="C203" s="124"/>
      <c r="D203" s="124"/>
      <c r="E203" s="131"/>
      <c r="F203" s="124"/>
      <c r="G203" s="124"/>
    </row>
  </sheetData>
  <sheetProtection/>
  <mergeCells count="41">
    <mergeCell ref="C88:D88"/>
    <mergeCell ref="C70:D70"/>
    <mergeCell ref="C72:D72"/>
    <mergeCell ref="C73:D73"/>
    <mergeCell ref="C75:D75"/>
    <mergeCell ref="C39:D39"/>
    <mergeCell ref="C41:D41"/>
    <mergeCell ref="C45:D45"/>
    <mergeCell ref="C83:D83"/>
    <mergeCell ref="C53:D53"/>
    <mergeCell ref="C55:D55"/>
    <mergeCell ref="C56:D56"/>
    <mergeCell ref="C58:D58"/>
    <mergeCell ref="C68:D68"/>
    <mergeCell ref="C92:D92"/>
    <mergeCell ref="C96:D96"/>
    <mergeCell ref="C99:D99"/>
    <mergeCell ref="C101:D101"/>
    <mergeCell ref="C20:D20"/>
    <mergeCell ref="C21:D21"/>
    <mergeCell ref="C89:D89"/>
    <mergeCell ref="C24:D24"/>
    <mergeCell ref="C28:D28"/>
    <mergeCell ref="C31:D31"/>
    <mergeCell ref="C33:D33"/>
    <mergeCell ref="C35:D35"/>
    <mergeCell ref="C37:D37"/>
    <mergeCell ref="C69:D69"/>
    <mergeCell ref="C16:D16"/>
    <mergeCell ref="C17:D17"/>
    <mergeCell ref="C18:D18"/>
    <mergeCell ref="C19:D19"/>
    <mergeCell ref="C13:D13"/>
    <mergeCell ref="C15:D15"/>
    <mergeCell ref="A1:G1"/>
    <mergeCell ref="A3:B3"/>
    <mergeCell ref="A4:B4"/>
    <mergeCell ref="E4:G4"/>
    <mergeCell ref="C9:D9"/>
    <mergeCell ref="C11:D11"/>
    <mergeCell ref="E3:F3"/>
  </mergeCells>
  <printOptions/>
  <pageMargins left="0.5905511811023623" right="0.2755905511811024" top="0.31496062992125984" bottom="0.5905511811023623" header="0.1968503937007874" footer="0.275590551181102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2014-01-31T15:43:10Z</cp:lastPrinted>
  <dcterms:created xsi:type="dcterms:W3CDTF">2013-12-17T08:22:51Z</dcterms:created>
  <dcterms:modified xsi:type="dcterms:W3CDTF">2014-02-06T14:52:50Z</dcterms:modified>
  <cp:category/>
  <cp:version/>
  <cp:contentType/>
  <cp:contentStatus/>
</cp:coreProperties>
</file>