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jpejc" reservationPassword="0"/>
  <workbookPr/>
  <bookViews>
    <workbookView xWindow="240" yWindow="120" windowWidth="14940" windowHeight="9225" activeTab="0"/>
  </bookViews>
  <sheets>
    <sheet name="SO 201" sheetId="1" r:id="rId1"/>
  </sheets>
  <definedNames/>
  <calcPr/>
  <webPublishing/>
</workbook>
</file>

<file path=xl/sharedStrings.xml><?xml version="1.0" encoding="utf-8"?>
<sst xmlns="http://schemas.openxmlformats.org/spreadsheetml/2006/main" count="1109" uniqueCount="456">
  <si>
    <t>ASPE10</t>
  </si>
  <si>
    <t>S</t>
  </si>
  <si>
    <t>Firma: Firma</t>
  </si>
  <si>
    <t>Soupis prací objektu</t>
  </si>
  <si>
    <t xml:space="preserve">Stavba: </t>
  </si>
  <si>
    <t>17 06 00</t>
  </si>
  <si>
    <t>Most Staré Dobrkovice ev.č. CK-008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</si>
  <si>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</si>
  <si>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</si>
  <si>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</si>
  <si>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</si>
  <si>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</si>
  <si>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</si>
  <si>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</si>
  <si>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</si>
  <si>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ev.č. CK-008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</si>
  <si>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</si>
  <si>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</si>
  <si>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</si>
  <si>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</si>
  <si>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</si>
  <si>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</si>
  <si>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</si>
  <si>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</si>
  <si>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</si>
  <si>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</si>
  <si>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</si>
  <si>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</si>
  <si>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</si>
  <si>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</si>
  <si>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</si>
  <si>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</si>
  <si>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</si>
  <si>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</si>
  <si>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</si>
  <si>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</si>
  <si>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</si>
  <si>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</si>
  <si>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</si>
  <si>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</si>
  <si>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</si>
  <si>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lámaná a frézovaná živice</t>
  </si>
  <si>
    <t>VV</t>
  </si>
  <si>
    <t>pol.č.113138 
3,5*2=7,000 [A] 
pol.č. 113728 
13,031*2=26,062 [B] 
Celkem: A+B=33,062 [C]</t>
  </si>
  <si>
    <t>TS</t>
  </si>
  <si>
    <t>zahrnuje veškeré poplatky provozovateli skládky související s uložením odpadu na skládce.</t>
  </si>
  <si>
    <t>014112</t>
  </si>
  <si>
    <t>POPLATKY ZA SKLÁDKU TYP S-IO (INERTNÍ ODPAD)</t>
  </si>
  <si>
    <t>zemina, kamení a beton</t>
  </si>
  <si>
    <t>pol.č. 131838 
(45,39-2,64)*1,8=76,950 [A] 
pol.č. 132838 
11,388*1,8=20,498 [B] 
pol.č. 26A24 
0,49*1,8=0,882 [C] 
pol.č. 966168 
24,174*2,6=62,852 [D] 
Celkem: A+B+C+D=161,182 [E]</t>
  </si>
  <si>
    <t>014122</t>
  </si>
  <si>
    <t>POPLATKY ZA SKLÁDKU TYP S-OO (OSTATNÍ ODPAD)</t>
  </si>
  <si>
    <t>izolace</t>
  </si>
  <si>
    <t>dle pol.č. 97817 
128,5*0,0047=0,604 [A]</t>
  </si>
  <si>
    <t>7</t>
  </si>
  <si>
    <t>02520</t>
  </si>
  <si>
    <t>ZKOUŠENÍ MATERIÁLŮ NEZÁVISLOU ZKUŠEBNOU</t>
  </si>
  <si>
    <t>KUS</t>
  </si>
  <si>
    <t>Požadavek investora (bude fakturováno dle skutečnosti): 
- ověření kvality betonu desky</t>
  </si>
  <si>
    <t>zahrnuje veškeré náklady spojené s objednatelem požadovanými zkouškami</t>
  </si>
  <si>
    <t>8</t>
  </si>
  <si>
    <t>02620</t>
  </si>
  <si>
    <t>ZKOUŠENÍ KONSTRUKCÍ A PRACÍ NEZÁVISLOU ZKUŠEBNOU</t>
  </si>
  <si>
    <t>Požadavek investora (bude fakturováno dle skutečnosti): 
- ověření kvality položení izolsce 
- ověření kvality PKO</t>
  </si>
  <si>
    <t>02720</t>
  </si>
  <si>
    <t>POMOC PRÁCE ZŘÍZ NEBO ZAJIŠŤ REGULACI A OCHRANU DOPRAVY</t>
  </si>
  <si>
    <t>HOD</t>
  </si>
  <si>
    <t>Položka obsahuje případné úpravy DIO dle požadavku PČR.</t>
  </si>
  <si>
    <t>zahrnuje veškeré náklady spojené s objednatelem požadovanými zařízeními</t>
  </si>
  <si>
    <t>12</t>
  </si>
  <si>
    <t>02851</t>
  </si>
  <si>
    <t>PRŮZKUMNÉ PRÁCE DIAGNOSTIKY KONSTRUKCÍ NA POVRCHU</t>
  </si>
  <si>
    <t>Zdivo stávajícího mostu po odstranění mostovkových vrstev a říms..</t>
  </si>
  <si>
    <t>zahrnuje veškeré náklady spojené s objednatelem požadovanými pracemi</t>
  </si>
  <si>
    <t>13</t>
  </si>
  <si>
    <t>02910</t>
  </si>
  <si>
    <t>OSTATNÍ POŽADAVKY - ZEMĚMĚŘIČSKÁ MĚŘENÍ</t>
  </si>
  <si>
    <t>Měření během stavby (vytýčení staveniště a geodetické sledování během stavby).</t>
  </si>
  <si>
    <t>zahrnuje veškeré náklady spojené s objednatelem požadovanými pracemi,  
- pro stanovení orientační investorské ceny určete jednotkovou cenu jako 1% odhadované ceny stavby</t>
  </si>
  <si>
    <t>14</t>
  </si>
  <si>
    <t>02911</t>
  </si>
  <si>
    <t>OSTATNÍ POŽADAVKY - GEODETICKÉ ZAMĚŘENÍ</t>
  </si>
  <si>
    <t>KS</t>
  </si>
  <si>
    <t>Zaměření skutečného stavu po dokončení stavby, vytýčení nových hranic pozemků a projednání s majiteli.</t>
  </si>
  <si>
    <t>15</t>
  </si>
  <si>
    <t>02940</t>
  </si>
  <si>
    <t>OSTATNÍ POŽADAVKY - VYPRACOVÁNÍ DOKUMENTACE</t>
  </si>
  <si>
    <t>Realizační dokumentace zhotovitele.</t>
  </si>
  <si>
    <t>16</t>
  </si>
  <si>
    <t>029412</t>
  </si>
  <si>
    <t>OSTATNÍ POŽADAVKY - VYPRACOVÁNÍ MOSTNÍHO LISTU</t>
  </si>
  <si>
    <t>17</t>
  </si>
  <si>
    <t>02944</t>
  </si>
  <si>
    <t>OSTAT POŽADAVKY - DOKUMENTACE SKUTEČ PROVEDENÍ V DIGIT FORMĚ</t>
  </si>
  <si>
    <t>..a papírové dle požadavku investora.</t>
  </si>
  <si>
    <t>21</t>
  </si>
  <si>
    <t>02945</t>
  </si>
  <si>
    <t>OSTAT POŽADAVKY - GEOMETRICKÝ PLÁN</t>
  </si>
  <si>
    <t>HM</t>
  </si>
  <si>
    <t>Odhad. Geometrický plán. Předpokládá se vydání v 8 ks. Bude fakturováno dle skutečnosti a se souhlasem investora.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</si>
  <si>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</si>
  <si>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20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</si>
  <si>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</si>
  <si>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</si>
  <si>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</si>
  <si>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Zemní práce</t>
  </si>
  <si>
    <t>36</t>
  </si>
  <si>
    <t>11090</t>
  </si>
  <si>
    <t>VŠEOBECNÉ VYKLIZENÍ OSTATNÍCH PLOCH</t>
  </si>
  <si>
    <t>M2</t>
  </si>
  <si>
    <t>10*35=350,000 [A]</t>
  </si>
  <si>
    <t>zahrnuje odstranění všech překážek pro uskutečnění stavby</t>
  </si>
  <si>
    <t>49</t>
  </si>
  <si>
    <t>113138</t>
  </si>
  <si>
    <t>ODSTRANĚNÍ KRYTU ZPEVNĚNÝCH PLOCH S ASFALT POJIVEM, ODVOZ DO 20KM</t>
  </si>
  <si>
    <t>M3</t>
  </si>
  <si>
    <t>Lámaná živice na okrajích a podél říms šířky cca 0,5m. Frakce menší než 0,3m, tl. cca 0,1m.</t>
  </si>
  <si>
    <t>0,1*2*0,5*35=3,500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</si>
  <si>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</si>
  <si>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48</t>
  </si>
  <si>
    <t>113728</t>
  </si>
  <si>
    <t>FRÉZOVÁNÍ ZPEVNĚNÝCH PLOCH ASFALTOVÝCH, ODVOZ DO 20KM</t>
  </si>
  <si>
    <t>Vozovka prům. šířky 4,723 m po odečtení lámané živice.</t>
  </si>
  <si>
    <t>0,1*(4,723-2*0,5)*35=13,031 [A]</t>
  </si>
  <si>
    <t>107</t>
  </si>
  <si>
    <t>11511</t>
  </si>
  <si>
    <t>ČERPÁNÍ VODY DO 500 L/MIN</t>
  </si>
  <si>
    <t>Případné čerpání vody z výkopů. Odhad hodin. Bude fakturováno dle skutečnosti se souhlasem investora.</t>
  </si>
  <si>
    <t>Položka čerpání vody na povrchu zahrnuje i potrubí, pohotovost záložní čerpací soupravy a zřízení čerpací jímky. Součástí položky je také následná demontáž a likvidace těchto zařízení</t>
  </si>
  <si>
    <t>46</t>
  </si>
  <si>
    <t>131838</t>
  </si>
  <si>
    <t>HLOUBENÍ JAM ZAPAŽ I NEPAŽ TŘ. II, ODVOZ DO 20KM</t>
  </si>
  <si>
    <t>Vhodná zemina v množství 2,64 m3 se ponechá na dosypání krajnic.</t>
  </si>
  <si>
    <t>most 
22,06*5,825*0,2=25,700 [A] 
předmostí Kájov 
5,95*4,846*0,356=10,265 [B] 
předmostí ČK 
5,95*4,8*0,33=9,425 [C] 
Celkem: A+B+C=45,390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</si>
  <si>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</si>
  <si>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41</t>
  </si>
  <si>
    <t>132838</t>
  </si>
  <si>
    <t>HLOUBENÍ RÝH ŠÍŘ DO 2M PAŽ I NEPAŽ TŘ. II, ODVOZ DO 20KM</t>
  </si>
  <si>
    <t>Skluzy na koncích mostu vč. zazubení dle Vl 4 504.82a</t>
  </si>
  <si>
    <t>skluzy 
0,4*1*(6,725+7,625+6,445+7,675)=11,388 [A]</t>
  </si>
  <si>
    <t>137</t>
  </si>
  <si>
    <t>13283A</t>
  </si>
  <si>
    <t>HLOUBENÍ RÝH ŠÍŘ DO 2M PAŽ I NEPAŽ TŘ. II - BEZ DOPRAVY</t>
  </si>
  <si>
    <t>rýhy pro vyvedení drenáží svahy, zemina se ponechá na meziskládce a použije se na zpětný zásyp</t>
  </si>
  <si>
    <t>0,4*0,5*(2,08+2,25+2,05+2,87)=1,850 [A]</t>
  </si>
  <si>
    <t>položka zahrnuje: 
-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</si>
  <si>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101</t>
  </si>
  <si>
    <t>17310</t>
  </si>
  <si>
    <t>ZEMNÍ KRAJNICE A DOSYPÁVKY SE ZHUTNĚNÍM</t>
  </si>
  <si>
    <t>0,6*0,2*(3+6,5+6,5+6)=2,640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</si>
  <si>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</si>
  <si>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109</t>
  </si>
  <si>
    <t>18010</t>
  </si>
  <si>
    <t>VŠEOBECNÉ ÚPRAVY ZASTAVĚNÉHO ÚZEMÍ</t>
  </si>
  <si>
    <t>úprava předmostí</t>
  </si>
  <si>
    <t>Kájov 
64,84=64,840 [A] 
ČK 
87,90=87,900 [B] 
Celkem: A+B=152,740 [C]</t>
  </si>
  <si>
    <t>Všeobecné úpravy musí zahrnovat úpravu území po uskutečnění stavby, tak jak je požadováno v zadávací dokumentaci s výjimkou těch prací, pro které jsou uvedeny samostatné položky.</t>
  </si>
  <si>
    <t>Základy</t>
  </si>
  <si>
    <t>65</t>
  </si>
  <si>
    <t>21263</t>
  </si>
  <si>
    <t>TRATIVODY KOMPLET Z TRUB Z PLAST HMOT DN DO 150MM</t>
  </si>
  <si>
    <t>M</t>
  </si>
  <si>
    <t>komplet vč. vyústění</t>
  </si>
  <si>
    <t>10+11=21,000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</si>
  <si>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</si>
  <si>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128</t>
  </si>
  <si>
    <t>21341</t>
  </si>
  <si>
    <t>DRENÁŽNÍ VRSTVY Z PLASTBETONU (PLASTMALTY)</t>
  </si>
  <si>
    <t>odvodňovačí žlábky podél parapetních zdí</t>
  </si>
  <si>
    <t>(23,15+23,15)*0,013=0,602 [A]</t>
  </si>
  <si>
    <t>Položka zahrnuje: 
- dodávku předepsaného materiálu pro drenážní vrstvu, včetně mimostaveništní a vnitrostaveništní dopravy 
- provedení drenážní vrstvy předepsaných rozměrů a předepsaného tvaru</t>
  </si>
  <si>
    <t>39</t>
  </si>
  <si>
    <t>26A24</t>
  </si>
  <si>
    <t>VRTY PRO SLOUPKY OPLOCENÍ TŘ. TĚŽITELNOSTI II D DO 300MM</t>
  </si>
  <si>
    <t>Jedná se o základové patky sloupků zábradlí. Profil vrtání 0,25m, hl. 0,7m</t>
  </si>
  <si>
    <t>(3+4+4+3)*0,7*0,05=0,490 [A]</t>
  </si>
  <si>
    <t>položka zahrnuje: 
- zřízení vrtu, svislou a vodorovnou dopravu zeminy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uložení zeminy na skládku a poplatek za skládku</t>
  </si>
  <si>
    <t>98</t>
  </si>
  <si>
    <t>272314</t>
  </si>
  <si>
    <t>ZÁKLADY Z PROSTÉHO BETONU DO C25/30 (B30)</t>
  </si>
  <si>
    <t>C25/30-XF3</t>
  </si>
  <si>
    <t>patky zábradlí 
0,6*0,05*14=0,420 [B] 
skluzy 
0,2*1*(6,725+7,625+6,445+7,675)=5,694 [C] 
Celkem: B+C=6,114 [D]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</si>
  <si>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</si>
  <si>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Svislé konstrukce</t>
  </si>
  <si>
    <t>82</t>
  </si>
  <si>
    <t>327212</t>
  </si>
  <si>
    <t>ZDI OPĚRNÉ, ZÁRUBNÍ, NÁBŘEŽNÍ Z LOMOVÉHO KAMENE NA MC</t>
  </si>
  <si>
    <t>Parapetní zdi oboustraně lícované. Požaduje se použít kvalitní "sbíraný" kámen. Barevný odstn schválí investor.</t>
  </si>
  <si>
    <t>2*0,54*1,1*22,55=26,789 [A]</t>
  </si>
  <si>
    <t>položka zahrnuje dodávku a osazení lomového kamene, jeho výběr a případnou úpravu, dodávku předepsané malty, spárování.</t>
  </si>
  <si>
    <t>83</t>
  </si>
  <si>
    <t>327215</t>
  </si>
  <si>
    <t>PŘEZDĚNÍ ZDÍ Z KAMENNÉHO ZDIVA</t>
  </si>
  <si>
    <t>Jedná se o zdivo mostu porušené při bourání stávajících říms. Odhad množství, bude fakturováno dle skutečnosti se souhlasem investora.</t>
  </si>
  <si>
    <t>(23,14+22,06)*0,8*0,3=10,848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</si>
  <si>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</si>
  <si>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Vodorovné konstrukce</t>
  </si>
  <si>
    <t>86</t>
  </si>
  <si>
    <t>421325</t>
  </si>
  <si>
    <t>MOSTNÍ NOSNÉ DESKOVÉ KONSTRUKCE ZE ŽELEZOBETONU C30/37</t>
  </si>
  <si>
    <t>C30/37-XF2</t>
  </si>
  <si>
    <t>deska na mostě 
22,98*4,56*0,257=26,931 [A] 
přechodové desky 
2*2*4,56*0,257=4,688 [B] 
Celkem: A+B=31,619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</si>
  <si>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</si>
  <si>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87</t>
  </si>
  <si>
    <t>421365</t>
  </si>
  <si>
    <t>VÝZTUŽ MOSTNÍ DESKOVÉ KONSTRUKCE Z OCELI 10505, B500B</t>
  </si>
  <si>
    <t>B500 B, včetně PKO v místě vrubového kloubu.</t>
  </si>
  <si>
    <t>deska NK 
0,5807+0,1734=0,754 [A] 
přechodové desky 
0,1010=0,101 [B] 
Celkem: A+B=0,855 [C]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</si>
  <si>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</si>
  <si>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127</t>
  </si>
  <si>
    <t>421366</t>
  </si>
  <si>
    <t>VÝZTUŽ MOSTNÍ DESKOVÉ KONSTRUKCE Z KARI SÍTÍ</t>
  </si>
  <si>
    <t>deska NK 
1,4252=1,425 [A] 
přechodové desky 
0,3239=0,324 [B] 
Celkem: A+B=1,749 [C]</t>
  </si>
  <si>
    <t>129</t>
  </si>
  <si>
    <t>451311</t>
  </si>
  <si>
    <t>PODKL A VÝPLŇ VRSTVY Z PROST BET DO B12,5</t>
  </si>
  <si>
    <t>Podkladní beton C8/10 - X0.</t>
  </si>
  <si>
    <t>27,58*4,6*0,1=12,687 [A]</t>
  </si>
  <si>
    <t>97</t>
  </si>
  <si>
    <t>46591</t>
  </si>
  <si>
    <t>DLAŽBY Z KAMENICKÝCH VÝROBKŮ</t>
  </si>
  <si>
    <t>odvodňovací žlábky na mostě, dlažba tl. 30mm nalepená na drenážní polymerbeton. Barevný odstín a kvalitu odsouhlasí investor.</t>
  </si>
  <si>
    <t>(23,15+23,15)*0,3=13,890 [A]</t>
  </si>
  <si>
    <t>položka zahrnuje: 
- nutné zemní práce (svahování, úpravu pláně a pod.) 
- úpravu podkladu 
- zřízení spojovací vrstvy 
- zřízení lože dlažby z předepsaného materiálu 
- dodávku a uložení dlažby z předepsaných kamenických výrobků do předepsaného tvaru 
- spárování, těsnění, tmelení a vyplnění spar případně s vyklínováním 
- úprava povrchu pro odvedení srážkové vody 
- nezahrnuje podklad pod dlažbu, vykazuje se samostatně položkami SD 45</t>
  </si>
  <si>
    <t>Komunikace</t>
  </si>
  <si>
    <t>52</t>
  </si>
  <si>
    <t>56330</t>
  </si>
  <si>
    <t>VOZOVKOVÉ VRSTVY ZE ŠTĚRKODRTI</t>
  </si>
  <si>
    <t>předmostí ŠD A</t>
  </si>
  <si>
    <t>předmostí Kájov 
5,45*4,846*0,18=4,754 [A] 
předmostí ČK 
5,45*4,8*0,152=3,976 [B] 
Celkem: A+B=8,730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</si>
  <si>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</si>
  <si>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54</t>
  </si>
  <si>
    <t>572214</t>
  </si>
  <si>
    <t>SPOJOVACÍ POSTŘIK Z MODIFIK EMULZE DO 0,5KG/M2</t>
  </si>
  <si>
    <t>PSE-M 0,3 kg/m2</t>
  </si>
  <si>
    <t>35*4,265=149,275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</si>
  <si>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</si>
  <si>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</t>
  </si>
  <si>
    <t>574B31</t>
  </si>
  <si>
    <t>ASFALTOVÝ BETON PRO OBRUSNÉ VRSTVY MODIFIK ACO 8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</si>
  <si>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</si>
  <si>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56</t>
  </si>
  <si>
    <t>574B44</t>
  </si>
  <si>
    <t>ASFALTOVÝ BETON PRO OBRUSNÉ VRSTVY MODIFIK ACO 11+, 11S TL. 50MM</t>
  </si>
  <si>
    <t>58</t>
  </si>
  <si>
    <t>574F68</t>
  </si>
  <si>
    <t>ASFALTOVÝ BETON PRO PODKLADNÍ VRSTVY MODIFIK ACP 22+, 22S TL. 70MM</t>
  </si>
  <si>
    <t>předmostí</t>
  </si>
  <si>
    <t>předmostí Kájov 
5,95*4,85=28,858 [A] 
předmostí ČK 
5,95*4,81=28,620 [B] 
Celkem: A+B=57,478 [C]</t>
  </si>
  <si>
    <t>Úpravy povrchů, podlahy, výplně otvorů</t>
  </si>
  <si>
    <t>113</t>
  </si>
  <si>
    <t>62747</t>
  </si>
  <si>
    <t>SPÁROVÁNÍ STARÉHO ZDIVA ZVLÁŠT MALTOU</t>
  </si>
  <si>
    <t>Oprava stávajícího zdiva mostu. Odhad. Bude fakturováno dle skutečnosti se souhlasem investora.</t>
  </si>
  <si>
    <t>23*2*1,5=69,000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</si>
  <si>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</si>
  <si>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Přidružená stavební výroba</t>
  </si>
  <si>
    <t>77</t>
  </si>
  <si>
    <t>711425</t>
  </si>
  <si>
    <t>IZOLACE MOSTOVEK POD VOZOVKOU POLYMERNÍ</t>
  </si>
  <si>
    <t>Pružná minerální izolační stěrka žlb.desky a části parapetních zídek ve dvou vrstvách.</t>
  </si>
  <si>
    <t>deska NK 
22,98*4,6=105,708 [A] 
par.zdi vč. druhé vrstvy 
22,55*0,95*2*2=85,690 [B] 
přechodové desky 
(2+2)*4,56=18,240 [C] 
(2+2)0,234+4,56*0,257=4,000 [D] 
Celkem: A+B+C+D=213,638 [E]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</si>
  <si>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</si>
  <si>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76</t>
  </si>
  <si>
    <t>711509</t>
  </si>
  <si>
    <t>OCHRANA IZOLACE NA POVRCHU TEXTILIÍ</t>
  </si>
  <si>
    <t>přechodové desky, vč. drenáže</t>
  </si>
  <si>
    <t>(2+0,28+0,3+0,15+0,15)*(4,56+0,234*2)*2*1,1=31,857 [A]</t>
  </si>
  <si>
    <t>položka zahrnuje: 
- dodání  předepsaného ochranného materiálu 
- zřízení ochrany izolace</t>
  </si>
  <si>
    <t>135</t>
  </si>
  <si>
    <t>78381</t>
  </si>
  <si>
    <t>NÁTĚRY BETON KONSTR TYP S1 (OS-A)</t>
  </si>
  <si>
    <t>Jedná se o pečetící vrstvu na desce NK a přechodových deskách. Položka se použije jen v případě kompatibility se stěrkovou izolací zhotovitele.</t>
  </si>
  <si>
    <t>deska NK 
22,98*4,6=105,708 [A] 
přechodové desky 
(2+2)*4,56=18,240 [C] 
(2+2)0,234+4,56*0,257=4,000 [D] 
Celkem: A+C+D=127,948 [E]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</si>
  <si>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</si>
  <si>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</si>
  <si>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70</t>
  </si>
  <si>
    <t>89536</t>
  </si>
  <si>
    <t>DRENÁŽNÍ VÝUSŤ Z PROST BETONU</t>
  </si>
  <si>
    <t>Vyvedení drenáže na líci opevnění svahu.</t>
  </si>
  <si>
    <t>položka zahrnuje: 
- dodání  čerstvého  betonu  (betonové  směsi)  požadované  kvality,  jeho  uložení  do požadovaného tvaru, ošetření a ochranu betonu,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povrchu pro položení požadované izolace, povlaků a nátěrů, případně vyspravení, 
- nátěry zabraňující soudržnost betonu a bednění, 
- opatření  povrchů  betonu  izolací  proti zemní vlhkosti v částech, kde přijdou do styku se zeminou nebo kamenivem</t>
  </si>
  <si>
    <t>Ostatní konstrukce a práce</t>
  </si>
  <si>
    <t>73</t>
  </si>
  <si>
    <t>9111A1a</t>
  </si>
  <si>
    <t>ZÁBRADLÍ SILNIČNÍ S VODOR MADLY - DODÁVKA A MONTÁŽ</t>
  </si>
  <si>
    <t>PKO dle TKP 19 B. Odstín vrchního nátěru určí investor.</t>
  </si>
  <si>
    <t>6+3+4+6=19,000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</si>
  <si>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</si>
  <si>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141</t>
  </si>
  <si>
    <t>9113C3</t>
  </si>
  <si>
    <t>SVODIDLO OCEL SILNIČ JEDNOSTR, ÚROVEŇ ZADRŽ H2 - DEMONTÁŽ S PŘESUNEM</t>
  </si>
  <si>
    <t>Odstranění stávajícího svodidla včetně přesunu do 6 km do Sběrných surovin.</t>
  </si>
  <si>
    <t>5,738+23,14+7,23=36,108 [A] 
10,52+22,06+10,52=43,100 [B] 
Celkem: A+B=79,208 [C]</t>
  </si>
  <si>
    <t>položka zahrnuje: 
- demontáž a odstranění zařízení 
- jeho odvoz na předepsané místo</t>
  </si>
  <si>
    <t>114</t>
  </si>
  <si>
    <t>91228</t>
  </si>
  <si>
    <t>SMĚROVÉ SLOUPKY Z PLAST HMOT VČETNĚ ODRAZNÉHO PÁSKU</t>
  </si>
  <si>
    <t>Na koncích parapetních zdí mostu.</t>
  </si>
  <si>
    <t>položka zahrnuje: 
- dodání a osazení sloupku včetně nutných zemních prací 
- vnitrostaveništní a mimostaveništní doprava 
- odrazky plastové nebo z retroreflexní fólie</t>
  </si>
  <si>
    <t>121</t>
  </si>
  <si>
    <t>914121</t>
  </si>
  <si>
    <t>DOPRAVNÍ ZNAČKY ZÁKLADNÍ VELIKOSTI OCELOVÉ FÓLIE TŘ 1 - DODÁVKA A MONTÁŽ</t>
  </si>
  <si>
    <t>Dle DIO. Komplet i se stojanem.</t>
  </si>
  <si>
    <t>položka zahrnuje: 
- dodávku a montáž značek v požadovaném provedení</t>
  </si>
  <si>
    <t>122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</si>
  <si>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</si>
  <si>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</si>
  <si>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</si>
  <si>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123</t>
  </si>
  <si>
    <t>914129</t>
  </si>
  <si>
    <t>DOPRAV ZNAČKY ZÁKLAD VEL OCEL FÓLIE TŘ 1 - NÁJEMNÉ</t>
  </si>
  <si>
    <t>KSDEN</t>
  </si>
  <si>
    <t>2*10*7=140,000 [A]</t>
  </si>
  <si>
    <t>položka zahrnuje sazbu za pronájem dopravních značek a zařízení, počet jednotek je určen jako součin počtu značek a počtu dní použití</t>
  </si>
  <si>
    <t>133</t>
  </si>
  <si>
    <t>914321</t>
  </si>
  <si>
    <t>DOPRAV ZNAČKY ZMENŠ VEL OCEL FÓLIE TŘ 1 - DODÁVKA A MONT</t>
  </si>
  <si>
    <t>Název toku (IS 15a). Osadí se na společný sloupek s ev.č.mostu.</t>
  </si>
  <si>
    <t>124</t>
  </si>
  <si>
    <t>914411</t>
  </si>
  <si>
    <t>DOPRAVNÍ ZNAČKY 100X150CM OCELOVÉ - DODÁVKA A MONTÁŽ</t>
  </si>
  <si>
    <t>Dle DIO. Včetně stojanů.</t>
  </si>
  <si>
    <t>125</t>
  </si>
  <si>
    <t>914413</t>
  </si>
  <si>
    <t>DOPRAVNÍ ZNAČKY 100X150CM OCELOVÉ - DEMONTÁŽ</t>
  </si>
  <si>
    <t>126</t>
  </si>
  <si>
    <t>914419</t>
  </si>
  <si>
    <t>DOPRAV ZNAČKY 100X150CM OCEL - NÁJEMNÉ</t>
  </si>
  <si>
    <t>Dle DIO.</t>
  </si>
  <si>
    <t>4*7*10=280,000 [A]</t>
  </si>
  <si>
    <t>91</t>
  </si>
  <si>
    <t>914931</t>
  </si>
  <si>
    <t>SLOUPKY A STOJKY DZ Z HLINÍK TRUBEK ZABETON DOD A MONTÁŽ</t>
  </si>
  <si>
    <t>položka zahrnuje: 
- sloupky a upevňovací zařízení včetně jejich osazení (betonová patka, zemní práce)</t>
  </si>
  <si>
    <t>90</t>
  </si>
  <si>
    <t>914943</t>
  </si>
  <si>
    <t>SLOUPKY A STOJKY DZ Z HLINÍK TRUBEK DO PATKY DEMONTÁŽ</t>
  </si>
  <si>
    <t>Místo uložení určí správce mostu.</t>
  </si>
  <si>
    <t>66</t>
  </si>
  <si>
    <t>914A21</t>
  </si>
  <si>
    <t>EV ČÍSLO MOSTU OCEL S FÓLIÍ TŘ.1 DODÁVKA A MONTÁŽ</t>
  </si>
  <si>
    <t>67</t>
  </si>
  <si>
    <t>914A23</t>
  </si>
  <si>
    <t>EV ČÍSLO MOSTU OCEL S FÓLIÍ TŘ.1 DEMONTÁŽ</t>
  </si>
  <si>
    <t>111</t>
  </si>
  <si>
    <t>915111</t>
  </si>
  <si>
    <t>VODOROVNÉ DOPRAVNÍ ZNAČENÍ BARVOU HLADKÉ - DODÁVKA A POKLÁDKA</t>
  </si>
  <si>
    <t>0,25*2*35=17,500 [A]</t>
  </si>
  <si>
    <t>položka zahrnuje: 
- dodání a pokládku nátěrového materiálu (měří se pouze natíraná plocha) 
- předznačení a reflexní úpravu</t>
  </si>
  <si>
    <t>118</t>
  </si>
  <si>
    <t>916121</t>
  </si>
  <si>
    <t>DOPRAV SVĚTLO VÝSTRAŽ SOUPRAVA 3KS - DOD A MONTÁŽ</t>
  </si>
  <si>
    <t>položka zahrnuje: 
- dodání zařízení v předepsaném provedení včetně jejich osazení 
- údržbu po celou dobu trvání funkce, náhradu zničených nebo ztracených kusů, nutnou opravu poškozených částí 
- napájení z baterie včetně záložní baterie</t>
  </si>
  <si>
    <t>119</t>
  </si>
  <si>
    <t>916123</t>
  </si>
  <si>
    <t>DOPRAV SVĚTLO VÝSTRAŽ SOUPRAVA 3KS - DEMONTÁŽ</t>
  </si>
  <si>
    <t>Položka zahrnuje odstranění, demontáž a odklizení zařízení s odvozem na předepsané místo</t>
  </si>
  <si>
    <t>120</t>
  </si>
  <si>
    <t>916129</t>
  </si>
  <si>
    <t>DOPRAV SVĚTLO VÝSTRAŽ SOUPRAVA 3KS - NÁJEMNÉ</t>
  </si>
  <si>
    <t>položka zahrnuje sazbu za pronájem zařízení. Počet měrných jednotek se určí jako součin počtu zařízení a počtu dní použití.</t>
  </si>
  <si>
    <t>116</t>
  </si>
  <si>
    <t>916311</t>
  </si>
  <si>
    <t>DOPRAVNÍ ZÁBRANY Z2 S FÓLIÍ TŘ 1 - DOD A MONTÁŽ</t>
  </si>
  <si>
    <t>Dle DIO, včetně stojanů.</t>
  </si>
  <si>
    <t>položka zahrnuje: 
- dodání zařízení v předepsaném provedení včetně jejich osazení 
- údržbu po celou dobu trvání funkce, náhradu zničených nebo ztracených kusů, nutnou opravu poškozených částí</t>
  </si>
  <si>
    <t>115</t>
  </si>
  <si>
    <t>916313</t>
  </si>
  <si>
    <t>DOPRAVNÍ ZÁBRANY Z2 S FÓLIÍ TŘ 1 - DEMONTÁŽ</t>
  </si>
  <si>
    <t>117</t>
  </si>
  <si>
    <t>916319</t>
  </si>
  <si>
    <t>DOPRAVNÍ ZÁBRANY Z2 - NÁJEMNÉ</t>
  </si>
  <si>
    <t>2*7*10=140,000 [A]</t>
  </si>
  <si>
    <t>93</t>
  </si>
  <si>
    <t>919112</t>
  </si>
  <si>
    <t>ŘEZÁNÍ ASFALTOVÉHO KRYTU VOZOVEK TL DO 100MM</t>
  </si>
  <si>
    <t>ZÚ, KÚ a řezané dilatační spáry.</t>
  </si>
  <si>
    <t>5,028+4,841=9,869 [A] 
2*4,742=9,484 [B] 
Celkem: A+B=19,353 [C]</t>
  </si>
  <si>
    <t>položka zahrnuje řezání vozovkové vrstvy v předepsané tloušťce, včetně spotřeby vody</t>
  </si>
  <si>
    <t>139</t>
  </si>
  <si>
    <t>93118</t>
  </si>
  <si>
    <t>VÝPLŇ DILATAČNÍCH SPAR Z POLYSTYRENU</t>
  </si>
  <si>
    <t>Extrudovaný polystyrén tl. 20 mm v kloubech.</t>
  </si>
  <si>
    <t>0,02*(0,07+0,10)*(4,937+5,123)=0,034 [A]</t>
  </si>
  <si>
    <t>položka zahrnuje dodávku a osazení předepsaného materiálu, očištění ploch spáry před úpravou, očištění okolí spáry po úpravě</t>
  </si>
  <si>
    <t>78</t>
  </si>
  <si>
    <t>931182</t>
  </si>
  <si>
    <t>VÝPLŇ DILATAČNÍCH SPAR Z POLYSTYRENU TL 20MM</t>
  </si>
  <si>
    <t>Podél parapetních zdí.</t>
  </si>
  <si>
    <t>0,34*(22,75+23,213)=15,627 [A]</t>
  </si>
  <si>
    <t>140</t>
  </si>
  <si>
    <t>931325</t>
  </si>
  <si>
    <t>TĚSNĚNÍ DILATAČ SPAR ASF ZÁLIVKOU MODIFIK PRŮŘ DO 600MM2</t>
  </si>
  <si>
    <t>vrubový kloub</t>
  </si>
  <si>
    <t>4,937+5,123=10,060 [A]</t>
  </si>
  <si>
    <t>položka zahrnuje dodávku a osazení předepsaného materiálu, očištění ploch spáry před úpravou, očištění okolí spáry po úpravě 
nezahrnuje těsnící profil</t>
  </si>
  <si>
    <t>95</t>
  </si>
  <si>
    <t>931326</t>
  </si>
  <si>
    <t>TĚSNĚNÍ DILATAČ SPAR ASF ZÁLIVKOU MODIFIK PRŮŘ DO 800MM2</t>
  </si>
  <si>
    <t>Těsnící zálivky na mostě kolem odvodňovacích žlábků a řezaných spár ve vozovce.</t>
  </si>
  <si>
    <t>žlábky 
(22,75+23,213)*2=91,926 [A] 
spáry 
5,028+4,841=9,869 [B] 
4,937+5,123=10,060 [C] 
Celkem: A+B+C=111,855 [D]</t>
  </si>
  <si>
    <t>94</t>
  </si>
  <si>
    <t>93135</t>
  </si>
  <si>
    <t>TĚSNĚNÍ DILATAČ SPAR PRYŽ PÁSKOU NEBO KRUH PROFILEM</t>
  </si>
  <si>
    <t>Předtěsnění z pěnového polyetylénu.</t>
  </si>
  <si>
    <t>(22,75+23,213)*2=91,926 [A]</t>
  </si>
  <si>
    <t>61</t>
  </si>
  <si>
    <t>935832</t>
  </si>
  <si>
    <t>ŽLABY A RIGOLY DLÁŽDĚNÉ Z LOMOVÉHO KAMENE TL DO 250MMM DO BETONU TL 100MM</t>
  </si>
  <si>
    <t>Skluzy dle VL4, 504.82a, tl. 0,2m, bet. lože 200 mm, vč. vyčnívajících retardérů.</t>
  </si>
  <si>
    <t>1*(0,475+5,6+0,65)=6,725 [A] 
1*(0,675+6,3+0,65)=7,625 [B] 
1*(0,585+5,15+0,71)=6,445 [C] 
1*(0,515+6,51+0,65)=7,675 [D] 
Celkem: A+B+C+D=28,470 [E]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</si>
  <si>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</si>
  <si>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64</t>
  </si>
  <si>
    <t>93639</t>
  </si>
  <si>
    <t>ZAÚSTĚNÍ SKLUZŮ (VČET DLAŽBY Z LOM KAMENE)</t>
  </si>
  <si>
    <t>Položka zahrnuje veškerý materiál, výrobky a polotovary, včetně mimostaveništní a vnitrostaveništní dopravy (rovněž přesuny), včetně naložení a složení,případně s uložením.</t>
  </si>
  <si>
    <t>138</t>
  </si>
  <si>
    <t>93640a</t>
  </si>
  <si>
    <t>DROBNÉ DOPLŇK KONSTR KAMENNÉ</t>
  </si>
  <si>
    <t>Kamenné desky na parapetních zdech. Povrch pemrlován. Vzorek kamene se předloží investorovy k odsouhlasení.</t>
  </si>
  <si>
    <t>0,65*(22,55+0,1)*2*0,1=2,945 [A]</t>
  </si>
  <si>
    <t>79</t>
  </si>
  <si>
    <t>93650</t>
  </si>
  <si>
    <t>DROBNÉ DOPLŇK KONSTR KOVOVÉ</t>
  </si>
  <si>
    <t>KG</t>
  </si>
  <si>
    <t>Osazení drenážního profilu u MZ dle VL4 406,13., jeho přelepení separační páskou a jeho vyvedení nad přechodovou desku. Přesah přes dil. spáru cca1 m.</t>
  </si>
  <si>
    <t>(2*23,15+4*1)*0,51=25,653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</si>
  <si>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</si>
  <si>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25</t>
  </si>
  <si>
    <t>938444</t>
  </si>
  <si>
    <t>OČIŠTĚNÍ ZDIVA OTRYSKÁNÍM TLAKOVOU VODOU PŘES 1000 BARŮ</t>
  </si>
  <si>
    <t>Odhad dle pol.č.62747.</t>
  </si>
  <si>
    <t>položka zahrnuje očištění předepsaným způsobem včetně odklizení vzniklého odpadu</t>
  </si>
  <si>
    <t>63</t>
  </si>
  <si>
    <t>94390</t>
  </si>
  <si>
    <t>PROSTOROVÉ PRACOVNÍ LEŠENÍ PŘES 3 KPA</t>
  </si>
  <si>
    <t>M3OP</t>
  </si>
  <si>
    <t>Lešení jen se svolením správce toku.</t>
  </si>
  <si>
    <t>2*22*3*1,2=158,400 [A]</t>
  </si>
  <si>
    <t>Položka zahrnuje dovoz, montáž, údržbu, opotřebení (nájemné), demontáž, konzervaci, odvoz.</t>
  </si>
  <si>
    <t>59</t>
  </si>
  <si>
    <t>966168</t>
  </si>
  <si>
    <t>BOURÁNÍ KONSTRUKCÍ ZE ŽELEZOBETONU S ODVOZEM DO 20KM</t>
  </si>
  <si>
    <t>Stávající římsy a případně i deska na klenbách. Odhad množství, fakturace dle skutečnosti a se souhlasem investora. Při bourání nesmí dojít k uvolnění kamenného zdiva kleneb.</t>
  </si>
  <si>
    <t>římsy 
22,06*0,506*0,1=1,116 [A] 
23,14*0,524*0,1=1,213 [B] 
deska 
22,06*5,825*0,17=21,845 [C] 
Celkem: A+B+C=24,174 [D]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</si>
  <si>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</si>
  <si>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142</t>
  </si>
  <si>
    <t>97817</t>
  </si>
  <si>
    <t>ODSTRANĚNÍ MOSTNÍ IZOLACE</t>
  </si>
  <si>
    <t>Položka se použije jen v případě výskytu izolace. Odhad množství, bude se fakturovat dle skutečnosti a se souhlasem investora. V ceně je i odvoz na řízenou skádku do 20 km.</t>
  </si>
  <si>
    <t>22,06*5,825=128,500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</si>
  <si>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</si>
  <si>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112</t>
  </si>
  <si>
    <t>99801</t>
  </si>
  <si>
    <t>Letopočet opravy</t>
  </si>
  <si>
    <t>Formu a umítění určí investor.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</si>
</sst>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7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12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0+O8+O65+O102+O119+O128+O149+O170+O175+O188+O193</f>
      </c>
      <c t="s">
        <v>12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14</v>
      </c>
      <c s="36">
        <f>0+I8+I65+I102+I119+I128+I149+I170+I175+I188+I193</f>
      </c>
      <c r="O3" t="s">
        <v>9</v>
      </c>
      <c t="s">
        <v>13</v>
      </c>
    </row>
    <row r="4" spans="1:16" ht="15" customHeight="1">
      <c r="A4" t="s">
        <v>7</v>
      </c>
      <c s="12" t="s">
        <v>8</v>
      </c>
      <c s="13" t="s">
        <v>14</v>
      </c>
      <c s="5"/>
      <c s="14" t="s">
        <v>15</v>
      </c>
      <c s="5"/>
      <c s="5"/>
      <c s="15"/>
      <c s="15"/>
      <c r="O4" t="s">
        <v>10</v>
      </c>
      <c t="s">
        <v>13</v>
      </c>
    </row>
    <row r="5" spans="1:16" ht="12.75" customHeight="1">
      <c r="A5" s="11" t="s">
        <v>16</v>
      </c>
      <c s="11" t="s">
        <v>18</v>
      </c>
      <c s="11" t="s">
        <v>20</v>
      </c>
      <c s="11" t="s">
        <v>21</v>
      </c>
      <c s="11" t="s">
        <v>22</v>
      </c>
      <c s="11" t="s">
        <v>24</v>
      </c>
      <c s="11" t="s">
        <v>26</v>
      </c>
      <c s="11" t="s">
        <v>28</v>
      </c>
      <c s="11"/>
      <c r="O5" t="s">
        <v>11</v>
      </c>
      <c t="s">
        <v>13</v>
      </c>
    </row>
    <row r="6" spans="1:9" ht="12.75" customHeight="1">
      <c r="A6" s="11"/>
      <c s="11"/>
      <c s="11"/>
      <c s="11"/>
      <c s="11"/>
      <c s="11"/>
      <c s="11"/>
      <c s="11" t="s">
        <v>29</v>
      </c>
      <c s="11" t="s">
        <v>31</v>
      </c>
    </row>
    <row r="7" spans="1:9" ht="12.75" customHeight="1">
      <c r="A7" s="11" t="s">
        <v>17</v>
      </c>
      <c s="11" t="s">
        <v>19</v>
      </c>
      <c s="11" t="s">
        <v>13</v>
      </c>
      <c s="11" t="s">
        <v>12</v>
      </c>
      <c s="11" t="s">
        <v>23</v>
      </c>
      <c s="11" t="s">
        <v>25</v>
      </c>
      <c s="11" t="s">
        <v>27</v>
      </c>
      <c s="11" t="s">
        <v>30</v>
      </c>
      <c s="11" t="s">
        <v>32</v>
      </c>
    </row>
    <row r="8" spans="1:18" ht="12.75" customHeight="1">
      <c r="A8" s="15" t="s">
        <v>33</v>
      </c>
      <c s="15"/>
      <c s="20" t="s">
        <v>17</v>
      </c>
      <c s="15"/>
      <c s="21" t="s">
        <v>34</v>
      </c>
      <c s="15"/>
      <c s="15"/>
      <c s="15"/>
      <c s="22">
        <f>0+Q8</f>
      </c>
      <c r="O8">
        <f>0+R8</f>
      </c>
      <c r="Q8">
        <f>0+I9+I13+I17+I21+I25+I29+I33+I37+I41+I45+I49+I53+I57+I61</f>
      </c>
      <c>
        <f>0+O9+O13+O17+O21+O25+O29+O33+O37+O41+O45+O49+O53+O57+O61</f>
      </c>
    </row>
    <row r="9" spans="1:16" ht="12.75">
      <c r="A9" s="19" t="s">
        <v>35</v>
      </c>
      <c s="23" t="s">
        <v>19</v>
      </c>
      <c s="23" t="s">
        <v>36</v>
      </c>
      <c s="19" t="s">
        <v>37</v>
      </c>
      <c s="24" t="s">
        <v>38</v>
      </c>
      <c s="25" t="s">
        <v>39</v>
      </c>
      <c s="26">
        <v>33.062</v>
      </c>
      <c s="27">
        <v>0</v>
      </c>
      <c s="27">
        <f>ROUND(ROUND(H9,2)*ROUND(G9,3),2)</f>
      </c>
      <c r="O9">
        <f>(I9*21)/100</f>
      </c>
      <c t="s">
        <v>13</v>
      </c>
    </row>
    <row r="10" spans="1:5" ht="12.75">
      <c r="A10" s="28" t="s">
        <v>40</v>
      </c>
      <c r="E10" s="29" t="s">
        <v>41</v>
      </c>
    </row>
    <row r="11" spans="1:5" ht="63.75">
      <c r="A11" s="30" t="s">
        <v>42</v>
      </c>
      <c r="E11" s="31" t="s">
        <v>43</v>
      </c>
    </row>
    <row r="12" spans="1:5" ht="25.5">
      <c r="A12" t="s">
        <v>44</v>
      </c>
      <c r="E12" s="29" t="s">
        <v>45</v>
      </c>
    </row>
    <row r="13" spans="1:16" ht="12.75">
      <c r="A13" s="19" t="s">
        <v>35</v>
      </c>
      <c s="23" t="s">
        <v>13</v>
      </c>
      <c s="23" t="s">
        <v>46</v>
      </c>
      <c s="19" t="s">
        <v>37</v>
      </c>
      <c s="24" t="s">
        <v>47</v>
      </c>
      <c s="25" t="s">
        <v>39</v>
      </c>
      <c s="26">
        <v>161.182</v>
      </c>
      <c s="27">
        <v>0</v>
      </c>
      <c s="27">
        <f>ROUND(ROUND(H13,2)*ROUND(G13,3),2)</f>
      </c>
      <c r="O13">
        <f>(I13*21)/100</f>
      </c>
      <c t="s">
        <v>13</v>
      </c>
    </row>
    <row r="14" spans="1:5" ht="12.75">
      <c r="A14" s="28" t="s">
        <v>40</v>
      </c>
      <c r="E14" s="29" t="s">
        <v>48</v>
      </c>
    </row>
    <row r="15" spans="1:5" ht="114.75">
      <c r="A15" s="30" t="s">
        <v>42</v>
      </c>
      <c r="E15" s="31" t="s">
        <v>49</v>
      </c>
    </row>
    <row r="16" spans="1:5" ht="25.5">
      <c r="A16" t="s">
        <v>44</v>
      </c>
      <c r="E16" s="29" t="s">
        <v>45</v>
      </c>
    </row>
    <row r="17" spans="1:16" ht="12.75">
      <c r="A17" s="19" t="s">
        <v>35</v>
      </c>
      <c s="23" t="s">
        <v>12</v>
      </c>
      <c s="23" t="s">
        <v>50</v>
      </c>
      <c s="19" t="s">
        <v>37</v>
      </c>
      <c s="24" t="s">
        <v>51</v>
      </c>
      <c s="25" t="s">
        <v>39</v>
      </c>
      <c s="26">
        <v>0.604</v>
      </c>
      <c s="27">
        <v>0</v>
      </c>
      <c s="27">
        <f>ROUND(ROUND(H17,2)*ROUND(G17,3),2)</f>
      </c>
      <c r="O17">
        <f>(I17*21)/100</f>
      </c>
      <c t="s">
        <v>13</v>
      </c>
    </row>
    <row r="18" spans="1:5" ht="12.75">
      <c r="A18" s="28" t="s">
        <v>40</v>
      </c>
      <c r="E18" s="29" t="s">
        <v>52</v>
      </c>
    </row>
    <row r="19" spans="1:5" ht="25.5">
      <c r="A19" s="30" t="s">
        <v>42</v>
      </c>
      <c r="E19" s="31" t="s">
        <v>53</v>
      </c>
    </row>
    <row r="20" spans="1:5" ht="25.5">
      <c r="A20" t="s">
        <v>44</v>
      </c>
      <c r="E20" s="29" t="s">
        <v>45</v>
      </c>
    </row>
    <row r="21" spans="1:16" ht="12.75">
      <c r="A21" s="19" t="s">
        <v>35</v>
      </c>
      <c s="23" t="s">
        <v>54</v>
      </c>
      <c s="23" t="s">
        <v>55</v>
      </c>
      <c s="19" t="s">
        <v>37</v>
      </c>
      <c s="24" t="s">
        <v>56</v>
      </c>
      <c s="25" t="s">
        <v>57</v>
      </c>
      <c s="26">
        <v>1</v>
      </c>
      <c s="27">
        <v>0</v>
      </c>
      <c s="27">
        <f>ROUND(ROUND(H21,2)*ROUND(G21,3),2)</f>
      </c>
      <c r="O21">
        <f>(I21*21)/100</f>
      </c>
      <c t="s">
        <v>13</v>
      </c>
    </row>
    <row r="22" spans="1:5" ht="25.5">
      <c r="A22" s="28" t="s">
        <v>40</v>
      </c>
      <c r="E22" s="29" t="s">
        <v>58</v>
      </c>
    </row>
    <row r="23" spans="1:5" ht="12.75">
      <c r="A23" s="30" t="s">
        <v>42</v>
      </c>
      <c r="E23" s="31" t="s">
        <v>37</v>
      </c>
    </row>
    <row r="24" spans="1:5" ht="12.75">
      <c r="A24" t="s">
        <v>44</v>
      </c>
      <c r="E24" s="29" t="s">
        <v>59</v>
      </c>
    </row>
    <row r="25" spans="1:16" ht="12.75">
      <c r="A25" s="19" t="s">
        <v>35</v>
      </c>
      <c s="23" t="s">
        <v>60</v>
      </c>
      <c s="23" t="s">
        <v>61</v>
      </c>
      <c s="19" t="s">
        <v>37</v>
      </c>
      <c s="24" t="s">
        <v>62</v>
      </c>
      <c s="25" t="s">
        <v>57</v>
      </c>
      <c s="26">
        <v>2</v>
      </c>
      <c s="27">
        <v>0</v>
      </c>
      <c s="27">
        <f>ROUND(ROUND(H25,2)*ROUND(G25,3),2)</f>
      </c>
      <c r="O25">
        <f>(I25*21)/100</f>
      </c>
      <c t="s">
        <v>13</v>
      </c>
    </row>
    <row r="26" spans="1:5" ht="38.25">
      <c r="A26" s="28" t="s">
        <v>40</v>
      </c>
      <c r="E26" s="29" t="s">
        <v>63</v>
      </c>
    </row>
    <row r="27" spans="1:5" ht="12.75">
      <c r="A27" s="30" t="s">
        <v>42</v>
      </c>
      <c r="E27" s="31" t="s">
        <v>37</v>
      </c>
    </row>
    <row r="28" spans="1:5" ht="12.75">
      <c r="A28" t="s">
        <v>44</v>
      </c>
      <c r="E28" s="29" t="s">
        <v>59</v>
      </c>
    </row>
    <row r="29" spans="1:16" ht="12.75">
      <c r="A29" s="19" t="s">
        <v>35</v>
      </c>
      <c s="23" t="s">
        <v>27</v>
      </c>
      <c s="23" t="s">
        <v>64</v>
      </c>
      <c s="19" t="s">
        <v>37</v>
      </c>
      <c s="24" t="s">
        <v>65</v>
      </c>
      <c s="25" t="s">
        <v>66</v>
      </c>
      <c s="26">
        <v>20</v>
      </c>
      <c s="27">
        <v>0</v>
      </c>
      <c s="27">
        <f>ROUND(ROUND(H29,2)*ROUND(G29,3),2)</f>
      </c>
      <c r="O29">
        <f>(I29*21)/100</f>
      </c>
      <c t="s">
        <v>13</v>
      </c>
    </row>
    <row r="30" spans="1:5" ht="12.75">
      <c r="A30" s="28" t="s">
        <v>40</v>
      </c>
      <c r="E30" s="29" t="s">
        <v>67</v>
      </c>
    </row>
    <row r="31" spans="1:5" ht="12.75">
      <c r="A31" s="30" t="s">
        <v>42</v>
      </c>
      <c r="E31" s="31" t="s">
        <v>37</v>
      </c>
    </row>
    <row r="32" spans="1:5" ht="12.75">
      <c r="A32" t="s">
        <v>44</v>
      </c>
      <c r="E32" s="29" t="s">
        <v>68</v>
      </c>
    </row>
    <row r="33" spans="1:16" ht="12.75">
      <c r="A33" s="19" t="s">
        <v>35</v>
      </c>
      <c s="23" t="s">
        <v>69</v>
      </c>
      <c s="23" t="s">
        <v>70</v>
      </c>
      <c s="19" t="s">
        <v>37</v>
      </c>
      <c s="24" t="s">
        <v>71</v>
      </c>
      <c s="25" t="s">
        <v>66</v>
      </c>
      <c s="26">
        <v>80</v>
      </c>
      <c s="27">
        <v>0</v>
      </c>
      <c s="27">
        <f>ROUND(ROUND(H33,2)*ROUND(G33,3),2)</f>
      </c>
      <c r="O33">
        <f>(I33*21)/100</f>
      </c>
      <c t="s">
        <v>13</v>
      </c>
    </row>
    <row r="34" spans="1:5" ht="12.75">
      <c r="A34" s="28" t="s">
        <v>40</v>
      </c>
      <c r="E34" s="29" t="s">
        <v>72</v>
      </c>
    </row>
    <row r="35" spans="1:5" ht="12.75">
      <c r="A35" s="30" t="s">
        <v>42</v>
      </c>
      <c r="E35" s="31" t="s">
        <v>37</v>
      </c>
    </row>
    <row r="36" spans="1:5" ht="12.75">
      <c r="A36" t="s">
        <v>44</v>
      </c>
      <c r="E36" s="29" t="s">
        <v>73</v>
      </c>
    </row>
    <row r="37" spans="1:16" ht="12.75">
      <c r="A37" s="19" t="s">
        <v>35</v>
      </c>
      <c s="23" t="s">
        <v>74</v>
      </c>
      <c s="23" t="s">
        <v>75</v>
      </c>
      <c s="19" t="s">
        <v>37</v>
      </c>
      <c s="24" t="s">
        <v>76</v>
      </c>
      <c s="25" t="s">
        <v>57</v>
      </c>
      <c s="26">
        <v>1</v>
      </c>
      <c s="27">
        <v>0</v>
      </c>
      <c s="27">
        <f>ROUND(ROUND(H37,2)*ROUND(G37,3),2)</f>
      </c>
      <c r="O37">
        <f>(I37*21)/100</f>
      </c>
      <c t="s">
        <v>13</v>
      </c>
    </row>
    <row r="38" spans="1:5" ht="12.75">
      <c r="A38" s="28" t="s">
        <v>40</v>
      </c>
      <c r="E38" s="29" t="s">
        <v>77</v>
      </c>
    </row>
    <row r="39" spans="1:5" ht="12.75">
      <c r="A39" s="30" t="s">
        <v>42</v>
      </c>
      <c r="E39" s="31" t="s">
        <v>37</v>
      </c>
    </row>
    <row r="40" spans="1:5" ht="38.25">
      <c r="A40" t="s">
        <v>44</v>
      </c>
      <c r="E40" s="29" t="s">
        <v>78</v>
      </c>
    </row>
    <row r="41" spans="1:16" ht="12.75">
      <c r="A41" s="19" t="s">
        <v>35</v>
      </c>
      <c s="23" t="s">
        <v>79</v>
      </c>
      <c s="23" t="s">
        <v>80</v>
      </c>
      <c s="19" t="s">
        <v>37</v>
      </c>
      <c s="24" t="s">
        <v>81</v>
      </c>
      <c s="25" t="s">
        <v>82</v>
      </c>
      <c s="26">
        <v>1</v>
      </c>
      <c s="27">
        <v>0</v>
      </c>
      <c s="27">
        <f>ROUND(ROUND(H41,2)*ROUND(G41,3),2)</f>
      </c>
      <c r="O41">
        <f>(I41*21)/100</f>
      </c>
      <c t="s">
        <v>13</v>
      </c>
    </row>
    <row r="42" spans="1:5" ht="25.5">
      <c r="A42" s="28" t="s">
        <v>40</v>
      </c>
      <c r="E42" s="29" t="s">
        <v>83</v>
      </c>
    </row>
    <row r="43" spans="1:5" ht="12.75">
      <c r="A43" s="30" t="s">
        <v>42</v>
      </c>
      <c r="E43" s="31" t="s">
        <v>37</v>
      </c>
    </row>
    <row r="44" spans="1:5" ht="12.75">
      <c r="A44" t="s">
        <v>44</v>
      </c>
      <c r="E44" s="29" t="s">
        <v>73</v>
      </c>
    </row>
    <row r="45" spans="1:16" ht="12.75">
      <c r="A45" s="19" t="s">
        <v>35</v>
      </c>
      <c s="23" t="s">
        <v>84</v>
      </c>
      <c s="23" t="s">
        <v>85</v>
      </c>
      <c s="19" t="s">
        <v>37</v>
      </c>
      <c s="24" t="s">
        <v>86</v>
      </c>
      <c s="25" t="s">
        <v>57</v>
      </c>
      <c s="26">
        <v>1</v>
      </c>
      <c s="27">
        <v>0</v>
      </c>
      <c s="27">
        <f>ROUND(ROUND(H45,2)*ROUND(G45,3),2)</f>
      </c>
      <c r="O45">
        <f>(I45*21)/100</f>
      </c>
      <c t="s">
        <v>13</v>
      </c>
    </row>
    <row r="46" spans="1:5" ht="12.75">
      <c r="A46" s="28" t="s">
        <v>40</v>
      </c>
      <c r="E46" s="29" t="s">
        <v>87</v>
      </c>
    </row>
    <row r="47" spans="1:5" ht="12.75">
      <c r="A47" s="30" t="s">
        <v>42</v>
      </c>
      <c r="E47" s="31" t="s">
        <v>37</v>
      </c>
    </row>
    <row r="48" spans="1:5" ht="12.75">
      <c r="A48" t="s">
        <v>44</v>
      </c>
      <c r="E48" s="29" t="s">
        <v>73</v>
      </c>
    </row>
    <row r="49" spans="1:16" ht="12.75">
      <c r="A49" s="19" t="s">
        <v>35</v>
      </c>
      <c s="23" t="s">
        <v>88</v>
      </c>
      <c s="23" t="s">
        <v>89</v>
      </c>
      <c s="19" t="s">
        <v>37</v>
      </c>
      <c s="24" t="s">
        <v>90</v>
      </c>
      <c s="25" t="s">
        <v>57</v>
      </c>
      <c s="26">
        <v>1</v>
      </c>
      <c s="27">
        <v>0</v>
      </c>
      <c s="27">
        <f>ROUND(ROUND(H49,2)*ROUND(G49,3),2)</f>
      </c>
      <c r="O49">
        <f>(I49*21)/100</f>
      </c>
      <c t="s">
        <v>13</v>
      </c>
    </row>
    <row r="50" spans="1:5" ht="12.75">
      <c r="A50" s="28" t="s">
        <v>40</v>
      </c>
      <c r="E50" s="29" t="s">
        <v>37</v>
      </c>
    </row>
    <row r="51" spans="1:5" ht="12.75">
      <c r="A51" s="30" t="s">
        <v>42</v>
      </c>
      <c r="E51" s="31" t="s">
        <v>37</v>
      </c>
    </row>
    <row r="52" spans="1:5" ht="12.75">
      <c r="A52" t="s">
        <v>44</v>
      </c>
      <c r="E52" s="29" t="s">
        <v>73</v>
      </c>
    </row>
    <row r="53" spans="1:16" ht="12.75">
      <c r="A53" s="19" t="s">
        <v>35</v>
      </c>
      <c s="23" t="s">
        <v>91</v>
      </c>
      <c s="23" t="s">
        <v>92</v>
      </c>
      <c s="19" t="s">
        <v>37</v>
      </c>
      <c s="24" t="s">
        <v>93</v>
      </c>
      <c s="25" t="s">
        <v>57</v>
      </c>
      <c s="26">
        <v>1</v>
      </c>
      <c s="27">
        <v>0</v>
      </c>
      <c s="27">
        <f>ROUND(ROUND(H53,2)*ROUND(G53,3),2)</f>
      </c>
      <c r="O53">
        <f>(I53*21)/100</f>
      </c>
      <c t="s">
        <v>13</v>
      </c>
    </row>
    <row r="54" spans="1:5" ht="12.75">
      <c r="A54" s="28" t="s">
        <v>40</v>
      </c>
      <c r="E54" s="29" t="s">
        <v>94</v>
      </c>
    </row>
    <row r="55" spans="1:5" ht="12.75">
      <c r="A55" s="30" t="s">
        <v>42</v>
      </c>
      <c r="E55" s="31" t="s">
        <v>37</v>
      </c>
    </row>
    <row r="56" spans="1:5" ht="12.75">
      <c r="A56" t="s">
        <v>44</v>
      </c>
      <c r="E56" s="29" t="s">
        <v>73</v>
      </c>
    </row>
    <row r="57" spans="1:16" ht="12.75">
      <c r="A57" s="19" t="s">
        <v>35</v>
      </c>
      <c s="23" t="s">
        <v>95</v>
      </c>
      <c s="23" t="s">
        <v>96</v>
      </c>
      <c s="19" t="s">
        <v>37</v>
      </c>
      <c s="24" t="s">
        <v>97</v>
      </c>
      <c s="25" t="s">
        <v>98</v>
      </c>
      <c s="26">
        <v>3</v>
      </c>
      <c s="27">
        <v>0</v>
      </c>
      <c s="27">
        <f>ROUND(ROUND(H57,2)*ROUND(G57,3),2)</f>
      </c>
      <c r="O57">
        <f>(I57*21)/100</f>
      </c>
      <c t="s">
        <v>13</v>
      </c>
    </row>
    <row r="58" spans="1:5" ht="25.5">
      <c r="A58" s="28" t="s">
        <v>40</v>
      </c>
      <c r="E58" s="29" t="s">
        <v>99</v>
      </c>
    </row>
    <row r="59" spans="1:5" ht="12.75">
      <c r="A59" s="30" t="s">
        <v>42</v>
      </c>
      <c r="E59" s="31" t="s">
        <v>37</v>
      </c>
    </row>
    <row r="60" spans="1:5" ht="89.25">
      <c r="A60" t="s">
        <v>44</v>
      </c>
      <c r="E60" s="29" t="s">
        <v>100</v>
      </c>
    </row>
    <row r="61" spans="1:16" ht="12.75">
      <c r="A61" s="19" t="s">
        <v>35</v>
      </c>
      <c s="23" t="s">
        <v>101</v>
      </c>
      <c s="23" t="s">
        <v>102</v>
      </c>
      <c s="19" t="s">
        <v>37</v>
      </c>
      <c s="24" t="s">
        <v>103</v>
      </c>
      <c s="25" t="s">
        <v>57</v>
      </c>
      <c s="26">
        <v>1</v>
      </c>
      <c s="27">
        <v>0</v>
      </c>
      <c s="27">
        <f>ROUND(ROUND(H61,2)*ROUND(G61,3),2)</f>
      </c>
      <c r="O61">
        <f>(I61*21)/100</f>
      </c>
      <c t="s">
        <v>13</v>
      </c>
    </row>
    <row r="62" spans="1:5" ht="12.75">
      <c r="A62" s="28" t="s">
        <v>40</v>
      </c>
      <c r="E62" s="29" t="s">
        <v>37</v>
      </c>
    </row>
    <row r="63" spans="1:5" ht="12.75">
      <c r="A63" s="30" t="s">
        <v>42</v>
      </c>
      <c r="E63" s="31" t="s">
        <v>37</v>
      </c>
    </row>
    <row r="64" spans="1:5" ht="51">
      <c r="A64" t="s">
        <v>44</v>
      </c>
      <c r="E64" s="29" t="s">
        <v>104</v>
      </c>
    </row>
    <row r="65" spans="1:18" ht="12.75" customHeight="1">
      <c r="A65" s="5" t="s">
        <v>33</v>
      </c>
      <c s="5"/>
      <c s="34" t="s">
        <v>19</v>
      </c>
      <c s="5"/>
      <c s="21" t="s">
        <v>105</v>
      </c>
      <c s="5"/>
      <c s="5"/>
      <c s="5"/>
      <c s="35">
        <f>0+Q65</f>
      </c>
      <c r="O65">
        <f>0+R65</f>
      </c>
      <c r="Q65">
        <f>0+I66+I70+I74+I78+I82+I86+I90+I94+I98</f>
      </c>
      <c>
        <f>0+O66+O70+O74+O78+O82+O86+O90+O94+O98</f>
      </c>
    </row>
    <row r="66" spans="1:16" ht="12.75">
      <c r="A66" s="19" t="s">
        <v>35</v>
      </c>
      <c s="23" t="s">
        <v>106</v>
      </c>
      <c s="23" t="s">
        <v>107</v>
      </c>
      <c s="19" t="s">
        <v>37</v>
      </c>
      <c s="24" t="s">
        <v>108</v>
      </c>
      <c s="25" t="s">
        <v>109</v>
      </c>
      <c s="26">
        <v>350</v>
      </c>
      <c s="27">
        <v>0</v>
      </c>
      <c s="27">
        <f>ROUND(ROUND(H66,2)*ROUND(G66,3),2)</f>
      </c>
      <c r="O66">
        <f>(I66*21)/100</f>
      </c>
      <c t="s">
        <v>13</v>
      </c>
    </row>
    <row r="67" spans="1:5" ht="12.75">
      <c r="A67" s="28" t="s">
        <v>40</v>
      </c>
      <c r="E67" s="29" t="s">
        <v>37</v>
      </c>
    </row>
    <row r="68" spans="1:5" ht="12.75">
      <c r="A68" s="30" t="s">
        <v>42</v>
      </c>
      <c r="E68" s="31" t="s">
        <v>110</v>
      </c>
    </row>
    <row r="69" spans="1:5" ht="12.75">
      <c r="A69" t="s">
        <v>44</v>
      </c>
      <c r="E69" s="29" t="s">
        <v>111</v>
      </c>
    </row>
    <row r="70" spans="1:16" ht="25.5">
      <c r="A70" s="19" t="s">
        <v>35</v>
      </c>
      <c s="23" t="s">
        <v>112</v>
      </c>
      <c s="23" t="s">
        <v>113</v>
      </c>
      <c s="19" t="s">
        <v>37</v>
      </c>
      <c s="24" t="s">
        <v>114</v>
      </c>
      <c s="25" t="s">
        <v>115</v>
      </c>
      <c s="26">
        <v>3.5</v>
      </c>
      <c s="27">
        <v>0</v>
      </c>
      <c s="27">
        <f>ROUND(ROUND(H70,2)*ROUND(G70,3),2)</f>
      </c>
      <c r="O70">
        <f>(I70*21)/100</f>
      </c>
      <c t="s">
        <v>13</v>
      </c>
    </row>
    <row r="71" spans="1:5" ht="25.5">
      <c r="A71" s="28" t="s">
        <v>40</v>
      </c>
      <c r="E71" s="29" t="s">
        <v>116</v>
      </c>
    </row>
    <row r="72" spans="1:5" ht="12.75">
      <c r="A72" s="30" t="s">
        <v>42</v>
      </c>
      <c r="E72" s="31" t="s">
        <v>117</v>
      </c>
    </row>
    <row r="73" spans="1:5" ht="63.75">
      <c r="A73" t="s">
        <v>44</v>
      </c>
      <c r="E73" s="29" t="s">
        <v>118</v>
      </c>
    </row>
    <row r="74" spans="1:16" ht="12.75">
      <c r="A74" s="19" t="s">
        <v>35</v>
      </c>
      <c s="23" t="s">
        <v>119</v>
      </c>
      <c s="23" t="s">
        <v>120</v>
      </c>
      <c s="19" t="s">
        <v>37</v>
      </c>
      <c s="24" t="s">
        <v>121</v>
      </c>
      <c s="25" t="s">
        <v>115</v>
      </c>
      <c s="26">
        <v>13.031</v>
      </c>
      <c s="27">
        <v>0</v>
      </c>
      <c s="27">
        <f>ROUND(ROUND(H74,2)*ROUND(G74,3),2)</f>
      </c>
      <c r="O74">
        <f>(I74*21)/100</f>
      </c>
      <c t="s">
        <v>13</v>
      </c>
    </row>
    <row r="75" spans="1:5" ht="12.75">
      <c r="A75" s="28" t="s">
        <v>40</v>
      </c>
      <c r="E75" s="29" t="s">
        <v>122</v>
      </c>
    </row>
    <row r="76" spans="1:5" ht="12.75">
      <c r="A76" s="30" t="s">
        <v>42</v>
      </c>
      <c r="E76" s="31" t="s">
        <v>123</v>
      </c>
    </row>
    <row r="77" spans="1:5" ht="63.75">
      <c r="A77" t="s">
        <v>44</v>
      </c>
      <c r="E77" s="29" t="s">
        <v>118</v>
      </c>
    </row>
    <row r="78" spans="1:16" ht="12.75">
      <c r="A78" s="19" t="s">
        <v>35</v>
      </c>
      <c s="23" t="s">
        <v>124</v>
      </c>
      <c s="23" t="s">
        <v>125</v>
      </c>
      <c s="19" t="s">
        <v>37</v>
      </c>
      <c s="24" t="s">
        <v>126</v>
      </c>
      <c s="25" t="s">
        <v>66</v>
      </c>
      <c s="26">
        <v>50</v>
      </c>
      <c s="27">
        <v>0</v>
      </c>
      <c s="27">
        <f>ROUND(ROUND(H78,2)*ROUND(G78,3),2)</f>
      </c>
      <c r="O78">
        <f>(I78*21)/100</f>
      </c>
      <c t="s">
        <v>13</v>
      </c>
    </row>
    <row r="79" spans="1:5" ht="25.5">
      <c r="A79" s="28" t="s">
        <v>40</v>
      </c>
      <c r="E79" s="29" t="s">
        <v>127</v>
      </c>
    </row>
    <row r="80" spans="1:5" ht="12.75">
      <c r="A80" s="30" t="s">
        <v>42</v>
      </c>
      <c r="E80" s="31" t="s">
        <v>37</v>
      </c>
    </row>
    <row r="81" spans="1:5" ht="38.25">
      <c r="A81" t="s">
        <v>44</v>
      </c>
      <c r="E81" s="29" t="s">
        <v>128</v>
      </c>
    </row>
    <row r="82" spans="1:16" ht="12.75">
      <c r="A82" s="19" t="s">
        <v>35</v>
      </c>
      <c s="23" t="s">
        <v>129</v>
      </c>
      <c s="23" t="s">
        <v>130</v>
      </c>
      <c s="19" t="s">
        <v>37</v>
      </c>
      <c s="24" t="s">
        <v>131</v>
      </c>
      <c s="25" t="s">
        <v>115</v>
      </c>
      <c s="26">
        <v>45.39</v>
      </c>
      <c s="27">
        <v>0</v>
      </c>
      <c s="27">
        <f>ROUND(ROUND(H82,2)*ROUND(G82,3),2)</f>
      </c>
      <c r="O82">
        <f>(I82*21)/100</f>
      </c>
      <c t="s">
        <v>13</v>
      </c>
    </row>
    <row r="83" spans="1:5" ht="12.75">
      <c r="A83" s="28" t="s">
        <v>40</v>
      </c>
      <c r="E83" s="29" t="s">
        <v>132</v>
      </c>
    </row>
    <row r="84" spans="1:5" ht="89.25">
      <c r="A84" s="30" t="s">
        <v>42</v>
      </c>
      <c r="E84" s="31" t="s">
        <v>133</v>
      </c>
    </row>
    <row r="85" spans="1:5" ht="318.75">
      <c r="A85" t="s">
        <v>44</v>
      </c>
      <c r="E85" s="29" t="s">
        <v>134</v>
      </c>
    </row>
    <row r="86" spans="1:16" ht="12.75">
      <c r="A86" s="19" t="s">
        <v>35</v>
      </c>
      <c s="23" t="s">
        <v>135</v>
      </c>
      <c s="23" t="s">
        <v>136</v>
      </c>
      <c s="19" t="s">
        <v>37</v>
      </c>
      <c s="24" t="s">
        <v>137</v>
      </c>
      <c s="25" t="s">
        <v>115</v>
      </c>
      <c s="26">
        <v>11.388</v>
      </c>
      <c s="27">
        <v>0</v>
      </c>
      <c s="27">
        <f>ROUND(ROUND(H86,2)*ROUND(G86,3),2)</f>
      </c>
      <c r="O86">
        <f>(I86*21)/100</f>
      </c>
      <c t="s">
        <v>13</v>
      </c>
    </row>
    <row r="87" spans="1:5" ht="12.75">
      <c r="A87" s="28" t="s">
        <v>40</v>
      </c>
      <c r="E87" s="29" t="s">
        <v>138</v>
      </c>
    </row>
    <row r="88" spans="1:5" ht="25.5">
      <c r="A88" s="30" t="s">
        <v>42</v>
      </c>
      <c r="E88" s="31" t="s">
        <v>139</v>
      </c>
    </row>
    <row r="89" spans="1:5" ht="318.75">
      <c r="A89" t="s">
        <v>44</v>
      </c>
      <c r="E89" s="29" t="s">
        <v>134</v>
      </c>
    </row>
    <row r="90" spans="1:16" ht="12.75">
      <c r="A90" s="19" t="s">
        <v>35</v>
      </c>
      <c s="23" t="s">
        <v>140</v>
      </c>
      <c s="23" t="s">
        <v>141</v>
      </c>
      <c s="19" t="s">
        <v>37</v>
      </c>
      <c s="24" t="s">
        <v>142</v>
      </c>
      <c s="25" t="s">
        <v>115</v>
      </c>
      <c s="26">
        <v>1.85</v>
      </c>
      <c s="27">
        <v>0</v>
      </c>
      <c s="27">
        <f>ROUND(ROUND(H90,2)*ROUND(G90,3),2)</f>
      </c>
      <c r="O90">
        <f>(I90*21)/100</f>
      </c>
      <c t="s">
        <v>13</v>
      </c>
    </row>
    <row r="91" spans="1:5" ht="25.5">
      <c r="A91" s="28" t="s">
        <v>40</v>
      </c>
      <c r="E91" s="29" t="s">
        <v>143</v>
      </c>
    </row>
    <row r="92" spans="1:5" ht="12.75">
      <c r="A92" s="30" t="s">
        <v>42</v>
      </c>
      <c r="E92" s="31" t="s">
        <v>144</v>
      </c>
    </row>
    <row r="93" spans="1:5" ht="318.75">
      <c r="A93" t="s">
        <v>44</v>
      </c>
      <c r="E93" s="29" t="s">
        <v>145</v>
      </c>
    </row>
    <row r="94" spans="1:16" ht="12.75">
      <c r="A94" s="19" t="s">
        <v>35</v>
      </c>
      <c s="23" t="s">
        <v>146</v>
      </c>
      <c s="23" t="s">
        <v>147</v>
      </c>
      <c s="19" t="s">
        <v>37</v>
      </c>
      <c s="24" t="s">
        <v>148</v>
      </c>
      <c s="25" t="s">
        <v>115</v>
      </c>
      <c s="26">
        <v>2.64</v>
      </c>
      <c s="27">
        <v>0</v>
      </c>
      <c s="27">
        <f>ROUND(ROUND(H94,2)*ROUND(G94,3),2)</f>
      </c>
      <c r="O94">
        <f>(I94*21)/100</f>
      </c>
      <c t="s">
        <v>13</v>
      </c>
    </row>
    <row r="95" spans="1:5" ht="12.75">
      <c r="A95" s="28" t="s">
        <v>40</v>
      </c>
      <c r="E95" s="29" t="s">
        <v>37</v>
      </c>
    </row>
    <row r="96" spans="1:5" ht="12.75">
      <c r="A96" s="30" t="s">
        <v>42</v>
      </c>
      <c r="E96" s="31" t="s">
        <v>149</v>
      </c>
    </row>
    <row r="97" spans="1:5" ht="242.25">
      <c r="A97" t="s">
        <v>44</v>
      </c>
      <c r="E97" s="29" t="s">
        <v>150</v>
      </c>
    </row>
    <row r="98" spans="1:16" ht="12.75">
      <c r="A98" s="19" t="s">
        <v>35</v>
      </c>
      <c s="23" t="s">
        <v>151</v>
      </c>
      <c s="23" t="s">
        <v>152</v>
      </c>
      <c s="19" t="s">
        <v>37</v>
      </c>
      <c s="24" t="s">
        <v>153</v>
      </c>
      <c s="25" t="s">
        <v>109</v>
      </c>
      <c s="26">
        <v>152.74</v>
      </c>
      <c s="27">
        <v>0</v>
      </c>
      <c s="27">
        <f>ROUND(ROUND(H98,2)*ROUND(G98,3),2)</f>
      </c>
      <c r="O98">
        <f>(I98*21)/100</f>
      </c>
      <c t="s">
        <v>13</v>
      </c>
    </row>
    <row r="99" spans="1:5" ht="12.75">
      <c r="A99" s="28" t="s">
        <v>40</v>
      </c>
      <c r="E99" s="29" t="s">
        <v>154</v>
      </c>
    </row>
    <row r="100" spans="1:5" ht="63.75">
      <c r="A100" s="30" t="s">
        <v>42</v>
      </c>
      <c r="E100" s="31" t="s">
        <v>155</v>
      </c>
    </row>
    <row r="101" spans="1:5" ht="38.25">
      <c r="A101" t="s">
        <v>44</v>
      </c>
      <c r="E101" s="29" t="s">
        <v>156</v>
      </c>
    </row>
    <row r="102" spans="1:18" ht="12.75" customHeight="1">
      <c r="A102" s="5" t="s">
        <v>33</v>
      </c>
      <c s="5"/>
      <c s="34" t="s">
        <v>13</v>
      </c>
      <c s="5"/>
      <c s="21" t="s">
        <v>157</v>
      </c>
      <c s="5"/>
      <c s="5"/>
      <c s="5"/>
      <c s="35">
        <f>0+Q102</f>
      </c>
      <c r="O102">
        <f>0+R102</f>
      </c>
      <c r="Q102">
        <f>0+I103+I107+I111+I115</f>
      </c>
      <c>
        <f>0+O103+O107+O111+O115</f>
      </c>
    </row>
    <row r="103" spans="1:16" ht="12.75">
      <c r="A103" s="19" t="s">
        <v>35</v>
      </c>
      <c s="23" t="s">
        <v>158</v>
      </c>
      <c s="23" t="s">
        <v>159</v>
      </c>
      <c s="19" t="s">
        <v>37</v>
      </c>
      <c s="24" t="s">
        <v>160</v>
      </c>
      <c s="25" t="s">
        <v>161</v>
      </c>
      <c s="26">
        <v>21</v>
      </c>
      <c s="27">
        <v>0</v>
      </c>
      <c s="27">
        <f>ROUND(ROUND(H103,2)*ROUND(G103,3),2)</f>
      </c>
      <c r="O103">
        <f>(I103*21)/100</f>
      </c>
      <c t="s">
        <v>13</v>
      </c>
    </row>
    <row r="104" spans="1:5" ht="12.75">
      <c r="A104" s="28" t="s">
        <v>40</v>
      </c>
      <c r="E104" s="29" t="s">
        <v>162</v>
      </c>
    </row>
    <row r="105" spans="1:5" ht="12.75">
      <c r="A105" s="30" t="s">
        <v>42</v>
      </c>
      <c r="E105" s="31" t="s">
        <v>163</v>
      </c>
    </row>
    <row r="106" spans="1:5" ht="165.75">
      <c r="A106" t="s">
        <v>44</v>
      </c>
      <c r="E106" s="29" t="s">
        <v>164</v>
      </c>
    </row>
    <row r="107" spans="1:16" ht="12.75">
      <c r="A107" s="19" t="s">
        <v>35</v>
      </c>
      <c s="23" t="s">
        <v>165</v>
      </c>
      <c s="23" t="s">
        <v>166</v>
      </c>
      <c s="19" t="s">
        <v>37</v>
      </c>
      <c s="24" t="s">
        <v>167</v>
      </c>
      <c s="25" t="s">
        <v>115</v>
      </c>
      <c s="26">
        <v>0.602</v>
      </c>
      <c s="27">
        <v>0</v>
      </c>
      <c s="27">
        <f>ROUND(ROUND(H107,2)*ROUND(G107,3),2)</f>
      </c>
      <c r="O107">
        <f>(I107*21)/100</f>
      </c>
      <c t="s">
        <v>13</v>
      </c>
    </row>
    <row r="108" spans="1:5" ht="12.75">
      <c r="A108" s="28" t="s">
        <v>40</v>
      </c>
      <c r="E108" s="29" t="s">
        <v>168</v>
      </c>
    </row>
    <row r="109" spans="1:5" ht="12.75">
      <c r="A109" s="30" t="s">
        <v>42</v>
      </c>
      <c r="E109" s="31" t="s">
        <v>169</v>
      </c>
    </row>
    <row r="110" spans="1:5" ht="51">
      <c r="A110" t="s">
        <v>44</v>
      </c>
      <c r="E110" s="29" t="s">
        <v>170</v>
      </c>
    </row>
    <row r="111" spans="1:16" ht="12.75">
      <c r="A111" s="19" t="s">
        <v>35</v>
      </c>
      <c s="23" t="s">
        <v>171</v>
      </c>
      <c s="23" t="s">
        <v>172</v>
      </c>
      <c s="19" t="s">
        <v>37</v>
      </c>
      <c s="24" t="s">
        <v>173</v>
      </c>
      <c s="25" t="s">
        <v>161</v>
      </c>
      <c s="26">
        <v>0.49</v>
      </c>
      <c s="27">
        <v>0</v>
      </c>
      <c s="27">
        <f>ROUND(ROUND(H111,2)*ROUND(G111,3),2)</f>
      </c>
      <c r="O111">
        <f>(I111*21)/100</f>
      </c>
      <c t="s">
        <v>13</v>
      </c>
    </row>
    <row r="112" spans="1:5" ht="12.75">
      <c r="A112" s="28" t="s">
        <v>40</v>
      </c>
      <c r="E112" s="29" t="s">
        <v>174</v>
      </c>
    </row>
    <row r="113" spans="1:5" ht="12.75">
      <c r="A113" s="30" t="s">
        <v>42</v>
      </c>
      <c r="E113" s="31" t="s">
        <v>175</v>
      </c>
    </row>
    <row r="114" spans="1:5" ht="102">
      <c r="A114" t="s">
        <v>44</v>
      </c>
      <c r="E114" s="29" t="s">
        <v>176</v>
      </c>
    </row>
    <row r="115" spans="1:16" ht="12.75">
      <c r="A115" s="19" t="s">
        <v>35</v>
      </c>
      <c s="23" t="s">
        <v>177</v>
      </c>
      <c s="23" t="s">
        <v>178</v>
      </c>
      <c s="19" t="s">
        <v>37</v>
      </c>
      <c s="24" t="s">
        <v>179</v>
      </c>
      <c s="25" t="s">
        <v>115</v>
      </c>
      <c s="26">
        <v>6.114</v>
      </c>
      <c s="27">
        <v>0</v>
      </c>
      <c s="27">
        <f>ROUND(ROUND(H115,2)*ROUND(G115,3),2)</f>
      </c>
      <c r="O115">
        <f>(I115*21)/100</f>
      </c>
      <c t="s">
        <v>13</v>
      </c>
    </row>
    <row r="116" spans="1:5" ht="12.75">
      <c r="A116" s="28" t="s">
        <v>40</v>
      </c>
      <c r="E116" s="29" t="s">
        <v>180</v>
      </c>
    </row>
    <row r="117" spans="1:5" ht="63.75">
      <c r="A117" s="30" t="s">
        <v>42</v>
      </c>
      <c r="E117" s="31" t="s">
        <v>181</v>
      </c>
    </row>
    <row r="118" spans="1:5" ht="369.75">
      <c r="A118" t="s">
        <v>44</v>
      </c>
      <c r="E118" s="29" t="s">
        <v>182</v>
      </c>
    </row>
    <row r="119" spans="1:18" ht="12.75" customHeight="1">
      <c r="A119" s="5" t="s">
        <v>33</v>
      </c>
      <c s="5"/>
      <c s="34" t="s">
        <v>12</v>
      </c>
      <c s="5"/>
      <c s="21" t="s">
        <v>183</v>
      </c>
      <c s="5"/>
      <c s="5"/>
      <c s="5"/>
      <c s="35">
        <f>0+Q119</f>
      </c>
      <c r="O119">
        <f>0+R119</f>
      </c>
      <c r="Q119">
        <f>0+I120+I124</f>
      </c>
      <c>
        <f>0+O120+O124</f>
      </c>
    </row>
    <row r="120" spans="1:16" ht="12.75">
      <c r="A120" s="19" t="s">
        <v>35</v>
      </c>
      <c s="23" t="s">
        <v>184</v>
      </c>
      <c s="23" t="s">
        <v>185</v>
      </c>
      <c s="19" t="s">
        <v>37</v>
      </c>
      <c s="24" t="s">
        <v>186</v>
      </c>
      <c s="25" t="s">
        <v>115</v>
      </c>
      <c s="26">
        <v>26.789</v>
      </c>
      <c s="27">
        <v>0</v>
      </c>
      <c s="27">
        <f>ROUND(ROUND(H120,2)*ROUND(G120,3),2)</f>
      </c>
      <c r="O120">
        <f>(I120*21)/100</f>
      </c>
      <c t="s">
        <v>13</v>
      </c>
    </row>
    <row r="121" spans="1:5" ht="25.5">
      <c r="A121" s="28" t="s">
        <v>40</v>
      </c>
      <c r="E121" s="29" t="s">
        <v>187</v>
      </c>
    </row>
    <row r="122" spans="1:5" ht="12.75">
      <c r="A122" s="30" t="s">
        <v>42</v>
      </c>
      <c r="E122" s="31" t="s">
        <v>188</v>
      </c>
    </row>
    <row r="123" spans="1:5" ht="25.5">
      <c r="A123" t="s">
        <v>44</v>
      </c>
      <c r="E123" s="29" t="s">
        <v>189</v>
      </c>
    </row>
    <row r="124" spans="1:16" ht="12.75">
      <c r="A124" s="19" t="s">
        <v>35</v>
      </c>
      <c s="23" t="s">
        <v>190</v>
      </c>
      <c s="23" t="s">
        <v>191</v>
      </c>
      <c s="19" t="s">
        <v>37</v>
      </c>
      <c s="24" t="s">
        <v>192</v>
      </c>
      <c s="25" t="s">
        <v>115</v>
      </c>
      <c s="26">
        <v>10.848</v>
      </c>
      <c s="27">
        <v>0</v>
      </c>
      <c s="27">
        <f>ROUND(ROUND(H124,2)*ROUND(G124,3),2)</f>
      </c>
      <c r="O124">
        <f>(I124*21)/100</f>
      </c>
      <c t="s">
        <v>13</v>
      </c>
    </row>
    <row r="125" spans="1:5" ht="25.5">
      <c r="A125" s="28" t="s">
        <v>40</v>
      </c>
      <c r="E125" s="29" t="s">
        <v>193</v>
      </c>
    </row>
    <row r="126" spans="1:5" ht="12.75">
      <c r="A126" s="30" t="s">
        <v>42</v>
      </c>
      <c r="E126" s="31" t="s">
        <v>194</v>
      </c>
    </row>
    <row r="127" spans="1:5" ht="51">
      <c r="A127" t="s">
        <v>44</v>
      </c>
      <c r="E127" s="29" t="s">
        <v>195</v>
      </c>
    </row>
    <row r="128" spans="1:18" ht="12.75" customHeight="1">
      <c r="A128" s="5" t="s">
        <v>33</v>
      </c>
      <c s="5"/>
      <c s="34" t="s">
        <v>23</v>
      </c>
      <c s="5"/>
      <c s="21" t="s">
        <v>196</v>
      </c>
      <c s="5"/>
      <c s="5"/>
      <c s="5"/>
      <c s="35">
        <f>0+Q128</f>
      </c>
      <c r="O128">
        <f>0+R128</f>
      </c>
      <c r="Q128">
        <f>0+I129+I133+I137+I141+I145</f>
      </c>
      <c>
        <f>0+O129+O133+O137+O141+O145</f>
      </c>
    </row>
    <row r="129" spans="1:16" ht="12.75">
      <c r="A129" s="19" t="s">
        <v>35</v>
      </c>
      <c s="23" t="s">
        <v>197</v>
      </c>
      <c s="23" t="s">
        <v>198</v>
      </c>
      <c s="19" t="s">
        <v>37</v>
      </c>
      <c s="24" t="s">
        <v>199</v>
      </c>
      <c s="25" t="s">
        <v>115</v>
      </c>
      <c s="26">
        <v>31.619</v>
      </c>
      <c s="27">
        <v>0</v>
      </c>
      <c s="27">
        <f>ROUND(ROUND(H129,2)*ROUND(G129,3),2)</f>
      </c>
      <c r="O129">
        <f>(I129*21)/100</f>
      </c>
      <c t="s">
        <v>13</v>
      </c>
    </row>
    <row r="130" spans="1:5" ht="12.75">
      <c r="A130" s="28" t="s">
        <v>40</v>
      </c>
      <c r="E130" s="29" t="s">
        <v>200</v>
      </c>
    </row>
    <row r="131" spans="1:5" ht="63.75">
      <c r="A131" s="30" t="s">
        <v>42</v>
      </c>
      <c r="E131" s="31" t="s">
        <v>201</v>
      </c>
    </row>
    <row r="132" spans="1:5" ht="369.75">
      <c r="A132" t="s">
        <v>44</v>
      </c>
      <c r="E132" s="29" t="s">
        <v>202</v>
      </c>
    </row>
    <row r="133" spans="1:16" ht="12.75">
      <c r="A133" s="19" t="s">
        <v>35</v>
      </c>
      <c s="23" t="s">
        <v>203</v>
      </c>
      <c s="23" t="s">
        <v>204</v>
      </c>
      <c s="19" t="s">
        <v>37</v>
      </c>
      <c s="24" t="s">
        <v>205</v>
      </c>
      <c s="25" t="s">
        <v>39</v>
      </c>
      <c s="26">
        <v>0.855</v>
      </c>
      <c s="27">
        <v>0</v>
      </c>
      <c s="27">
        <f>ROUND(ROUND(H133,2)*ROUND(G133,3),2)</f>
      </c>
      <c r="O133">
        <f>(I133*21)/100</f>
      </c>
      <c t="s">
        <v>13</v>
      </c>
    </row>
    <row r="134" spans="1:5" ht="12.75">
      <c r="A134" s="28" t="s">
        <v>40</v>
      </c>
      <c r="E134" s="29" t="s">
        <v>206</v>
      </c>
    </row>
    <row r="135" spans="1:5" ht="63.75">
      <c r="A135" s="30" t="s">
        <v>42</v>
      </c>
      <c r="E135" s="31" t="s">
        <v>207</v>
      </c>
    </row>
    <row r="136" spans="1:5" ht="267.75">
      <c r="A136" t="s">
        <v>44</v>
      </c>
      <c r="E136" s="29" t="s">
        <v>208</v>
      </c>
    </row>
    <row r="137" spans="1:16" ht="12.75">
      <c r="A137" s="19" t="s">
        <v>35</v>
      </c>
      <c s="23" t="s">
        <v>209</v>
      </c>
      <c s="23" t="s">
        <v>210</v>
      </c>
      <c s="19" t="s">
        <v>37</v>
      </c>
      <c s="24" t="s">
        <v>211</v>
      </c>
      <c s="25" t="s">
        <v>39</v>
      </c>
      <c s="26">
        <v>1.749</v>
      </c>
      <c s="27">
        <v>0</v>
      </c>
      <c s="27">
        <f>ROUND(ROUND(H137,2)*ROUND(G137,3),2)</f>
      </c>
      <c r="O137">
        <f>(I137*21)/100</f>
      </c>
      <c t="s">
        <v>13</v>
      </c>
    </row>
    <row r="138" spans="1:5" ht="12.75">
      <c r="A138" s="28" t="s">
        <v>40</v>
      </c>
      <c r="E138" s="29" t="s">
        <v>37</v>
      </c>
    </row>
    <row r="139" spans="1:5" ht="63.75">
      <c r="A139" s="30" t="s">
        <v>42</v>
      </c>
      <c r="E139" s="31" t="s">
        <v>212</v>
      </c>
    </row>
    <row r="140" spans="1:5" ht="267.75">
      <c r="A140" t="s">
        <v>44</v>
      </c>
      <c r="E140" s="29" t="s">
        <v>208</v>
      </c>
    </row>
    <row r="141" spans="1:16" ht="12.75">
      <c r="A141" s="19" t="s">
        <v>35</v>
      </c>
      <c s="23" t="s">
        <v>213</v>
      </c>
      <c s="23" t="s">
        <v>214</v>
      </c>
      <c s="19" t="s">
        <v>37</v>
      </c>
      <c s="24" t="s">
        <v>215</v>
      </c>
      <c s="25" t="s">
        <v>115</v>
      </c>
      <c s="26">
        <v>12.687</v>
      </c>
      <c s="27">
        <v>0</v>
      </c>
      <c s="27">
        <f>ROUND(ROUND(H141,2)*ROUND(G141,3),2)</f>
      </c>
      <c r="O141">
        <f>(I141*21)/100</f>
      </c>
      <c t="s">
        <v>13</v>
      </c>
    </row>
    <row r="142" spans="1:5" ht="12.75">
      <c r="A142" s="28" t="s">
        <v>40</v>
      </c>
      <c r="E142" s="29" t="s">
        <v>216</v>
      </c>
    </row>
    <row r="143" spans="1:5" ht="12.75">
      <c r="A143" s="30" t="s">
        <v>42</v>
      </c>
      <c r="E143" s="31" t="s">
        <v>217</v>
      </c>
    </row>
    <row r="144" spans="1:5" ht="369.75">
      <c r="A144" t="s">
        <v>44</v>
      </c>
      <c r="E144" s="29" t="s">
        <v>202</v>
      </c>
    </row>
    <row r="145" spans="1:16" ht="12.75">
      <c r="A145" s="19" t="s">
        <v>35</v>
      </c>
      <c s="23" t="s">
        <v>218</v>
      </c>
      <c s="23" t="s">
        <v>219</v>
      </c>
      <c s="19" t="s">
        <v>37</v>
      </c>
      <c s="24" t="s">
        <v>220</v>
      </c>
      <c s="25" t="s">
        <v>109</v>
      </c>
      <c s="26">
        <v>13.89</v>
      </c>
      <c s="27">
        <v>0</v>
      </c>
      <c s="27">
        <f>ROUND(ROUND(H145,2)*ROUND(G145,3),2)</f>
      </c>
      <c r="O145">
        <f>(I145*21)/100</f>
      </c>
      <c t="s">
        <v>13</v>
      </c>
    </row>
    <row r="146" spans="1:5" ht="25.5">
      <c r="A146" s="28" t="s">
        <v>40</v>
      </c>
      <c r="E146" s="29" t="s">
        <v>221</v>
      </c>
    </row>
    <row r="147" spans="1:5" ht="12.75">
      <c r="A147" s="30" t="s">
        <v>42</v>
      </c>
      <c r="E147" s="31" t="s">
        <v>222</v>
      </c>
    </row>
    <row r="148" spans="1:5" ht="127.5">
      <c r="A148" t="s">
        <v>44</v>
      </c>
      <c r="E148" s="29" t="s">
        <v>223</v>
      </c>
    </row>
    <row r="149" spans="1:18" ht="12.75" customHeight="1">
      <c r="A149" s="5" t="s">
        <v>33</v>
      </c>
      <c s="5"/>
      <c s="34" t="s">
        <v>25</v>
      </c>
      <c s="5"/>
      <c s="21" t="s">
        <v>224</v>
      </c>
      <c s="5"/>
      <c s="5"/>
      <c s="5"/>
      <c s="35">
        <f>0+Q149</f>
      </c>
      <c r="O149">
        <f>0+R149</f>
      </c>
      <c r="Q149">
        <f>0+I150+I154+I158+I162+I166</f>
      </c>
      <c>
        <f>0+O150+O154+O158+O162+O166</f>
      </c>
    </row>
    <row r="150" spans="1:16" ht="12.75">
      <c r="A150" s="19" t="s">
        <v>35</v>
      </c>
      <c s="23" t="s">
        <v>225</v>
      </c>
      <c s="23" t="s">
        <v>226</v>
      </c>
      <c s="19" t="s">
        <v>37</v>
      </c>
      <c s="24" t="s">
        <v>227</v>
      </c>
      <c s="25" t="s">
        <v>115</v>
      </c>
      <c s="26">
        <v>8.73</v>
      </c>
      <c s="27">
        <v>0</v>
      </c>
      <c s="27">
        <f>ROUND(ROUND(H150,2)*ROUND(G150,3),2)</f>
      </c>
      <c r="O150">
        <f>(I150*21)/100</f>
      </c>
      <c t="s">
        <v>13</v>
      </c>
    </row>
    <row r="151" spans="1:5" ht="12.75">
      <c r="A151" s="28" t="s">
        <v>40</v>
      </c>
      <c r="E151" s="29" t="s">
        <v>228</v>
      </c>
    </row>
    <row r="152" spans="1:5" ht="63.75">
      <c r="A152" s="30" t="s">
        <v>42</v>
      </c>
      <c r="E152" s="31" t="s">
        <v>229</v>
      </c>
    </row>
    <row r="153" spans="1:5" ht="51">
      <c r="A153" t="s">
        <v>44</v>
      </c>
      <c r="E153" s="29" t="s">
        <v>230</v>
      </c>
    </row>
    <row r="154" spans="1:16" ht="12.75">
      <c r="A154" s="19" t="s">
        <v>35</v>
      </c>
      <c s="23" t="s">
        <v>231</v>
      </c>
      <c s="23" t="s">
        <v>232</v>
      </c>
      <c s="19" t="s">
        <v>37</v>
      </c>
      <c s="24" t="s">
        <v>233</v>
      </c>
      <c s="25" t="s">
        <v>109</v>
      </c>
      <c s="26">
        <v>149.275</v>
      </c>
      <c s="27">
        <v>0</v>
      </c>
      <c s="27">
        <f>ROUND(ROUND(H154,2)*ROUND(G154,3),2)</f>
      </c>
      <c r="O154">
        <f>(I154*21)/100</f>
      </c>
      <c t="s">
        <v>13</v>
      </c>
    </row>
    <row r="155" spans="1:5" ht="12.75">
      <c r="A155" s="28" t="s">
        <v>40</v>
      </c>
      <c r="E155" s="29" t="s">
        <v>234</v>
      </c>
    </row>
    <row r="156" spans="1:5" ht="12.75">
      <c r="A156" s="30" t="s">
        <v>42</v>
      </c>
      <c r="E156" s="31" t="s">
        <v>235</v>
      </c>
    </row>
    <row r="157" spans="1:5" ht="51">
      <c r="A157" t="s">
        <v>44</v>
      </c>
      <c r="E157" s="29" t="s">
        <v>236</v>
      </c>
    </row>
    <row r="158" spans="1:16" ht="12.75">
      <c r="A158" s="19" t="s">
        <v>35</v>
      </c>
      <c s="23" t="s">
        <v>237</v>
      </c>
      <c s="23" t="s">
        <v>238</v>
      </c>
      <c s="19" t="s">
        <v>37</v>
      </c>
      <c s="24" t="s">
        <v>239</v>
      </c>
      <c s="25" t="s">
        <v>109</v>
      </c>
      <c s="26">
        <v>149.275</v>
      </c>
      <c s="27">
        <v>0</v>
      </c>
      <c s="27">
        <f>ROUND(ROUND(H158,2)*ROUND(G158,3),2)</f>
      </c>
      <c r="O158">
        <f>(I158*21)/100</f>
      </c>
      <c t="s">
        <v>13</v>
      </c>
    </row>
    <row r="159" spans="1:5" ht="12.75">
      <c r="A159" s="28" t="s">
        <v>40</v>
      </c>
      <c r="E159" s="29" t="s">
        <v>37</v>
      </c>
    </row>
    <row r="160" spans="1:5" ht="12.75">
      <c r="A160" s="30" t="s">
        <v>42</v>
      </c>
      <c r="E160" s="31" t="s">
        <v>235</v>
      </c>
    </row>
    <row r="161" spans="1:5" ht="140.25">
      <c r="A161" t="s">
        <v>44</v>
      </c>
      <c r="E161" s="29" t="s">
        <v>240</v>
      </c>
    </row>
    <row r="162" spans="1:16" ht="12.75">
      <c r="A162" s="19" t="s">
        <v>35</v>
      </c>
      <c s="23" t="s">
        <v>241</v>
      </c>
      <c s="23" t="s">
        <v>242</v>
      </c>
      <c s="19" t="s">
        <v>37</v>
      </c>
      <c s="24" t="s">
        <v>243</v>
      </c>
      <c s="25" t="s">
        <v>109</v>
      </c>
      <c s="26">
        <v>149.275</v>
      </c>
      <c s="27">
        <v>0</v>
      </c>
      <c s="27">
        <f>ROUND(ROUND(H162,2)*ROUND(G162,3),2)</f>
      </c>
      <c r="O162">
        <f>(I162*21)/100</f>
      </c>
      <c t="s">
        <v>13</v>
      </c>
    </row>
    <row r="163" spans="1:5" ht="12.75">
      <c r="A163" s="28" t="s">
        <v>40</v>
      </c>
      <c r="E163" s="29" t="s">
        <v>37</v>
      </c>
    </row>
    <row r="164" spans="1:5" ht="12.75">
      <c r="A164" s="30" t="s">
        <v>42</v>
      </c>
      <c r="E164" s="31" t="s">
        <v>235</v>
      </c>
    </row>
    <row r="165" spans="1:5" ht="140.25">
      <c r="A165" t="s">
        <v>44</v>
      </c>
      <c r="E165" s="29" t="s">
        <v>240</v>
      </c>
    </row>
    <row r="166" spans="1:16" ht="25.5">
      <c r="A166" s="19" t="s">
        <v>35</v>
      </c>
      <c s="23" t="s">
        <v>244</v>
      </c>
      <c s="23" t="s">
        <v>245</v>
      </c>
      <c s="19" t="s">
        <v>37</v>
      </c>
      <c s="24" t="s">
        <v>246</v>
      </c>
      <c s="25" t="s">
        <v>109</v>
      </c>
      <c s="26">
        <v>57.478</v>
      </c>
      <c s="27">
        <v>0</v>
      </c>
      <c s="27">
        <f>ROUND(ROUND(H166,2)*ROUND(G166,3),2)</f>
      </c>
      <c r="O166">
        <f>(I166*21)/100</f>
      </c>
      <c t="s">
        <v>13</v>
      </c>
    </row>
    <row r="167" spans="1:5" ht="12.75">
      <c r="A167" s="28" t="s">
        <v>40</v>
      </c>
      <c r="E167" s="29" t="s">
        <v>247</v>
      </c>
    </row>
    <row r="168" spans="1:5" ht="63.75">
      <c r="A168" s="30" t="s">
        <v>42</v>
      </c>
      <c r="E168" s="31" t="s">
        <v>248</v>
      </c>
    </row>
    <row r="169" spans="1:5" ht="140.25">
      <c r="A169" t="s">
        <v>44</v>
      </c>
      <c r="E169" s="29" t="s">
        <v>240</v>
      </c>
    </row>
    <row r="170" spans="1:18" ht="12.75" customHeight="1">
      <c r="A170" s="5" t="s">
        <v>33</v>
      </c>
      <c s="5"/>
      <c s="34" t="s">
        <v>27</v>
      </c>
      <c s="5"/>
      <c s="21" t="s">
        <v>249</v>
      </c>
      <c s="5"/>
      <c s="5"/>
      <c s="5"/>
      <c s="35">
        <f>0+Q170</f>
      </c>
      <c r="O170">
        <f>0+R170</f>
      </c>
      <c r="Q170">
        <f>0+I171</f>
      </c>
      <c>
        <f>0+O171</f>
      </c>
    </row>
    <row r="171" spans="1:16" ht="12.75">
      <c r="A171" s="19" t="s">
        <v>35</v>
      </c>
      <c s="23" t="s">
        <v>250</v>
      </c>
      <c s="23" t="s">
        <v>251</v>
      </c>
      <c s="19" t="s">
        <v>37</v>
      </c>
      <c s="24" t="s">
        <v>252</v>
      </c>
      <c s="25" t="s">
        <v>109</v>
      </c>
      <c s="26">
        <v>69</v>
      </c>
      <c s="27">
        <v>0</v>
      </c>
      <c s="27">
        <f>ROUND(ROUND(H171,2)*ROUND(G171,3),2)</f>
      </c>
      <c r="O171">
        <f>(I171*21)/100</f>
      </c>
      <c t="s">
        <v>13</v>
      </c>
    </row>
    <row r="172" spans="1:5" ht="25.5">
      <c r="A172" s="28" t="s">
        <v>40</v>
      </c>
      <c r="E172" s="29" t="s">
        <v>253</v>
      </c>
    </row>
    <row r="173" spans="1:5" ht="12.75">
      <c r="A173" s="30" t="s">
        <v>42</v>
      </c>
      <c r="E173" s="31" t="s">
        <v>254</v>
      </c>
    </row>
    <row r="174" spans="1:5" ht="89.25">
      <c r="A174" t="s">
        <v>44</v>
      </c>
      <c r="E174" s="29" t="s">
        <v>255</v>
      </c>
    </row>
    <row r="175" spans="1:18" ht="12.75" customHeight="1">
      <c r="A175" s="5" t="s">
        <v>33</v>
      </c>
      <c s="5"/>
      <c s="34" t="s">
        <v>54</v>
      </c>
      <c s="5"/>
      <c s="21" t="s">
        <v>256</v>
      </c>
      <c s="5"/>
      <c s="5"/>
      <c s="5"/>
      <c s="35">
        <f>0+Q175</f>
      </c>
      <c r="O175">
        <f>0+R175</f>
      </c>
      <c r="Q175">
        <f>0+I176+I180+I184</f>
      </c>
      <c>
        <f>0+O176+O180+O184</f>
      </c>
    </row>
    <row r="176" spans="1:16" ht="12.75">
      <c r="A176" s="19" t="s">
        <v>35</v>
      </c>
      <c s="23" t="s">
        <v>257</v>
      </c>
      <c s="23" t="s">
        <v>258</v>
      </c>
      <c s="19" t="s">
        <v>37</v>
      </c>
      <c s="24" t="s">
        <v>259</v>
      </c>
      <c s="25" t="s">
        <v>109</v>
      </c>
      <c s="26">
        <v>213.638</v>
      </c>
      <c s="27">
        <v>0</v>
      </c>
      <c s="27">
        <f>ROUND(ROUND(H176,2)*ROUND(G176,3),2)</f>
      </c>
      <c r="O176">
        <f>(I176*21)/100</f>
      </c>
      <c t="s">
        <v>13</v>
      </c>
    </row>
    <row r="177" spans="1:5" ht="25.5">
      <c r="A177" s="28" t="s">
        <v>40</v>
      </c>
      <c r="E177" s="29" t="s">
        <v>260</v>
      </c>
    </row>
    <row r="178" spans="1:5" ht="102">
      <c r="A178" s="30" t="s">
        <v>42</v>
      </c>
      <c r="E178" s="31" t="s">
        <v>261</v>
      </c>
    </row>
    <row r="179" spans="1:5" ht="204">
      <c r="A179" t="s">
        <v>44</v>
      </c>
      <c r="E179" s="29" t="s">
        <v>262</v>
      </c>
    </row>
    <row r="180" spans="1:16" ht="12.75">
      <c r="A180" s="19" t="s">
        <v>35</v>
      </c>
      <c s="23" t="s">
        <v>263</v>
      </c>
      <c s="23" t="s">
        <v>264</v>
      </c>
      <c s="19" t="s">
        <v>37</v>
      </c>
      <c s="24" t="s">
        <v>265</v>
      </c>
      <c s="25" t="s">
        <v>109</v>
      </c>
      <c s="26">
        <v>31.857</v>
      </c>
      <c s="27">
        <v>0</v>
      </c>
      <c s="27">
        <f>ROUND(ROUND(H180,2)*ROUND(G180,3),2)</f>
      </c>
      <c r="O180">
        <f>(I180*21)/100</f>
      </c>
      <c t="s">
        <v>13</v>
      </c>
    </row>
    <row r="181" spans="1:5" ht="12.75">
      <c r="A181" s="28" t="s">
        <v>40</v>
      </c>
      <c r="E181" s="29" t="s">
        <v>266</v>
      </c>
    </row>
    <row r="182" spans="1:5" ht="12.75">
      <c r="A182" s="30" t="s">
        <v>42</v>
      </c>
      <c r="E182" s="31" t="s">
        <v>267</v>
      </c>
    </row>
    <row r="183" spans="1:5" ht="38.25">
      <c r="A183" t="s">
        <v>44</v>
      </c>
      <c r="E183" s="29" t="s">
        <v>268</v>
      </c>
    </row>
    <row r="184" spans="1:16" ht="12.75">
      <c r="A184" s="19" t="s">
        <v>35</v>
      </c>
      <c s="23" t="s">
        <v>269</v>
      </c>
      <c s="23" t="s">
        <v>270</v>
      </c>
      <c s="19" t="s">
        <v>37</v>
      </c>
      <c s="24" t="s">
        <v>271</v>
      </c>
      <c s="25" t="s">
        <v>109</v>
      </c>
      <c s="26">
        <v>127.948</v>
      </c>
      <c s="27">
        <v>0</v>
      </c>
      <c s="27">
        <f>ROUND(ROUND(H184,2)*ROUND(G184,3),2)</f>
      </c>
      <c r="O184">
        <f>(I184*21)/100</f>
      </c>
      <c t="s">
        <v>13</v>
      </c>
    </row>
    <row r="185" spans="1:5" ht="25.5">
      <c r="A185" s="28" t="s">
        <v>40</v>
      </c>
      <c r="E185" s="29" t="s">
        <v>272</v>
      </c>
    </row>
    <row r="186" spans="1:5" ht="76.5">
      <c r="A186" s="30" t="s">
        <v>42</v>
      </c>
      <c r="E186" s="31" t="s">
        <v>273</v>
      </c>
    </row>
    <row r="187" spans="1:5" ht="51">
      <c r="A187" t="s">
        <v>44</v>
      </c>
      <c r="E187" s="29" t="s">
        <v>274</v>
      </c>
    </row>
    <row r="188" spans="1:18" ht="12.75" customHeight="1">
      <c r="A188" s="5" t="s">
        <v>33</v>
      </c>
      <c s="5"/>
      <c s="34" t="s">
        <v>60</v>
      </c>
      <c s="5"/>
      <c s="21" t="s">
        <v>275</v>
      </c>
      <c s="5"/>
      <c s="5"/>
      <c s="5"/>
      <c s="35">
        <f>0+Q188</f>
      </c>
      <c r="O188">
        <f>0+R188</f>
      </c>
      <c r="Q188">
        <f>0+I189</f>
      </c>
      <c>
        <f>0+O189</f>
      </c>
    </row>
    <row r="189" spans="1:16" ht="12.75">
      <c r="A189" s="19" t="s">
        <v>35</v>
      </c>
      <c s="23" t="s">
        <v>276</v>
      </c>
      <c s="23" t="s">
        <v>277</v>
      </c>
      <c s="19" t="s">
        <v>37</v>
      </c>
      <c s="24" t="s">
        <v>278</v>
      </c>
      <c s="25" t="s">
        <v>57</v>
      </c>
      <c s="26">
        <v>4</v>
      </c>
      <c s="27">
        <v>0</v>
      </c>
      <c s="27">
        <f>ROUND(ROUND(H189,2)*ROUND(G189,3),2)</f>
      </c>
      <c r="O189">
        <f>(I189*21)/100</f>
      </c>
      <c t="s">
        <v>13</v>
      </c>
    </row>
    <row r="190" spans="1:5" ht="12.75">
      <c r="A190" s="28" t="s">
        <v>40</v>
      </c>
      <c r="E190" s="29" t="s">
        <v>279</v>
      </c>
    </row>
    <row r="191" spans="1:5" ht="12.75">
      <c r="A191" s="30" t="s">
        <v>42</v>
      </c>
      <c r="E191" s="31" t="s">
        <v>37</v>
      </c>
    </row>
    <row r="192" spans="1:5" ht="153">
      <c r="A192" t="s">
        <v>44</v>
      </c>
      <c r="E192" s="29" t="s">
        <v>280</v>
      </c>
    </row>
    <row r="193" spans="1:18" ht="12.75" customHeight="1">
      <c r="A193" s="5" t="s">
        <v>33</v>
      </c>
      <c s="5"/>
      <c s="34" t="s">
        <v>30</v>
      </c>
      <c s="5"/>
      <c s="21" t="s">
        <v>281</v>
      </c>
      <c s="5"/>
      <c s="5"/>
      <c s="5"/>
      <c s="35">
        <f>0+Q193</f>
      </c>
      <c r="O193">
        <f>0+R193</f>
      </c>
      <c r="Q193">
        <f>0+I194+I198+I202+I206+I210+I214+I218+I222+I226+I230+I234+I238+I242+I246+I250+I254+I258+I262+I266+I270+I274+I278+I282+I286+I290+I294+I298+I302+I306+I310+I314+I318+I322+I326+I330+I334</f>
      </c>
      <c>
        <f>0+O194+O198+O202+O206+O210+O214+O218+O222+O226+O230+O234+O238+O242+O246+O250+O254+O258+O262+O266+O270+O274+O278+O282+O286+O290+O294+O298+O302+O306+O310+O314+O318+O322+O326+O330+O334</f>
      </c>
    </row>
    <row r="194" spans="1:16" ht="12.75">
      <c r="A194" s="19" t="s">
        <v>35</v>
      </c>
      <c s="23" t="s">
        <v>282</v>
      </c>
      <c s="23" t="s">
        <v>283</v>
      </c>
      <c s="19" t="s">
        <v>37</v>
      </c>
      <c s="24" t="s">
        <v>284</v>
      </c>
      <c s="25" t="s">
        <v>161</v>
      </c>
      <c s="26">
        <v>19</v>
      </c>
      <c s="27">
        <v>0</v>
      </c>
      <c s="27">
        <f>ROUND(ROUND(H194,2)*ROUND(G194,3),2)</f>
      </c>
      <c r="O194">
        <f>(I194*21)/100</f>
      </c>
      <c t="s">
        <v>13</v>
      </c>
    </row>
    <row r="195" spans="1:5" ht="12.75">
      <c r="A195" s="28" t="s">
        <v>40</v>
      </c>
      <c r="E195" s="29" t="s">
        <v>285</v>
      </c>
    </row>
    <row r="196" spans="1:5" ht="12.75">
      <c r="A196" s="30" t="s">
        <v>42</v>
      </c>
      <c r="E196" s="31" t="s">
        <v>286</v>
      </c>
    </row>
    <row r="197" spans="1:5" ht="63.75">
      <c r="A197" t="s">
        <v>44</v>
      </c>
      <c r="E197" s="29" t="s">
        <v>287</v>
      </c>
    </row>
    <row r="198" spans="1:16" ht="25.5">
      <c r="A198" s="19" t="s">
        <v>35</v>
      </c>
      <c s="23" t="s">
        <v>288</v>
      </c>
      <c s="23" t="s">
        <v>289</v>
      </c>
      <c s="19" t="s">
        <v>37</v>
      </c>
      <c s="24" t="s">
        <v>290</v>
      </c>
      <c s="25" t="s">
        <v>161</v>
      </c>
      <c s="26">
        <v>79.208</v>
      </c>
      <c s="27">
        <v>0</v>
      </c>
      <c s="27">
        <f>ROUND(ROUND(H198,2)*ROUND(G198,3),2)</f>
      </c>
      <c r="O198">
        <f>(I198*21)/100</f>
      </c>
      <c t="s">
        <v>13</v>
      </c>
    </row>
    <row r="199" spans="1:5" ht="12.75">
      <c r="A199" s="28" t="s">
        <v>40</v>
      </c>
      <c r="E199" s="29" t="s">
        <v>291</v>
      </c>
    </row>
    <row r="200" spans="1:5" ht="38.25">
      <c r="A200" s="30" t="s">
        <v>42</v>
      </c>
      <c r="E200" s="31" t="s">
        <v>292</v>
      </c>
    </row>
    <row r="201" spans="1:5" ht="38.25">
      <c r="A201" t="s">
        <v>44</v>
      </c>
      <c r="E201" s="29" t="s">
        <v>293</v>
      </c>
    </row>
    <row r="202" spans="1:16" ht="12.75">
      <c r="A202" s="19" t="s">
        <v>35</v>
      </c>
      <c s="23" t="s">
        <v>294</v>
      </c>
      <c s="23" t="s">
        <v>295</v>
      </c>
      <c s="19" t="s">
        <v>37</v>
      </c>
      <c s="24" t="s">
        <v>296</v>
      </c>
      <c s="25" t="s">
        <v>57</v>
      </c>
      <c s="26">
        <v>4</v>
      </c>
      <c s="27">
        <v>0</v>
      </c>
      <c s="27">
        <f>ROUND(ROUND(H202,2)*ROUND(G202,3),2)</f>
      </c>
      <c r="O202">
        <f>(I202*21)/100</f>
      </c>
      <c t="s">
        <v>13</v>
      </c>
    </row>
    <row r="203" spans="1:5" ht="12.75">
      <c r="A203" s="28" t="s">
        <v>40</v>
      </c>
      <c r="E203" s="29" t="s">
        <v>297</v>
      </c>
    </row>
    <row r="204" spans="1:5" ht="12.75">
      <c r="A204" s="30" t="s">
        <v>42</v>
      </c>
      <c r="E204" s="31" t="s">
        <v>37</v>
      </c>
    </row>
    <row r="205" spans="1:5" ht="51">
      <c r="A205" t="s">
        <v>44</v>
      </c>
      <c r="E205" s="29" t="s">
        <v>298</v>
      </c>
    </row>
    <row r="206" spans="1:16" ht="25.5">
      <c r="A206" s="19" t="s">
        <v>35</v>
      </c>
      <c s="23" t="s">
        <v>299</v>
      </c>
      <c s="23" t="s">
        <v>300</v>
      </c>
      <c s="19" t="s">
        <v>37</v>
      </c>
      <c s="24" t="s">
        <v>301</v>
      </c>
      <c s="25" t="s">
        <v>57</v>
      </c>
      <c s="26">
        <v>8</v>
      </c>
      <c s="27">
        <v>0</v>
      </c>
      <c s="27">
        <f>ROUND(ROUND(H206,2)*ROUND(G206,3),2)</f>
      </c>
      <c r="O206">
        <f>(I206*21)/100</f>
      </c>
      <c t="s">
        <v>13</v>
      </c>
    </row>
    <row r="207" spans="1:5" ht="12.75">
      <c r="A207" s="28" t="s">
        <v>40</v>
      </c>
      <c r="E207" s="29" t="s">
        <v>302</v>
      </c>
    </row>
    <row r="208" spans="1:5" ht="12.75">
      <c r="A208" s="30" t="s">
        <v>42</v>
      </c>
      <c r="E208" s="31" t="s">
        <v>37</v>
      </c>
    </row>
    <row r="209" spans="1:5" ht="25.5">
      <c r="A209" t="s">
        <v>44</v>
      </c>
      <c r="E209" s="29" t="s">
        <v>303</v>
      </c>
    </row>
    <row r="210" spans="1:16" ht="12.75">
      <c r="A210" s="19" t="s">
        <v>35</v>
      </c>
      <c s="23" t="s">
        <v>304</v>
      </c>
      <c s="23" t="s">
        <v>305</v>
      </c>
      <c s="19" t="s">
        <v>37</v>
      </c>
      <c s="24" t="s">
        <v>306</v>
      </c>
      <c s="25" t="s">
        <v>57</v>
      </c>
      <c s="26">
        <v>8</v>
      </c>
      <c s="27">
        <v>0</v>
      </c>
      <c s="27">
        <f>ROUND(ROUND(H210,2)*ROUND(G210,3),2)</f>
      </c>
      <c r="O210">
        <f>(I210*21)/100</f>
      </c>
      <c t="s">
        <v>13</v>
      </c>
    </row>
    <row r="211" spans="1:5" ht="12.75">
      <c r="A211" s="28" t="s">
        <v>40</v>
      </c>
      <c r="E211" s="29" t="s">
        <v>37</v>
      </c>
    </row>
    <row r="212" spans="1:5" ht="12.75">
      <c r="A212" s="30" t="s">
        <v>42</v>
      </c>
      <c r="E212" s="31" t="s">
        <v>37</v>
      </c>
    </row>
    <row r="213" spans="1:5" ht="25.5">
      <c r="A213" t="s">
        <v>44</v>
      </c>
      <c r="E213" s="29" t="s">
        <v>307</v>
      </c>
    </row>
    <row r="214" spans="1:16" ht="12.75">
      <c r="A214" s="19" t="s">
        <v>35</v>
      </c>
      <c s="23" t="s">
        <v>308</v>
      </c>
      <c s="23" t="s">
        <v>309</v>
      </c>
      <c s="19" t="s">
        <v>37</v>
      </c>
      <c s="24" t="s">
        <v>310</v>
      </c>
      <c s="25" t="s">
        <v>311</v>
      </c>
      <c s="26">
        <v>140</v>
      </c>
      <c s="27">
        <v>0</v>
      </c>
      <c s="27">
        <f>ROUND(ROUND(H214,2)*ROUND(G214,3),2)</f>
      </c>
      <c r="O214">
        <f>(I214*21)/100</f>
      </c>
      <c t="s">
        <v>13</v>
      </c>
    </row>
    <row r="215" spans="1:5" ht="12.75">
      <c r="A215" s="28" t="s">
        <v>40</v>
      </c>
      <c r="E215" s="29" t="s">
        <v>37</v>
      </c>
    </row>
    <row r="216" spans="1:5" ht="12.75">
      <c r="A216" s="30" t="s">
        <v>42</v>
      </c>
      <c r="E216" s="31" t="s">
        <v>312</v>
      </c>
    </row>
    <row r="217" spans="1:5" ht="25.5">
      <c r="A217" t="s">
        <v>44</v>
      </c>
      <c r="E217" s="29" t="s">
        <v>313</v>
      </c>
    </row>
    <row r="218" spans="1:16" ht="12.75">
      <c r="A218" s="19" t="s">
        <v>35</v>
      </c>
      <c s="23" t="s">
        <v>314</v>
      </c>
      <c s="23" t="s">
        <v>315</v>
      </c>
      <c s="19" t="s">
        <v>37</v>
      </c>
      <c s="24" t="s">
        <v>316</v>
      </c>
      <c s="25" t="s">
        <v>57</v>
      </c>
      <c s="26">
        <v>2</v>
      </c>
      <c s="27">
        <v>0</v>
      </c>
      <c s="27">
        <f>ROUND(ROUND(H218,2)*ROUND(G218,3),2)</f>
      </c>
      <c r="O218">
        <f>(I218*21)/100</f>
      </c>
      <c t="s">
        <v>13</v>
      </c>
    </row>
    <row r="219" spans="1:5" ht="12.75">
      <c r="A219" s="28" t="s">
        <v>40</v>
      </c>
      <c r="E219" s="29" t="s">
        <v>317</v>
      </c>
    </row>
    <row r="220" spans="1:5" ht="12.75">
      <c r="A220" s="30" t="s">
        <v>42</v>
      </c>
      <c r="E220" s="31" t="s">
        <v>37</v>
      </c>
    </row>
    <row r="221" spans="1:5" ht="25.5">
      <c r="A221" t="s">
        <v>44</v>
      </c>
      <c r="E221" s="29" t="s">
        <v>303</v>
      </c>
    </row>
    <row r="222" spans="1:16" ht="12.75">
      <c r="A222" s="19" t="s">
        <v>35</v>
      </c>
      <c s="23" t="s">
        <v>318</v>
      </c>
      <c s="23" t="s">
        <v>319</v>
      </c>
      <c s="19" t="s">
        <v>37</v>
      </c>
      <c s="24" t="s">
        <v>320</v>
      </c>
      <c s="25" t="s">
        <v>57</v>
      </c>
      <c s="26">
        <v>4</v>
      </c>
      <c s="27">
        <v>0</v>
      </c>
      <c s="27">
        <f>ROUND(ROUND(H222,2)*ROUND(G222,3),2)</f>
      </c>
      <c r="O222">
        <f>(I222*21)/100</f>
      </c>
      <c t="s">
        <v>13</v>
      </c>
    </row>
    <row r="223" spans="1:5" ht="12.75">
      <c r="A223" s="28" t="s">
        <v>40</v>
      </c>
      <c r="E223" s="29" t="s">
        <v>321</v>
      </c>
    </row>
    <row r="224" spans="1:5" ht="12.75">
      <c r="A224" s="30" t="s">
        <v>42</v>
      </c>
      <c r="E224" s="31" t="s">
        <v>37</v>
      </c>
    </row>
    <row r="225" spans="1:5" ht="25.5">
      <c r="A225" t="s">
        <v>44</v>
      </c>
      <c r="E225" s="29" t="s">
        <v>303</v>
      </c>
    </row>
    <row r="226" spans="1:16" ht="12.75">
      <c r="A226" s="19" t="s">
        <v>35</v>
      </c>
      <c s="23" t="s">
        <v>322</v>
      </c>
      <c s="23" t="s">
        <v>323</v>
      </c>
      <c s="19" t="s">
        <v>37</v>
      </c>
      <c s="24" t="s">
        <v>324</v>
      </c>
      <c s="25" t="s">
        <v>57</v>
      </c>
      <c s="26">
        <v>4</v>
      </c>
      <c s="27">
        <v>0</v>
      </c>
      <c s="27">
        <f>ROUND(ROUND(H226,2)*ROUND(G226,3),2)</f>
      </c>
      <c r="O226">
        <f>(I226*21)/100</f>
      </c>
      <c t="s">
        <v>13</v>
      </c>
    </row>
    <row r="227" spans="1:5" ht="12.75">
      <c r="A227" s="28" t="s">
        <v>40</v>
      </c>
      <c r="E227" s="29" t="s">
        <v>37</v>
      </c>
    </row>
    <row r="228" spans="1:5" ht="12.75">
      <c r="A228" s="30" t="s">
        <v>42</v>
      </c>
      <c r="E228" s="31" t="s">
        <v>37</v>
      </c>
    </row>
    <row r="229" spans="1:5" ht="25.5">
      <c r="A229" t="s">
        <v>44</v>
      </c>
      <c r="E229" s="29" t="s">
        <v>307</v>
      </c>
    </row>
    <row r="230" spans="1:16" ht="12.75">
      <c r="A230" s="19" t="s">
        <v>35</v>
      </c>
      <c s="23" t="s">
        <v>325</v>
      </c>
      <c s="23" t="s">
        <v>326</v>
      </c>
      <c s="19" t="s">
        <v>37</v>
      </c>
      <c s="24" t="s">
        <v>327</v>
      </c>
      <c s="25" t="s">
        <v>311</v>
      </c>
      <c s="26">
        <v>280</v>
      </c>
      <c s="27">
        <v>0</v>
      </c>
      <c s="27">
        <f>ROUND(ROUND(H230,2)*ROUND(G230,3),2)</f>
      </c>
      <c r="O230">
        <f>(I230*21)/100</f>
      </c>
      <c t="s">
        <v>13</v>
      </c>
    </row>
    <row r="231" spans="1:5" ht="12.75">
      <c r="A231" s="28" t="s">
        <v>40</v>
      </c>
      <c r="E231" s="29" t="s">
        <v>328</v>
      </c>
    </row>
    <row r="232" spans="1:5" ht="12.75">
      <c r="A232" s="30" t="s">
        <v>42</v>
      </c>
      <c r="E232" s="31" t="s">
        <v>329</v>
      </c>
    </row>
    <row r="233" spans="1:5" ht="25.5">
      <c r="A233" t="s">
        <v>44</v>
      </c>
      <c r="E233" s="29" t="s">
        <v>313</v>
      </c>
    </row>
    <row r="234" spans="1:16" ht="12.75">
      <c r="A234" s="19" t="s">
        <v>35</v>
      </c>
      <c s="23" t="s">
        <v>330</v>
      </c>
      <c s="23" t="s">
        <v>331</v>
      </c>
      <c s="19" t="s">
        <v>37</v>
      </c>
      <c s="24" t="s">
        <v>332</v>
      </c>
      <c s="25" t="s">
        <v>57</v>
      </c>
      <c s="26">
        <v>2</v>
      </c>
      <c s="27">
        <v>0</v>
      </c>
      <c s="27">
        <f>ROUND(ROUND(H234,2)*ROUND(G234,3),2)</f>
      </c>
      <c r="O234">
        <f>(I234*21)/100</f>
      </c>
      <c t="s">
        <v>13</v>
      </c>
    </row>
    <row r="235" spans="1:5" ht="12.75">
      <c r="A235" s="28" t="s">
        <v>40</v>
      </c>
      <c r="E235" s="29" t="s">
        <v>37</v>
      </c>
    </row>
    <row r="236" spans="1:5" ht="12.75">
      <c r="A236" s="30" t="s">
        <v>42</v>
      </c>
      <c r="E236" s="31" t="s">
        <v>37</v>
      </c>
    </row>
    <row r="237" spans="1:5" ht="25.5">
      <c r="A237" t="s">
        <v>44</v>
      </c>
      <c r="E237" s="29" t="s">
        <v>333</v>
      </c>
    </row>
    <row r="238" spans="1:16" ht="12.75">
      <c r="A238" s="19" t="s">
        <v>35</v>
      </c>
      <c s="23" t="s">
        <v>334</v>
      </c>
      <c s="23" t="s">
        <v>335</v>
      </c>
      <c s="19" t="s">
        <v>37</v>
      </c>
      <c s="24" t="s">
        <v>336</v>
      </c>
      <c s="25" t="s">
        <v>57</v>
      </c>
      <c s="26">
        <v>2</v>
      </c>
      <c s="27">
        <v>0</v>
      </c>
      <c s="27">
        <f>ROUND(ROUND(H238,2)*ROUND(G238,3),2)</f>
      </c>
      <c r="O238">
        <f>(I238*21)/100</f>
      </c>
      <c t="s">
        <v>13</v>
      </c>
    </row>
    <row r="239" spans="1:5" ht="12.75">
      <c r="A239" s="28" t="s">
        <v>40</v>
      </c>
      <c r="E239" s="29" t="s">
        <v>337</v>
      </c>
    </row>
    <row r="240" spans="1:5" ht="12.75">
      <c r="A240" s="30" t="s">
        <v>42</v>
      </c>
      <c r="E240" s="31" t="s">
        <v>37</v>
      </c>
    </row>
    <row r="241" spans="1:5" ht="25.5">
      <c r="A241" t="s">
        <v>44</v>
      </c>
      <c r="E241" s="29" t="s">
        <v>307</v>
      </c>
    </row>
    <row r="242" spans="1:16" ht="12.75">
      <c r="A242" s="19" t="s">
        <v>35</v>
      </c>
      <c s="23" t="s">
        <v>338</v>
      </c>
      <c s="23" t="s">
        <v>339</v>
      </c>
      <c s="19" t="s">
        <v>37</v>
      </c>
      <c s="24" t="s">
        <v>340</v>
      </c>
      <c s="25" t="s">
        <v>57</v>
      </c>
      <c s="26">
        <v>2</v>
      </c>
      <c s="27">
        <v>0</v>
      </c>
      <c s="27">
        <f>ROUND(ROUND(H242,2)*ROUND(G242,3),2)</f>
      </c>
      <c r="O242">
        <f>(I242*21)/100</f>
      </c>
      <c t="s">
        <v>13</v>
      </c>
    </row>
    <row r="243" spans="1:5" ht="12.75">
      <c r="A243" s="28" t="s">
        <v>40</v>
      </c>
      <c r="E243" s="29" t="s">
        <v>37</v>
      </c>
    </row>
    <row r="244" spans="1:5" ht="12.75">
      <c r="A244" s="30" t="s">
        <v>42</v>
      </c>
      <c r="E244" s="31" t="s">
        <v>37</v>
      </c>
    </row>
    <row r="245" spans="1:5" ht="25.5">
      <c r="A245" t="s">
        <v>44</v>
      </c>
      <c r="E245" s="29" t="s">
        <v>303</v>
      </c>
    </row>
    <row r="246" spans="1:16" ht="12.75">
      <c r="A246" s="19" t="s">
        <v>35</v>
      </c>
      <c s="23" t="s">
        <v>341</v>
      </c>
      <c s="23" t="s">
        <v>342</v>
      </c>
      <c s="19" t="s">
        <v>37</v>
      </c>
      <c s="24" t="s">
        <v>343</v>
      </c>
      <c s="25" t="s">
        <v>57</v>
      </c>
      <c s="26">
        <v>2</v>
      </c>
      <c s="27">
        <v>0</v>
      </c>
      <c s="27">
        <f>ROUND(ROUND(H246,2)*ROUND(G246,3),2)</f>
      </c>
      <c r="O246">
        <f>(I246*21)/100</f>
      </c>
      <c t="s">
        <v>13</v>
      </c>
    </row>
    <row r="247" spans="1:5" ht="12.75">
      <c r="A247" s="28" t="s">
        <v>40</v>
      </c>
      <c r="E247" s="29" t="s">
        <v>37</v>
      </c>
    </row>
    <row r="248" spans="1:5" ht="12.75">
      <c r="A248" s="30" t="s">
        <v>42</v>
      </c>
      <c r="E248" s="31" t="s">
        <v>37</v>
      </c>
    </row>
    <row r="249" spans="1:5" ht="25.5">
      <c r="A249" t="s">
        <v>44</v>
      </c>
      <c r="E249" s="29" t="s">
        <v>307</v>
      </c>
    </row>
    <row r="250" spans="1:16" ht="25.5">
      <c r="A250" s="19" t="s">
        <v>35</v>
      </c>
      <c s="23" t="s">
        <v>344</v>
      </c>
      <c s="23" t="s">
        <v>345</v>
      </c>
      <c s="19" t="s">
        <v>37</v>
      </c>
      <c s="24" t="s">
        <v>346</v>
      </c>
      <c s="25" t="s">
        <v>109</v>
      </c>
      <c s="26">
        <v>17.5</v>
      </c>
      <c s="27">
        <v>0</v>
      </c>
      <c s="27">
        <f>ROUND(ROUND(H250,2)*ROUND(G250,3),2)</f>
      </c>
      <c r="O250">
        <f>(I250*21)/100</f>
      </c>
      <c t="s">
        <v>13</v>
      </c>
    </row>
    <row r="251" spans="1:5" ht="12.75">
      <c r="A251" s="28" t="s">
        <v>40</v>
      </c>
      <c r="E251" s="29" t="s">
        <v>37</v>
      </c>
    </row>
    <row r="252" spans="1:5" ht="12.75">
      <c r="A252" s="30" t="s">
        <v>42</v>
      </c>
      <c r="E252" s="31" t="s">
        <v>347</v>
      </c>
    </row>
    <row r="253" spans="1:5" ht="38.25">
      <c r="A253" t="s">
        <v>44</v>
      </c>
      <c r="E253" s="29" t="s">
        <v>348</v>
      </c>
    </row>
    <row r="254" spans="1:16" ht="12.75">
      <c r="A254" s="19" t="s">
        <v>35</v>
      </c>
      <c s="23" t="s">
        <v>349</v>
      </c>
      <c s="23" t="s">
        <v>350</v>
      </c>
      <c s="19" t="s">
        <v>37</v>
      </c>
      <c s="24" t="s">
        <v>351</v>
      </c>
      <c s="25" t="s">
        <v>57</v>
      </c>
      <c s="26">
        <v>2</v>
      </c>
      <c s="27">
        <v>0</v>
      </c>
      <c s="27">
        <f>ROUND(ROUND(H254,2)*ROUND(G254,3),2)</f>
      </c>
      <c r="O254">
        <f>(I254*21)/100</f>
      </c>
      <c t="s">
        <v>13</v>
      </c>
    </row>
    <row r="255" spans="1:5" ht="12.75">
      <c r="A255" s="28" t="s">
        <v>40</v>
      </c>
      <c r="E255" s="29" t="s">
        <v>328</v>
      </c>
    </row>
    <row r="256" spans="1:5" ht="12.75">
      <c r="A256" s="30" t="s">
        <v>42</v>
      </c>
      <c r="E256" s="31" t="s">
        <v>37</v>
      </c>
    </row>
    <row r="257" spans="1:5" ht="63.75">
      <c r="A257" t="s">
        <v>44</v>
      </c>
      <c r="E257" s="29" t="s">
        <v>352</v>
      </c>
    </row>
    <row r="258" spans="1:16" ht="12.75">
      <c r="A258" s="19" t="s">
        <v>35</v>
      </c>
      <c s="23" t="s">
        <v>353</v>
      </c>
      <c s="23" t="s">
        <v>354</v>
      </c>
      <c s="19" t="s">
        <v>37</v>
      </c>
      <c s="24" t="s">
        <v>355</v>
      </c>
      <c s="25" t="s">
        <v>57</v>
      </c>
      <c s="26">
        <v>2</v>
      </c>
      <c s="27">
        <v>0</v>
      </c>
      <c s="27">
        <f>ROUND(ROUND(H258,2)*ROUND(G258,3),2)</f>
      </c>
      <c r="O258">
        <f>(I258*21)/100</f>
      </c>
      <c t="s">
        <v>13</v>
      </c>
    </row>
    <row r="259" spans="1:5" ht="12.75">
      <c r="A259" s="28" t="s">
        <v>40</v>
      </c>
      <c r="E259" s="29" t="s">
        <v>328</v>
      </c>
    </row>
    <row r="260" spans="1:5" ht="12.75">
      <c r="A260" s="30" t="s">
        <v>42</v>
      </c>
      <c r="E260" s="31" t="s">
        <v>37</v>
      </c>
    </row>
    <row r="261" spans="1:5" ht="25.5">
      <c r="A261" t="s">
        <v>44</v>
      </c>
      <c r="E261" s="29" t="s">
        <v>356</v>
      </c>
    </row>
    <row r="262" spans="1:16" ht="12.75">
      <c r="A262" s="19" t="s">
        <v>35</v>
      </c>
      <c s="23" t="s">
        <v>357</v>
      </c>
      <c s="23" t="s">
        <v>358</v>
      </c>
      <c s="19" t="s">
        <v>37</v>
      </c>
      <c s="24" t="s">
        <v>359</v>
      </c>
      <c s="25" t="s">
        <v>311</v>
      </c>
      <c s="26">
        <v>140</v>
      </c>
      <c s="27">
        <v>0</v>
      </c>
      <c s="27">
        <f>ROUND(ROUND(H262,2)*ROUND(G262,3),2)</f>
      </c>
      <c r="O262">
        <f>(I262*21)/100</f>
      </c>
      <c t="s">
        <v>13</v>
      </c>
    </row>
    <row r="263" spans="1:5" ht="12.75">
      <c r="A263" s="28" t="s">
        <v>40</v>
      </c>
      <c r="E263" s="29" t="s">
        <v>328</v>
      </c>
    </row>
    <row r="264" spans="1:5" ht="12.75">
      <c r="A264" s="30" t="s">
        <v>42</v>
      </c>
      <c r="E264" s="31" t="s">
        <v>312</v>
      </c>
    </row>
    <row r="265" spans="1:5" ht="25.5">
      <c r="A265" t="s">
        <v>44</v>
      </c>
      <c r="E265" s="29" t="s">
        <v>360</v>
      </c>
    </row>
    <row r="266" spans="1:16" ht="12.75">
      <c r="A266" s="19" t="s">
        <v>35</v>
      </c>
      <c s="23" t="s">
        <v>361</v>
      </c>
      <c s="23" t="s">
        <v>362</v>
      </c>
      <c s="19" t="s">
        <v>37</v>
      </c>
      <c s="24" t="s">
        <v>363</v>
      </c>
      <c s="25" t="s">
        <v>57</v>
      </c>
      <c s="26">
        <v>2</v>
      </c>
      <c s="27">
        <v>0</v>
      </c>
      <c s="27">
        <f>ROUND(ROUND(H266,2)*ROUND(G266,3),2)</f>
      </c>
      <c r="O266">
        <f>(I266*21)/100</f>
      </c>
      <c t="s">
        <v>13</v>
      </c>
    </row>
    <row r="267" spans="1:5" ht="12.75">
      <c r="A267" s="28" t="s">
        <v>40</v>
      </c>
      <c r="E267" s="29" t="s">
        <v>364</v>
      </c>
    </row>
    <row r="268" spans="1:5" ht="12.75">
      <c r="A268" s="30" t="s">
        <v>42</v>
      </c>
      <c r="E268" s="31" t="s">
        <v>37</v>
      </c>
    </row>
    <row r="269" spans="1:5" ht="51">
      <c r="A269" t="s">
        <v>44</v>
      </c>
      <c r="E269" s="29" t="s">
        <v>365</v>
      </c>
    </row>
    <row r="270" spans="1:16" ht="12.75">
      <c r="A270" s="19" t="s">
        <v>35</v>
      </c>
      <c s="23" t="s">
        <v>366</v>
      </c>
      <c s="23" t="s">
        <v>367</v>
      </c>
      <c s="19" t="s">
        <v>37</v>
      </c>
      <c s="24" t="s">
        <v>368</v>
      </c>
      <c s="25" t="s">
        <v>57</v>
      </c>
      <c s="26">
        <v>2</v>
      </c>
      <c s="27">
        <v>0</v>
      </c>
      <c s="27">
        <f>ROUND(ROUND(H270,2)*ROUND(G270,3),2)</f>
      </c>
      <c r="O270">
        <f>(I270*21)/100</f>
      </c>
      <c t="s">
        <v>13</v>
      </c>
    </row>
    <row r="271" spans="1:5" ht="12.75">
      <c r="A271" s="28" t="s">
        <v>40</v>
      </c>
      <c r="E271" s="29" t="s">
        <v>328</v>
      </c>
    </row>
    <row r="272" spans="1:5" ht="12.75">
      <c r="A272" s="30" t="s">
        <v>42</v>
      </c>
      <c r="E272" s="31" t="s">
        <v>37</v>
      </c>
    </row>
    <row r="273" spans="1:5" ht="25.5">
      <c r="A273" t="s">
        <v>44</v>
      </c>
      <c r="E273" s="29" t="s">
        <v>356</v>
      </c>
    </row>
    <row r="274" spans="1:16" ht="12.75">
      <c r="A274" s="19" t="s">
        <v>35</v>
      </c>
      <c s="23" t="s">
        <v>369</v>
      </c>
      <c s="23" t="s">
        <v>370</v>
      </c>
      <c s="19" t="s">
        <v>37</v>
      </c>
      <c s="24" t="s">
        <v>371</v>
      </c>
      <c s="25" t="s">
        <v>311</v>
      </c>
      <c s="26">
        <v>140</v>
      </c>
      <c s="27">
        <v>0</v>
      </c>
      <c s="27">
        <f>ROUND(ROUND(H274,2)*ROUND(G274,3),2)</f>
      </c>
      <c r="O274">
        <f>(I274*21)/100</f>
      </c>
      <c t="s">
        <v>13</v>
      </c>
    </row>
    <row r="275" spans="1:5" ht="12.75">
      <c r="A275" s="28" t="s">
        <v>40</v>
      </c>
      <c r="E275" s="29" t="s">
        <v>37</v>
      </c>
    </row>
    <row r="276" spans="1:5" ht="12.75">
      <c r="A276" s="30" t="s">
        <v>42</v>
      </c>
      <c r="E276" s="31" t="s">
        <v>372</v>
      </c>
    </row>
    <row r="277" spans="1:5" ht="25.5">
      <c r="A277" t="s">
        <v>44</v>
      </c>
      <c r="E277" s="29" t="s">
        <v>360</v>
      </c>
    </row>
    <row r="278" spans="1:16" ht="12.75">
      <c r="A278" s="19" t="s">
        <v>35</v>
      </c>
      <c s="23" t="s">
        <v>373</v>
      </c>
      <c s="23" t="s">
        <v>374</v>
      </c>
      <c s="19" t="s">
        <v>37</v>
      </c>
      <c s="24" t="s">
        <v>375</v>
      </c>
      <c s="25" t="s">
        <v>161</v>
      </c>
      <c s="26">
        <v>19.353</v>
      </c>
      <c s="27">
        <v>0</v>
      </c>
      <c s="27">
        <f>ROUND(ROUND(H278,2)*ROUND(G278,3),2)</f>
      </c>
      <c r="O278">
        <f>(I278*21)/100</f>
      </c>
      <c t="s">
        <v>13</v>
      </c>
    </row>
    <row r="279" spans="1:5" ht="12.75">
      <c r="A279" s="28" t="s">
        <v>40</v>
      </c>
      <c r="E279" s="29" t="s">
        <v>376</v>
      </c>
    </row>
    <row r="280" spans="1:5" ht="38.25">
      <c r="A280" s="30" t="s">
        <v>42</v>
      </c>
      <c r="E280" s="31" t="s">
        <v>377</v>
      </c>
    </row>
    <row r="281" spans="1:5" ht="25.5">
      <c r="A281" t="s">
        <v>44</v>
      </c>
      <c r="E281" s="29" t="s">
        <v>378</v>
      </c>
    </row>
    <row r="282" spans="1:16" ht="12.75">
      <c r="A282" s="19" t="s">
        <v>35</v>
      </c>
      <c s="23" t="s">
        <v>379</v>
      </c>
      <c s="23" t="s">
        <v>380</v>
      </c>
      <c s="19" t="s">
        <v>37</v>
      </c>
      <c s="24" t="s">
        <v>381</v>
      </c>
      <c s="25" t="s">
        <v>115</v>
      </c>
      <c s="26">
        <v>0.034</v>
      </c>
      <c s="27">
        <v>0</v>
      </c>
      <c s="27">
        <f>ROUND(ROUND(H282,2)*ROUND(G282,3),2)</f>
      </c>
      <c r="O282">
        <f>(I282*21)/100</f>
      </c>
      <c t="s">
        <v>13</v>
      </c>
    </row>
    <row r="283" spans="1:5" ht="12.75">
      <c r="A283" s="28" t="s">
        <v>40</v>
      </c>
      <c r="E283" s="29" t="s">
        <v>382</v>
      </c>
    </row>
    <row r="284" spans="1:5" ht="12.75">
      <c r="A284" s="30" t="s">
        <v>42</v>
      </c>
      <c r="E284" s="31" t="s">
        <v>383</v>
      </c>
    </row>
    <row r="285" spans="1:5" ht="25.5">
      <c r="A285" t="s">
        <v>44</v>
      </c>
      <c r="E285" s="29" t="s">
        <v>384</v>
      </c>
    </row>
    <row r="286" spans="1:16" ht="12.75">
      <c r="A286" s="19" t="s">
        <v>35</v>
      </c>
      <c s="23" t="s">
        <v>385</v>
      </c>
      <c s="23" t="s">
        <v>386</v>
      </c>
      <c s="19" t="s">
        <v>37</v>
      </c>
      <c s="24" t="s">
        <v>387</v>
      </c>
      <c s="25" t="s">
        <v>109</v>
      </c>
      <c s="26">
        <v>15.627</v>
      </c>
      <c s="27">
        <v>0</v>
      </c>
      <c s="27">
        <f>ROUND(ROUND(H286,2)*ROUND(G286,3),2)</f>
      </c>
      <c r="O286">
        <f>(I286*21)/100</f>
      </c>
      <c t="s">
        <v>13</v>
      </c>
    </row>
    <row r="287" spans="1:5" ht="12.75">
      <c r="A287" s="28" t="s">
        <v>40</v>
      </c>
      <c r="E287" s="29" t="s">
        <v>388</v>
      </c>
    </row>
    <row r="288" spans="1:5" ht="12.75">
      <c r="A288" s="30" t="s">
        <v>42</v>
      </c>
      <c r="E288" s="31" t="s">
        <v>389</v>
      </c>
    </row>
    <row r="289" spans="1:5" ht="25.5">
      <c r="A289" t="s">
        <v>44</v>
      </c>
      <c r="E289" s="29" t="s">
        <v>384</v>
      </c>
    </row>
    <row r="290" spans="1:16" ht="12.75">
      <c r="A290" s="19" t="s">
        <v>35</v>
      </c>
      <c s="23" t="s">
        <v>390</v>
      </c>
      <c s="23" t="s">
        <v>391</v>
      </c>
      <c s="19" t="s">
        <v>37</v>
      </c>
      <c s="24" t="s">
        <v>392</v>
      </c>
      <c s="25" t="s">
        <v>161</v>
      </c>
      <c s="26">
        <v>10.06</v>
      </c>
      <c s="27">
        <v>0</v>
      </c>
      <c s="27">
        <f>ROUND(ROUND(H290,2)*ROUND(G290,3),2)</f>
      </c>
      <c r="O290">
        <f>(I290*21)/100</f>
      </c>
      <c t="s">
        <v>13</v>
      </c>
    </row>
    <row r="291" spans="1:5" ht="12.75">
      <c r="A291" s="28" t="s">
        <v>40</v>
      </c>
      <c r="E291" s="29" t="s">
        <v>393</v>
      </c>
    </row>
    <row r="292" spans="1:5" ht="12.75">
      <c r="A292" s="30" t="s">
        <v>42</v>
      </c>
      <c r="E292" s="31" t="s">
        <v>394</v>
      </c>
    </row>
    <row r="293" spans="1:5" ht="38.25">
      <c r="A293" t="s">
        <v>44</v>
      </c>
      <c r="E293" s="29" t="s">
        <v>395</v>
      </c>
    </row>
    <row r="294" spans="1:16" ht="12.75">
      <c r="A294" s="19" t="s">
        <v>35</v>
      </c>
      <c s="23" t="s">
        <v>396</v>
      </c>
      <c s="23" t="s">
        <v>397</v>
      </c>
      <c s="19" t="s">
        <v>37</v>
      </c>
      <c s="24" t="s">
        <v>398</v>
      </c>
      <c s="25" t="s">
        <v>161</v>
      </c>
      <c s="26">
        <v>111.855</v>
      </c>
      <c s="27">
        <v>0</v>
      </c>
      <c s="27">
        <f>ROUND(ROUND(H294,2)*ROUND(G294,3),2)</f>
      </c>
      <c r="O294">
        <f>(I294*21)/100</f>
      </c>
      <c t="s">
        <v>13</v>
      </c>
    </row>
    <row r="295" spans="1:5" ht="12.75">
      <c r="A295" s="28" t="s">
        <v>40</v>
      </c>
      <c r="E295" s="29" t="s">
        <v>399</v>
      </c>
    </row>
    <row r="296" spans="1:5" ht="76.5">
      <c r="A296" s="30" t="s">
        <v>42</v>
      </c>
      <c r="E296" s="31" t="s">
        <v>400</v>
      </c>
    </row>
    <row r="297" spans="1:5" ht="38.25">
      <c r="A297" t="s">
        <v>44</v>
      </c>
      <c r="E297" s="29" t="s">
        <v>395</v>
      </c>
    </row>
    <row r="298" spans="1:16" ht="12.75">
      <c r="A298" s="19" t="s">
        <v>35</v>
      </c>
      <c s="23" t="s">
        <v>401</v>
      </c>
      <c s="23" t="s">
        <v>402</v>
      </c>
      <c s="19" t="s">
        <v>37</v>
      </c>
      <c s="24" t="s">
        <v>403</v>
      </c>
      <c s="25" t="s">
        <v>161</v>
      </c>
      <c s="26">
        <v>91.926</v>
      </c>
      <c s="27">
        <v>0</v>
      </c>
      <c s="27">
        <f>ROUND(ROUND(H298,2)*ROUND(G298,3),2)</f>
      </c>
      <c r="O298">
        <f>(I298*21)/100</f>
      </c>
      <c t="s">
        <v>13</v>
      </c>
    </row>
    <row r="299" spans="1:5" ht="12.75">
      <c r="A299" s="28" t="s">
        <v>40</v>
      </c>
      <c r="E299" s="29" t="s">
        <v>404</v>
      </c>
    </row>
    <row r="300" spans="1:5" ht="12.75">
      <c r="A300" s="30" t="s">
        <v>42</v>
      </c>
      <c r="E300" s="31" t="s">
        <v>405</v>
      </c>
    </row>
    <row r="301" spans="1:5" ht="25.5">
      <c r="A301" t="s">
        <v>44</v>
      </c>
      <c r="E301" s="29" t="s">
        <v>384</v>
      </c>
    </row>
    <row r="302" spans="1:16" ht="25.5">
      <c r="A302" s="19" t="s">
        <v>35</v>
      </c>
      <c s="23" t="s">
        <v>406</v>
      </c>
      <c s="23" t="s">
        <v>407</v>
      </c>
      <c s="19" t="s">
        <v>37</v>
      </c>
      <c s="24" t="s">
        <v>408</v>
      </c>
      <c s="25" t="s">
        <v>109</v>
      </c>
      <c s="26">
        <v>28.47</v>
      </c>
      <c s="27">
        <v>0</v>
      </c>
      <c s="27">
        <f>ROUND(ROUND(H302,2)*ROUND(G302,3),2)</f>
      </c>
      <c r="O302">
        <f>(I302*21)/100</f>
      </c>
      <c t="s">
        <v>13</v>
      </c>
    </row>
    <row r="303" spans="1:5" ht="12.75">
      <c r="A303" s="28" t="s">
        <v>40</v>
      </c>
      <c r="E303" s="29" t="s">
        <v>409</v>
      </c>
    </row>
    <row r="304" spans="1:5" ht="63.75">
      <c r="A304" s="30" t="s">
        <v>42</v>
      </c>
      <c r="E304" s="31" t="s">
        <v>410</v>
      </c>
    </row>
    <row r="305" spans="1:5" ht="89.25">
      <c r="A305" t="s">
        <v>44</v>
      </c>
      <c r="E305" s="29" t="s">
        <v>411</v>
      </c>
    </row>
    <row r="306" spans="1:16" ht="12.75">
      <c r="A306" s="19" t="s">
        <v>35</v>
      </c>
      <c s="23" t="s">
        <v>412</v>
      </c>
      <c s="23" t="s">
        <v>413</v>
      </c>
      <c s="19" t="s">
        <v>37</v>
      </c>
      <c s="24" t="s">
        <v>414</v>
      </c>
      <c s="25" t="s">
        <v>57</v>
      </c>
      <c s="26">
        <v>4</v>
      </c>
      <c s="27">
        <v>0</v>
      </c>
      <c s="27">
        <f>ROUND(ROUND(H306,2)*ROUND(G306,3),2)</f>
      </c>
      <c r="O306">
        <f>(I306*21)/100</f>
      </c>
      <c t="s">
        <v>13</v>
      </c>
    </row>
    <row r="307" spans="1:5" ht="12.75">
      <c r="A307" s="28" t="s">
        <v>40</v>
      </c>
      <c r="E307" s="29" t="s">
        <v>37</v>
      </c>
    </row>
    <row r="308" spans="1:5" ht="12.75">
      <c r="A308" s="30" t="s">
        <v>42</v>
      </c>
      <c r="E308" s="31" t="s">
        <v>37</v>
      </c>
    </row>
    <row r="309" spans="1:5" ht="38.25">
      <c r="A309" t="s">
        <v>44</v>
      </c>
      <c r="E309" s="29" t="s">
        <v>415</v>
      </c>
    </row>
    <row r="310" spans="1:16" ht="12.75">
      <c r="A310" s="19" t="s">
        <v>35</v>
      </c>
      <c s="23" t="s">
        <v>416</v>
      </c>
      <c s="23" t="s">
        <v>417</v>
      </c>
      <c s="19" t="s">
        <v>37</v>
      </c>
      <c s="24" t="s">
        <v>418</v>
      </c>
      <c s="25" t="s">
        <v>115</v>
      </c>
      <c s="26">
        <v>2.945</v>
      </c>
      <c s="27">
        <v>0</v>
      </c>
      <c s="27">
        <f>ROUND(ROUND(H310,2)*ROUND(G310,3),2)</f>
      </c>
      <c r="O310">
        <f>(I310*21)/100</f>
      </c>
      <c t="s">
        <v>13</v>
      </c>
    </row>
    <row r="311" spans="1:5" ht="25.5">
      <c r="A311" s="28" t="s">
        <v>40</v>
      </c>
      <c r="E311" s="29" t="s">
        <v>419</v>
      </c>
    </row>
    <row r="312" spans="1:5" ht="12.75">
      <c r="A312" s="30" t="s">
        <v>42</v>
      </c>
      <c r="E312" s="31" t="s">
        <v>420</v>
      </c>
    </row>
    <row r="313" spans="1:5" ht="38.25">
      <c r="A313" t="s">
        <v>44</v>
      </c>
      <c r="E313" s="29" t="s">
        <v>415</v>
      </c>
    </row>
    <row r="314" spans="1:16" ht="12.75">
      <c r="A314" s="19" t="s">
        <v>35</v>
      </c>
      <c s="23" t="s">
        <v>421</v>
      </c>
      <c s="23" t="s">
        <v>422</v>
      </c>
      <c s="19" t="s">
        <v>37</v>
      </c>
      <c s="24" t="s">
        <v>423</v>
      </c>
      <c s="25" t="s">
        <v>424</v>
      </c>
      <c s="26">
        <v>25.653</v>
      </c>
      <c s="27">
        <v>0</v>
      </c>
      <c s="27">
        <f>ROUND(ROUND(H314,2)*ROUND(G314,3),2)</f>
      </c>
      <c r="O314">
        <f>(I314*21)/100</f>
      </c>
      <c t="s">
        <v>13</v>
      </c>
    </row>
    <row r="315" spans="1:5" ht="25.5">
      <c r="A315" s="28" t="s">
        <v>40</v>
      </c>
      <c r="E315" s="29" t="s">
        <v>425</v>
      </c>
    </row>
    <row r="316" spans="1:5" ht="12.75">
      <c r="A316" s="30" t="s">
        <v>42</v>
      </c>
      <c r="E316" s="31" t="s">
        <v>426</v>
      </c>
    </row>
    <row r="317" spans="1:5" ht="409.5">
      <c r="A317" t="s">
        <v>44</v>
      </c>
      <c r="E317" s="29" t="s">
        <v>427</v>
      </c>
    </row>
    <row r="318" spans="1:16" ht="12.75">
      <c r="A318" s="19" t="s">
        <v>35</v>
      </c>
      <c s="23" t="s">
        <v>428</v>
      </c>
      <c s="23" t="s">
        <v>429</v>
      </c>
      <c s="19" t="s">
        <v>37</v>
      </c>
      <c s="24" t="s">
        <v>430</v>
      </c>
      <c s="25" t="s">
        <v>109</v>
      </c>
      <c s="26">
        <v>69</v>
      </c>
      <c s="27">
        <v>0</v>
      </c>
      <c s="27">
        <f>ROUND(ROUND(H318,2)*ROUND(G318,3),2)</f>
      </c>
      <c r="O318">
        <f>(I318*21)/100</f>
      </c>
      <c t="s">
        <v>13</v>
      </c>
    </row>
    <row r="319" spans="1:5" ht="12.75">
      <c r="A319" s="28" t="s">
        <v>40</v>
      </c>
      <c r="E319" s="29" t="s">
        <v>431</v>
      </c>
    </row>
    <row r="320" spans="1:5" ht="12.75">
      <c r="A320" s="30" t="s">
        <v>42</v>
      </c>
      <c r="E320" s="31" t="s">
        <v>37</v>
      </c>
    </row>
    <row r="321" spans="1:5" ht="25.5">
      <c r="A321" t="s">
        <v>44</v>
      </c>
      <c r="E321" s="29" t="s">
        <v>432</v>
      </c>
    </row>
    <row r="322" spans="1:16" ht="12.75">
      <c r="A322" s="19" t="s">
        <v>35</v>
      </c>
      <c s="23" t="s">
        <v>433</v>
      </c>
      <c s="23" t="s">
        <v>434</v>
      </c>
      <c s="19" t="s">
        <v>37</v>
      </c>
      <c s="24" t="s">
        <v>435</v>
      </c>
      <c s="25" t="s">
        <v>436</v>
      </c>
      <c s="26">
        <v>158.4</v>
      </c>
      <c s="27">
        <v>0</v>
      </c>
      <c s="27">
        <f>ROUND(ROUND(H322,2)*ROUND(G322,3),2)</f>
      </c>
      <c r="O322">
        <f>(I322*21)/100</f>
      </c>
      <c t="s">
        <v>13</v>
      </c>
    </row>
    <row r="323" spans="1:5" ht="12.75">
      <c r="A323" s="28" t="s">
        <v>40</v>
      </c>
      <c r="E323" s="29" t="s">
        <v>437</v>
      </c>
    </row>
    <row r="324" spans="1:5" ht="12.75">
      <c r="A324" s="30" t="s">
        <v>42</v>
      </c>
      <c r="E324" s="31" t="s">
        <v>438</v>
      </c>
    </row>
    <row r="325" spans="1:5" ht="25.5">
      <c r="A325" t="s">
        <v>44</v>
      </c>
      <c r="E325" s="29" t="s">
        <v>439</v>
      </c>
    </row>
    <row r="326" spans="1:16" ht="12.75">
      <c r="A326" s="19" t="s">
        <v>35</v>
      </c>
      <c s="23" t="s">
        <v>440</v>
      </c>
      <c s="23" t="s">
        <v>441</v>
      </c>
      <c s="19" t="s">
        <v>37</v>
      </c>
      <c s="24" t="s">
        <v>442</v>
      </c>
      <c s="25" t="s">
        <v>115</v>
      </c>
      <c s="26">
        <v>24.174</v>
      </c>
      <c s="27">
        <v>0</v>
      </c>
      <c s="27">
        <f>ROUND(ROUND(H326,2)*ROUND(G326,3),2)</f>
      </c>
      <c r="O326">
        <f>(I326*21)/100</f>
      </c>
      <c t="s">
        <v>13</v>
      </c>
    </row>
    <row r="327" spans="1:5" ht="38.25">
      <c r="A327" s="28" t="s">
        <v>40</v>
      </c>
      <c r="E327" s="29" t="s">
        <v>443</v>
      </c>
    </row>
    <row r="328" spans="1:5" ht="76.5">
      <c r="A328" s="30" t="s">
        <v>42</v>
      </c>
      <c r="E328" s="31" t="s">
        <v>444</v>
      </c>
    </row>
    <row r="329" spans="1:5" ht="102">
      <c r="A329" t="s">
        <v>44</v>
      </c>
      <c r="E329" s="29" t="s">
        <v>445</v>
      </c>
    </row>
    <row r="330" spans="1:16" ht="12.75">
      <c r="A330" s="19" t="s">
        <v>35</v>
      </c>
      <c s="23" t="s">
        <v>446</v>
      </c>
      <c s="23" t="s">
        <v>447</v>
      </c>
      <c s="19" t="s">
        <v>37</v>
      </c>
      <c s="24" t="s">
        <v>448</v>
      </c>
      <c s="25" t="s">
        <v>109</v>
      </c>
      <c s="26">
        <v>128.5</v>
      </c>
      <c s="27">
        <v>0</v>
      </c>
      <c s="27">
        <f>ROUND(ROUND(H330,2)*ROUND(G330,3),2)</f>
      </c>
      <c r="O330">
        <f>(I330*21)/100</f>
      </c>
      <c t="s">
        <v>13</v>
      </c>
    </row>
    <row r="331" spans="1:5" ht="38.25">
      <c r="A331" s="28" t="s">
        <v>40</v>
      </c>
      <c r="E331" s="29" t="s">
        <v>449</v>
      </c>
    </row>
    <row r="332" spans="1:5" ht="12.75">
      <c r="A332" s="30" t="s">
        <v>42</v>
      </c>
      <c r="E332" s="31" t="s">
        <v>450</v>
      </c>
    </row>
    <row r="333" spans="1:5" ht="76.5">
      <c r="A333" t="s">
        <v>44</v>
      </c>
      <c r="E333" s="29" t="s">
        <v>451</v>
      </c>
    </row>
    <row r="334" spans="1:16" ht="12.75">
      <c r="A334" s="19" t="s">
        <v>35</v>
      </c>
      <c s="23" t="s">
        <v>452</v>
      </c>
      <c s="23" t="s">
        <v>453</v>
      </c>
      <c s="19" t="s">
        <v>37</v>
      </c>
      <c s="24" t="s">
        <v>454</v>
      </c>
      <c s="25" t="s">
        <v>57</v>
      </c>
      <c s="26">
        <v>1</v>
      </c>
      <c s="27">
        <v>0</v>
      </c>
      <c s="27">
        <f>ROUND(ROUND(H334,2)*ROUND(G334,3),2)</f>
      </c>
      <c r="O334">
        <f>(I334*21)/100</f>
      </c>
      <c t="s">
        <v>13</v>
      </c>
    </row>
    <row r="335" spans="1:5" ht="12.75">
      <c r="A335" s="28" t="s">
        <v>40</v>
      </c>
      <c r="E335" s="29" t="s">
        <v>455</v>
      </c>
    </row>
    <row r="336" spans="1:5" ht="12.75">
      <c r="A336" s="30" t="s">
        <v>42</v>
      </c>
      <c r="E336" s="31" t="s">
        <v>37</v>
      </c>
    </row>
    <row r="337" spans="1:5" ht="12.75">
      <c r="A337" t="s">
        <v>44</v>
      </c>
      <c r="E337" s="29" t="s">
        <v>37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