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Krycí list" sheetId="1" r:id="rId1"/>
    <sheet name="Rekapitulace" sheetId="2" r:id="rId2"/>
    <sheet name="Položky" sheetId="3" r:id="rId3"/>
  </sheets>
  <definedNames>
    <definedName name="_xlnm.Print_Area" localSheetId="0">'Krycí list'!$A$1:$G$45</definedName>
    <definedName name="_xlnm.Print_Area" localSheetId="2">'Položky'!$A$1:$G$101</definedName>
    <definedName name="_xlnm.Print_Titles" localSheetId="2">'Položky'!$1:$6</definedName>
    <definedName name="_xlnm.Print_Area" localSheetId="1">'Rekapitulace'!$A$1:$I$30</definedName>
    <definedName name="_xlnm.Print_Titles" localSheetId="1">'Rekapitulace'!$1:$6</definedName>
    <definedName name="cisloobjektu">'Krycí list'!$A$5</definedName>
    <definedName name="cislostavby">'Krycí list'!$A$7</definedName>
    <definedName name="Datum">'Krycí list'!$B$27</definedName>
    <definedName name="Dil">'Rekapitulace'!$A$6</definedName>
    <definedName name="Dodavka">'Rekapitulace'!$G$16</definedName>
    <definedName name="Dodavka0">'Položky'!#REF!</definedName>
    <definedName name="HSV">'Rekapitulace'!$E$16</definedName>
    <definedName name="HSV0">'Položky'!#REF!</definedName>
    <definedName name="HZS">'Rekapitulace'!$I$16</definedName>
    <definedName name="HZS0">'Položky'!#REF!</definedName>
    <definedName name="JKSO">'Krycí list'!$G$2</definedName>
    <definedName name="MJ">'Krycí list'!$G$5</definedName>
    <definedName name="Mont">'Rekapitulace'!$H$16</definedName>
    <definedName name="Montaz0">'Položky'!#REF!</definedName>
    <definedName name="NazevDilu">'Rekapitulace'!$B$6</definedName>
    <definedName name="nazevobjektu">'Krycí list'!$C$5</definedName>
    <definedName name="nazevstavby">'Krycí list'!$C$7</definedName>
    <definedName name="Objednatel">'Krycí list'!$C$10</definedName>
    <definedName name="PocetMJ">'Krycí list'!$G$6</definedName>
    <definedName name="Poznamka">'Krycí list'!$B$37</definedName>
    <definedName name="Projektant">'Krycí list'!$C$8</definedName>
    <definedName name="PSV">'Rekapitulace'!$F$16</definedName>
    <definedName name="PSV0">'Položky'!#REF!</definedName>
    <definedName name="SazbaDPH1">'Krycí list'!$C$30</definedName>
    <definedName name="SazbaDPH2">'Krycí list'!$C$32</definedName>
    <definedName name="SloupecCC">'Položky'!$G$6</definedName>
    <definedName name="SloupecCisloPol">'Položky'!$B$6</definedName>
    <definedName name="SloupecJC">'Položky'!$F$6</definedName>
    <definedName name="SloupecMJ">'Položky'!$D$6</definedName>
    <definedName name="SloupecMnozstvi">'Položky'!$E$6</definedName>
    <definedName name="SloupecNazPol">'Položky'!$C$6</definedName>
    <definedName name="SloupecPC">'Položky'!$A$6</definedName>
    <definedName name="solver_lin" localSheetId="2">0</definedName>
    <definedName name="solver_num" localSheetId="2">0</definedName>
    <definedName name="solver_opt" localSheetId="2">'Položky'!#REF!</definedName>
    <definedName name="solver_typ" localSheetId="2">1</definedName>
    <definedName name="solver_val" localSheetId="2">0</definedName>
    <definedName name="Typ">'Položky'!#REF!</definedName>
    <definedName name="VRN">'Rekapitulace'!$H$29</definedName>
    <definedName name="VRNKc">'Rekapitulace'!#REF!</definedName>
    <definedName name="VRNnazev">'Rekapitulace'!#REF!</definedName>
    <definedName name="VRNproc">'Rekapitulace'!#REF!</definedName>
    <definedName name="VRNzakl">'Rekapitulace'!#REF!</definedName>
    <definedName name="Zakazka">'Krycí list'!$G$11</definedName>
    <definedName name="Zaklad22">'Krycí list'!$F$32</definedName>
    <definedName name="Zaklad5">'Krycí list'!$F$30</definedName>
    <definedName name="Zhotovitel">'Krycí list'!$C$11:$E$11</definedName>
  </definedNames>
  <calcPr fullCalcOnLoad="1"/>
</workbook>
</file>

<file path=xl/sharedStrings.xml><?xml version="1.0" encoding="utf-8"?>
<sst xmlns="http://schemas.openxmlformats.org/spreadsheetml/2006/main" count="382" uniqueCount="269">
  <si>
    <t>POLOŽKOVÝ ROZPOČET</t>
  </si>
  <si>
    <t>Rozpočet</t>
  </si>
  <si>
    <t xml:space="preserve">JKSO </t>
  </si>
  <si>
    <t>Objekt</t>
  </si>
  <si>
    <t>Název objektu</t>
  </si>
  <si>
    <t xml:space="preserve">SKP </t>
  </si>
  <si>
    <t>SO 01</t>
  </si>
  <si>
    <t>Výměna zdrojů tepla pro vytápění a ohřev TV</t>
  </si>
  <si>
    <t>Měrná jednotka</t>
  </si>
  <si>
    <t>Stavba</t>
  </si>
  <si>
    <t>Název stavby</t>
  </si>
  <si>
    <t>Počet jednotek</t>
  </si>
  <si>
    <t>44</t>
  </si>
  <si>
    <t xml:space="preserve">Vyšný č.p. 39, k.ú. Vyšný a obec Český Krumlov </t>
  </si>
  <si>
    <t>Náklady na m.j.</t>
  </si>
  <si>
    <t>Projektant</t>
  </si>
  <si>
    <t>Marie Vaněčková</t>
  </si>
  <si>
    <t>Typ rozpočtu</t>
  </si>
  <si>
    <t>Zpracovatel projektu</t>
  </si>
  <si>
    <t>Objednatel</t>
  </si>
  <si>
    <t>Město Český Krumlov, náměstí Svornosti 1, Č. Krumlov</t>
  </si>
  <si>
    <t>Dodavatel</t>
  </si>
  <si>
    <t xml:space="preserve">Zakázkové číslo </t>
  </si>
  <si>
    <t>Rozpočtoval</t>
  </si>
  <si>
    <t>Počet listů</t>
  </si>
  <si>
    <t>ROZPOČTOVÉ NÁKLADY</t>
  </si>
  <si>
    <t>Základní rozpočtové náklady</t>
  </si>
  <si>
    <t>Ostatní rozpočtové náklady</t>
  </si>
  <si>
    <t>HSV celkem</t>
  </si>
  <si>
    <t>Z</t>
  </si>
  <si>
    <t>PSV celkem</t>
  </si>
  <si>
    <t>R</t>
  </si>
  <si>
    <t>M práce celkem</t>
  </si>
  <si>
    <t>N</t>
  </si>
  <si>
    <t>M dodávky celkem</t>
  </si>
  <si>
    <t>ZRN celkem</t>
  </si>
  <si>
    <t>HZS</t>
  </si>
  <si>
    <t>ZRN+HZS</t>
  </si>
  <si>
    <t>Ostatní náklady neuvedené</t>
  </si>
  <si>
    <t>ZRN+ost.náklady+HZS</t>
  </si>
  <si>
    <t>Ostatní náklady celkem</t>
  </si>
  <si>
    <t>Vypracoval</t>
  </si>
  <si>
    <t>Za zhotovitele</t>
  </si>
  <si>
    <t>Za objednatele</t>
  </si>
  <si>
    <t>Jméno :</t>
  </si>
  <si>
    <t>Datum :</t>
  </si>
  <si>
    <t>Podpis :</t>
  </si>
  <si>
    <t>Podpis:</t>
  </si>
  <si>
    <t>Základ pro DPH</t>
  </si>
  <si>
    <t xml:space="preserve">%  </t>
  </si>
  <si>
    <t>DPH</t>
  </si>
  <si>
    <t xml:space="preserve">% </t>
  </si>
  <si>
    <t>CENA ZA OBJEKT CELKEM</t>
  </si>
  <si>
    <t>Poznámka :</t>
  </si>
  <si>
    <t xml:space="preserve"> </t>
  </si>
  <si>
    <t>Soupisy stavebních prací , dodávek a služeb jsou zpracovány kombinací cenové soustavy zpracované společností RTS , a.s.  a individuálního popisu. Veškeré položky obsažené v soupise jsou převzaty z cenové soustavy RTS, a.s., ostatní položky jsou definovány individuálním popisem. Obsah jednotlivých položek, způsob měření a ostatní podmínky definující obsah a použití jednotlivých položek jsou obsaženy v úvodních ustanoveních příslušných sborníků, které jsou volně přístupné na elektronické adrese www.cenovasoustava.cz. Nedílnou součástí výkazu výměr, pro správné a úplné ocenění nabízených výkonů a dodávek, je projektová dokumentace a technická zpráva, včetně všech podrobnějších popisů výrobků, materiálového řešení vč. způsobu provádění. Projektovou dokumentaci zpracovala Marie Vaněčková, Lipová 157, 381 04 Český Krumlov, tel.603 596 121, e-mail:marie.vaneckova@seznam.cz.</t>
  </si>
  <si>
    <t>Stavba :</t>
  </si>
  <si>
    <t>44 Vyšný č.p. 39, k.ú. Vyšný a obec Český Krumlov</t>
  </si>
  <si>
    <t>Rozpočet :</t>
  </si>
  <si>
    <t>03</t>
  </si>
  <si>
    <t>Objekt :</t>
  </si>
  <si>
    <t>SO 01 Výměna zdrojů tepla pro vytápění a ohřev TV</t>
  </si>
  <si>
    <t>Zdravotní instalace</t>
  </si>
  <si>
    <t>REKAPITULACE  STAVEBNÍCH  DÍLŮ</t>
  </si>
  <si>
    <t>Stavební díl</t>
  </si>
  <si>
    <t>HSV</t>
  </si>
  <si>
    <t>PSV</t>
  </si>
  <si>
    <t>Dodávka</t>
  </si>
  <si>
    <t>Montáž</t>
  </si>
  <si>
    <t>CELKEM  OBJEKT</t>
  </si>
  <si>
    <t>VEDLEJŠÍ ROZPOČTOVÉ  NÁKLADY</t>
  </si>
  <si>
    <t>Název VRN</t>
  </si>
  <si>
    <t>Kč</t>
  </si>
  <si>
    <t>%</t>
  </si>
  <si>
    <t>Základna</t>
  </si>
  <si>
    <t>Ztížené výrobní podmínky</t>
  </si>
  <si>
    <t>Oborová přirážka</t>
  </si>
  <si>
    <t>Přesun stavebních kapacit</t>
  </si>
  <si>
    <t>Mimostaveništní doprava</t>
  </si>
  <si>
    <t>Zařízení staveniště</t>
  </si>
  <si>
    <t>Provoz investora</t>
  </si>
  <si>
    <t>Kompletační činnost (IČD)</t>
  </si>
  <si>
    <t>Rezerva rozpočtu</t>
  </si>
  <si>
    <t>CELKEM VRN</t>
  </si>
  <si>
    <t xml:space="preserve">Položkový rozpočet </t>
  </si>
  <si>
    <t>Rozpočet: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</si>
  <si>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</si>
  <si>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</si>
  <si>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</si>
  <si>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</si>
  <si>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</si>
  <si>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</si>
  <si>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</si>
  <si>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Díl:</t>
  </si>
  <si>
    <t>1</t>
  </si>
  <si>
    <t>Zemní práce</t>
  </si>
  <si>
    <t>Celkem za</t>
  </si>
  <si>
    <t>45</t>
  </si>
  <si>
    <t>Podkladní a vedlejší konstrukce</t>
  </si>
  <si>
    <t>8</t>
  </si>
  <si>
    <t>Trubní vedení</t>
  </si>
  <si>
    <t>99</t>
  </si>
  <si>
    <t>Staveništní přesun hmot</t>
  </si>
  <si>
    <t>721</t>
  </si>
  <si>
    <t>Vnitřní kanalizace</t>
  </si>
  <si>
    <t>721170905</t>
  </si>
  <si>
    <t>Vsazení odbočky do potrubí DN 110</t>
  </si>
  <si>
    <t>kus</t>
  </si>
  <si>
    <t>721170965</t>
  </si>
  <si>
    <t>Propojení dosavadního potrubí DN 110</t>
  </si>
  <si>
    <t>721176102</t>
  </si>
  <si>
    <t>Potrubí z plastových trub HT připojovací DN 40</t>
  </si>
  <si>
    <t>m</t>
  </si>
  <si>
    <t>721176103</t>
  </si>
  <si>
    <t>Potrubí z plastových trub HT připojovací DN 50</t>
  </si>
  <si>
    <t>721194104</t>
  </si>
  <si>
    <t>Vyvedení a upevnění výpustek DN 40</t>
  </si>
  <si>
    <t>721194105</t>
  </si>
  <si>
    <t>Vyvedení a upevnění výpustek DN 50</t>
  </si>
  <si>
    <t>721226521</t>
  </si>
  <si>
    <t>Zápachové uzávěrky podomítkové HL 21 DN 32 se zápachovou uzávěrkou a přídavnou kuličkou (včetně montáže)</t>
  </si>
  <si>
    <t>998721201R00</t>
  </si>
  <si>
    <t xml:space="preserve">Přesun hmot pro vnitřní kanalizaci, výšky do 6 m </t>
  </si>
  <si>
    <t>722</t>
  </si>
  <si>
    <t>Vnitřní vodovod + strojní vybavení</t>
  </si>
  <si>
    <t>722171913</t>
  </si>
  <si>
    <t>Odříznutí trubky nebo tvarovky u rozvodů z plastu D přes 20 do 25 mm</t>
  </si>
  <si>
    <t>722171914</t>
  </si>
  <si>
    <t>Odříznutí trubky nebo tvarovky u rozvodů z plastu D přes 25 do 32 mm</t>
  </si>
  <si>
    <t>722171915</t>
  </si>
  <si>
    <t>Odříznutí trubky nebo tvarovky u rozvodů z plastu D přes 32 do 40 mm</t>
  </si>
  <si>
    <t>722172311</t>
  </si>
  <si>
    <t>Potrubí z PPR PN 20 DN 20x2,8 mm</t>
  </si>
  <si>
    <t>722172312</t>
  </si>
  <si>
    <t>Potrubí z PPR PN 20 DN 25x3,5 mm</t>
  </si>
  <si>
    <t>722172313</t>
  </si>
  <si>
    <t>Potrubí z PPR PN 20 DN 32x4,4 mm</t>
  </si>
  <si>
    <t>722172314</t>
  </si>
  <si>
    <t>Potrubí z PPR PN 20 DN 40x5,5 mm</t>
  </si>
  <si>
    <t>722172012</t>
  </si>
  <si>
    <t>Propojení plastového potrubí D 20 mm, vodovod</t>
  </si>
  <si>
    <t>722172013</t>
  </si>
  <si>
    <t>Propojení plastového potrubí D 25 mm, vodovod</t>
  </si>
  <si>
    <t>722172014</t>
  </si>
  <si>
    <t>Propojení plastového potrubí D 32 mm, vodovod</t>
  </si>
  <si>
    <t>722172015</t>
  </si>
  <si>
    <t>Propojení plastového potrubí D 40 mm, vodovod</t>
  </si>
  <si>
    <t>722190401</t>
  </si>
  <si>
    <t xml:space="preserve">Vyvedení a upevnění výpustek DN 15 </t>
  </si>
  <si>
    <t>722190402</t>
  </si>
  <si>
    <t xml:space="preserve">Vyvedení a upevnění výpustek DN 20 </t>
  </si>
  <si>
    <t>722190403</t>
  </si>
  <si>
    <t xml:space="preserve">Vyvedení a upevnění výpustek DN 25 </t>
  </si>
  <si>
    <t>722190405</t>
  </si>
  <si>
    <t>Vyvedení a upevnění výpustek přes  DN 25 do DN 50</t>
  </si>
  <si>
    <t>722190901</t>
  </si>
  <si>
    <t xml:space="preserve">Uzavření a otevření vodovodního potrubí </t>
  </si>
  <si>
    <t>722220111</t>
  </si>
  <si>
    <t>Nástěnka  pro výtokový ventil G 1/2“</t>
  </si>
  <si>
    <t>722130232</t>
  </si>
  <si>
    <t>Potrubí z vodovodních trubek pozinkovaných DN 20 (dopouštění)</t>
  </si>
  <si>
    <t>722237122</t>
  </si>
  <si>
    <t>Kohout vodovodní kulový 2 x vnitřní závit R 250 D DN 20</t>
  </si>
  <si>
    <t>722237123</t>
  </si>
  <si>
    <t>Kohout vodovodní kulový 2 x vnitřní závit R 250 D DN 25</t>
  </si>
  <si>
    <t>722237124</t>
  </si>
  <si>
    <t>Kohout vodovodní kulový 2 x vnitřní závit R 250 D DN 32</t>
  </si>
  <si>
    <t>722237623</t>
  </si>
  <si>
    <t>Ventil vodovodní zpětný 2 x vnitřní závit R 60 DN 25</t>
  </si>
  <si>
    <t>722237624</t>
  </si>
  <si>
    <t>Ventil vodovodní zpětný 2 x vnitřní závit R 60 DN 32</t>
  </si>
  <si>
    <t>722238513</t>
  </si>
  <si>
    <t>Filtr vodovodní vnitřní závit DN 25</t>
  </si>
  <si>
    <t>722238514</t>
  </si>
  <si>
    <t>Filtr vodovodní vnitřní závit DN 32</t>
  </si>
  <si>
    <t>722239101</t>
  </si>
  <si>
    <t>Montáž vodovodních armatur 2 závity G 1/2“</t>
  </si>
  <si>
    <t>722239102</t>
  </si>
  <si>
    <t>Montáž vodovodních armatur 2 závity G 3/4“</t>
  </si>
  <si>
    <t>722260921</t>
  </si>
  <si>
    <t>Montáž vodoměrů závitových G 1/2“</t>
  </si>
  <si>
    <t>722260922</t>
  </si>
  <si>
    <t>Montáž vodoměrů závitových G 3/4“</t>
  </si>
  <si>
    <t>722264122</t>
  </si>
  <si>
    <t>Vodoměr EV DN 15 SV 1/2“ x 110 mm Qn=1,5 m3/h</t>
  </si>
  <si>
    <t>722264123</t>
  </si>
  <si>
    <t>Vodoměr EV DN 20 SV 3/4“ x 130 mm Qn=2,5 m3/h</t>
  </si>
  <si>
    <t>Montáž vodovodních armatur s 1 závitem G 1/2“</t>
  </si>
  <si>
    <t>722223181</t>
  </si>
  <si>
    <t>Kohout kulový výtokový R621 DN 15 s přípojkou na hadici</t>
  </si>
  <si>
    <t>722224115</t>
  </si>
  <si>
    <t>Kohout plnící a vypouštěcí G 1/2“ PN 10</t>
  </si>
  <si>
    <t>722290226</t>
  </si>
  <si>
    <t>Zkouška tlaku vodovodního potrubí do DN 50</t>
  </si>
  <si>
    <t>722290234</t>
  </si>
  <si>
    <t xml:space="preserve">Proplach a dezinfekce vodovodního potrubí do DN 80 </t>
  </si>
  <si>
    <t>722182011</t>
  </si>
  <si>
    <t xml:space="preserve">Podpůrný žlab pro potrubí D 20 </t>
  </si>
  <si>
    <t>722182012</t>
  </si>
  <si>
    <t>Podpůrný žlab pro potrubí D 25</t>
  </si>
  <si>
    <t>722182013</t>
  </si>
  <si>
    <t>Podpůrný žlab pro potrubí D 32</t>
  </si>
  <si>
    <t>722182014</t>
  </si>
  <si>
    <t xml:space="preserve">Podpůrný žlab pro potrubí D40 </t>
  </si>
  <si>
    <t>722231342</t>
  </si>
  <si>
    <t>Dvoucestný elektromagnetický ventil např. PEVEKO MVPE 115.0 G 1/2“</t>
  </si>
  <si>
    <t>734242513</t>
  </si>
  <si>
    <t>Předmontovaná sestava zamezovače zpětného průtoku s armaturami G 3/4“</t>
  </si>
  <si>
    <t>soubor</t>
  </si>
  <si>
    <t>734411143</t>
  </si>
  <si>
    <t>Manometr d=53 mm spodní napojení 0-10 bar</t>
  </si>
  <si>
    <t>734411144</t>
  </si>
  <si>
    <t xml:space="preserve">Zpětná klapka pro manometr </t>
  </si>
  <si>
    <t>734419120</t>
  </si>
  <si>
    <t xml:space="preserve">Montáž tlakoměrů </t>
  </si>
  <si>
    <t>734424101</t>
  </si>
  <si>
    <t xml:space="preserve">Kondenzační smyčka  </t>
  </si>
  <si>
    <t>734424910</t>
  </si>
  <si>
    <t>Manometrický kohout niklovaný G 1/2“</t>
  </si>
  <si>
    <t>732339101</t>
  </si>
  <si>
    <t xml:space="preserve">Montáž nádoby expanzní tlakové 18 l </t>
  </si>
  <si>
    <t>732429212</t>
  </si>
  <si>
    <t>Montáž čerpadel závitových DN 25</t>
  </si>
  <si>
    <t>732331777</t>
  </si>
  <si>
    <t>Průtočná uzavírací armatura 3/4“ se zajištěním a vypouštěním pro expanzní nádobu</t>
  </si>
  <si>
    <t>42610101</t>
  </si>
  <si>
    <t xml:space="preserve">Elektronické cirkulační čerpadlo pro TV např. Wilo Star Z25/6  </t>
  </si>
  <si>
    <t>42610102</t>
  </si>
  <si>
    <t>Spínací hodiny 230 V pro cirkulační čerpadlo digitální</t>
  </si>
  <si>
    <t>55101005</t>
  </si>
  <si>
    <t xml:space="preserve">Tlaková expanzní nádoba např. Reflex Refix DD 18/10, bílá, 18 litrů, 10 bar pro pitnou vodu </t>
  </si>
  <si>
    <t>55101006</t>
  </si>
  <si>
    <t>Držák na stěnu KM 8-25</t>
  </si>
  <si>
    <t>55101007</t>
  </si>
  <si>
    <t>Ventil pojistný 3/4“ x 1“, 8 bar</t>
  </si>
  <si>
    <t>998722201</t>
  </si>
  <si>
    <t xml:space="preserve">Přesun hmot pro vnitřní vodovod, výšky do 6 m </t>
  </si>
  <si>
    <t>722B</t>
  </si>
  <si>
    <t>Demontáž vodovodu</t>
  </si>
  <si>
    <t>722170801</t>
  </si>
  <si>
    <t>Demontáž rozvodů vody z plastů do D 25 mm</t>
  </si>
  <si>
    <t>722170804</t>
  </si>
  <si>
    <t>Demontáž rozvodů vody z plastů do přes D 25 do D 50 mm</t>
  </si>
  <si>
    <t>722181812</t>
  </si>
  <si>
    <t>Demontáž izolace na potrubí v 1. PP do D 50 mm</t>
  </si>
  <si>
    <t>722220862</t>
  </si>
  <si>
    <t xml:space="preserve">Demontáž armatur závitových přes G 3/4“ do G 5/4“ </t>
  </si>
  <si>
    <t>732420811</t>
  </si>
  <si>
    <t>Demontáž čerpadel oběhových do potrubí DN 25</t>
  </si>
  <si>
    <t>722290821</t>
  </si>
  <si>
    <t>Vnitrostaveništní přemístění vybouraných hmot vnitřní vodovod do 6 m</t>
  </si>
  <si>
    <t>t</t>
  </si>
  <si>
    <t>713</t>
  </si>
  <si>
    <t>Izolace tepelné</t>
  </si>
  <si>
    <t>713463211</t>
  </si>
  <si>
    <t xml:space="preserve">Montáž tepelné izolace návlekové na potrubí do D 50 mm </t>
  </si>
  <si>
    <t>61313202</t>
  </si>
  <si>
    <t>Izolace tepelná na potrubí z minerální vlny s hliníkovou úpravou tl. 20/22 mm</t>
  </si>
  <si>
    <t>61313203</t>
  </si>
  <si>
    <t>Izolace tepelná na potrubí z minerální vlny s hliníkovou úpravou tl. 20/28 mm</t>
  </si>
  <si>
    <t>61313204</t>
  </si>
  <si>
    <t>Izolace tepelná na potrubí z minerální vlny s hliníkovou úpravou tl. 30/35 mm</t>
  </si>
  <si>
    <t>61313205</t>
  </si>
  <si>
    <t>Izolace tepelná na potrubí z minerální vlny s hliníkovou úpravou tl. 30/42 mm</t>
  </si>
  <si>
    <t>998713201</t>
  </si>
  <si>
    <t>Přesun hmot proizolace tepelné do 6 m</t>
  </si>
  <si>
    <t>89</t>
  </si>
  <si>
    <t>Ostatní náklady</t>
  </si>
  <si>
    <t>Výpomocné práce pro ZTI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</si>
</sst>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@"/>
    <numFmt numFmtId="166" formatCode="#,##0"/>
    <numFmt numFmtId="167" formatCode="DD/MM/YY"/>
    <numFmt numFmtId="168" formatCode="0.0"/>
    <numFmt numFmtId="169" formatCode="#,##0&quot; Kč&quot;"/>
    <numFmt numFmtId="170" formatCode="#,##0.00"/>
  </numFmts>
  <fonts count="19">
    <font>
      <sz val="10"/>
      <name val="Arial CE"/>
      <family val="2"/>
    </font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2"/>
      <name val="Arial CE"/>
      <family val="2"/>
    </font>
    <font>
      <sz val="8"/>
      <name val="Arial CE"/>
      <family val="2"/>
    </font>
    <font>
      <b/>
      <sz val="10"/>
      <name val="Arial CE"/>
      <family val="2"/>
    </font>
    <font>
      <sz val="9"/>
      <name val="Arial CE"/>
      <family val="2"/>
    </font>
    <font>
      <b/>
      <u val="single"/>
      <sz val="12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10"/>
      <color indexed="9"/>
      <name val="Arial CE"/>
      <family val="2"/>
    </font>
    <font>
      <b/>
      <i/>
      <sz val="10"/>
      <name val="Arial"/>
      <family val="2"/>
    </font>
    <font>
      <sz val="8"/>
      <name val="Arial"/>
      <family val="2"/>
    </font>
    <font>
      <i/>
      <sz val="8"/>
      <name val="Arial CE"/>
      <family val="2"/>
    </font>
    <font>
      <i/>
      <sz val="9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0" borderId="0">
      <alignment/>
      <protection/>
    </xf>
  </cellStyleXfs>
  <cellXfs count="205">
    <xf numFmtId="164" fontId="0" fillId="0" borderId="0" xfId="0" applyAlignment="1">
      <alignment/>
    </xf>
    <xf numFmtId="164" fontId="2" fillId="0" borderId="1" xfId="0" applyFont="1" applyBorder="1" applyAlignment="1">
      <alignment horizontal="center" vertical="top"/>
    </xf>
    <xf numFmtId="164" fontId="3" fillId="2" borderId="2" xfId="0" applyFont="1" applyFill="1" applyBorder="1" applyAlignment="1">
      <alignment horizontal="left"/>
    </xf>
    <xf numFmtId="164" fontId="4" fillId="2" borderId="3" xfId="0" applyFont="1" applyFill="1" applyBorder="1" applyAlignment="1">
      <alignment horizontal="center"/>
    </xf>
    <xf numFmtId="165" fontId="5" fillId="2" borderId="4" xfId="0" applyNumberFormat="1" applyFont="1" applyFill="1" applyBorder="1" applyAlignment="1">
      <alignment horizontal="left"/>
    </xf>
    <xf numFmtId="165" fontId="4" fillId="2" borderId="3" xfId="0" applyNumberFormat="1" applyFont="1" applyFill="1" applyBorder="1" applyAlignment="1">
      <alignment horizontal="center"/>
    </xf>
    <xf numFmtId="164" fontId="4" fillId="0" borderId="5" xfId="0" applyFont="1" applyBorder="1" applyAlignment="1">
      <alignment/>
    </xf>
    <xf numFmtId="165" fontId="4" fillId="0" borderId="6" xfId="0" applyNumberFormat="1" applyFont="1" applyBorder="1" applyAlignment="1">
      <alignment horizontal="left"/>
    </xf>
    <xf numFmtId="164" fontId="1" fillId="0" borderId="7" xfId="0" applyFont="1" applyBorder="1" applyAlignment="1">
      <alignment/>
    </xf>
    <xf numFmtId="164" fontId="4" fillId="0" borderId="8" xfId="0" applyFont="1" applyBorder="1" applyAlignment="1">
      <alignment/>
    </xf>
    <xf numFmtId="165" fontId="4" fillId="0" borderId="9" xfId="0" applyNumberFormat="1" applyFont="1" applyBorder="1" applyAlignment="1">
      <alignment/>
    </xf>
    <xf numFmtId="165" fontId="4" fillId="0" borderId="8" xfId="0" applyNumberFormat="1" applyFont="1" applyBorder="1" applyAlignment="1">
      <alignment/>
    </xf>
    <xf numFmtId="164" fontId="4" fillId="0" borderId="10" xfId="0" applyFont="1" applyBorder="1" applyAlignment="1">
      <alignment/>
    </xf>
    <xf numFmtId="164" fontId="4" fillId="0" borderId="11" xfId="0" applyFont="1" applyBorder="1" applyAlignment="1">
      <alignment horizontal="left"/>
    </xf>
    <xf numFmtId="164" fontId="3" fillId="0" borderId="7" xfId="0" applyFont="1" applyBorder="1" applyAlignment="1">
      <alignment/>
    </xf>
    <xf numFmtId="165" fontId="4" fillId="0" borderId="11" xfId="0" applyNumberFormat="1" applyFont="1" applyBorder="1" applyAlignment="1">
      <alignment horizontal="left"/>
    </xf>
    <xf numFmtId="165" fontId="3" fillId="2" borderId="7" xfId="0" applyNumberFormat="1" applyFont="1" applyFill="1" applyBorder="1" applyAlignment="1">
      <alignment/>
    </xf>
    <xf numFmtId="165" fontId="3" fillId="2" borderId="8" xfId="0" applyNumberFormat="1" applyFont="1" applyFill="1" applyBorder="1" applyAlignment="1">
      <alignment/>
    </xf>
    <xf numFmtId="165" fontId="3" fillId="2" borderId="9" xfId="0" applyNumberFormat="1" applyFont="1" applyFill="1" applyBorder="1" applyAlignment="1">
      <alignment/>
    </xf>
    <xf numFmtId="165" fontId="1" fillId="2" borderId="9" xfId="0" applyNumberFormat="1" applyFont="1" applyFill="1" applyBorder="1" applyAlignment="1">
      <alignment/>
    </xf>
    <xf numFmtId="165" fontId="1" fillId="2" borderId="8" xfId="0" applyNumberFormat="1" applyFont="1" applyFill="1" applyBorder="1" applyAlignment="1">
      <alignment/>
    </xf>
    <xf numFmtId="164" fontId="4" fillId="0" borderId="10" xfId="0" applyFont="1" applyFill="1" applyBorder="1" applyAlignment="1">
      <alignment/>
    </xf>
    <xf numFmtId="166" fontId="4" fillId="0" borderId="11" xfId="0" applyNumberFormat="1" applyFont="1" applyBorder="1" applyAlignment="1">
      <alignment horizontal="left"/>
    </xf>
    <xf numFmtId="164" fontId="0" fillId="0" borderId="0" xfId="0" applyFill="1" applyAlignment="1">
      <alignment/>
    </xf>
    <xf numFmtId="165" fontId="3" fillId="2" borderId="12" xfId="0" applyNumberFormat="1" applyFont="1" applyFill="1" applyBorder="1" applyAlignment="1">
      <alignment/>
    </xf>
    <xf numFmtId="165" fontId="3" fillId="2" borderId="13" xfId="0" applyNumberFormat="1" applyFont="1" applyFill="1" applyBorder="1" applyAlignment="1">
      <alignment/>
    </xf>
    <xf numFmtId="165" fontId="3" fillId="2" borderId="0" xfId="0" applyNumberFormat="1" applyFont="1" applyFill="1" applyBorder="1" applyAlignment="1">
      <alignment/>
    </xf>
    <xf numFmtId="165" fontId="1" fillId="2" borderId="0" xfId="0" applyNumberFormat="1" applyFont="1" applyFill="1" applyBorder="1" applyAlignment="1">
      <alignment/>
    </xf>
    <xf numFmtId="165" fontId="4" fillId="0" borderId="10" xfId="0" applyNumberFormat="1" applyFont="1" applyBorder="1" applyAlignment="1">
      <alignment horizontal="left"/>
    </xf>
    <xf numFmtId="164" fontId="4" fillId="0" borderId="14" xfId="0" applyFont="1" applyBorder="1" applyAlignment="1">
      <alignment/>
    </xf>
    <xf numFmtId="164" fontId="4" fillId="0" borderId="15" xfId="0" applyFont="1" applyBorder="1" applyAlignment="1">
      <alignment horizontal="left"/>
    </xf>
    <xf numFmtId="164" fontId="4" fillId="0" borderId="10" xfId="0" applyNumberFormat="1" applyFont="1" applyBorder="1" applyAlignment="1">
      <alignment/>
    </xf>
    <xf numFmtId="164" fontId="4" fillId="0" borderId="16" xfId="0" applyNumberFormat="1" applyFont="1" applyBorder="1" applyAlignment="1">
      <alignment horizontal="left"/>
    </xf>
    <xf numFmtId="164" fontId="0" fillId="0" borderId="0" xfId="0" applyNumberFormat="1" applyBorder="1" applyAlignment="1">
      <alignment/>
    </xf>
    <xf numFmtId="164" fontId="0" fillId="0" borderId="0" xfId="0" applyNumberFormat="1" applyAlignment="1">
      <alignment/>
    </xf>
    <xf numFmtId="164" fontId="4" fillId="0" borderId="16" xfId="0" applyFont="1" applyBorder="1" applyAlignment="1">
      <alignment horizontal="left"/>
    </xf>
    <xf numFmtId="164" fontId="0" fillId="0" borderId="0" xfId="0" applyBorder="1" applyAlignment="1">
      <alignment/>
    </xf>
    <xf numFmtId="164" fontId="4" fillId="0" borderId="10" xfId="0" applyFont="1" applyBorder="1" applyAlignment="1">
      <alignment horizontal="left"/>
    </xf>
    <xf numFmtId="164" fontId="4" fillId="0" borderId="10" xfId="0" applyFont="1" applyFill="1" applyBorder="1" applyAlignment="1">
      <alignment/>
    </xf>
    <xf numFmtId="164" fontId="4" fillId="0" borderId="16" xfId="0" applyFont="1" applyFill="1" applyBorder="1" applyAlignment="1">
      <alignment/>
    </xf>
    <xf numFmtId="164" fontId="0" fillId="0" borderId="0" xfId="0" applyFont="1" applyFill="1" applyBorder="1" applyAlignment="1">
      <alignment/>
    </xf>
    <xf numFmtId="164" fontId="4" fillId="0" borderId="10" xfId="0" applyFont="1" applyBorder="1" applyAlignment="1">
      <alignment/>
    </xf>
    <xf numFmtId="164" fontId="4" fillId="0" borderId="16" xfId="0" applyFont="1" applyBorder="1" applyAlignment="1">
      <alignment/>
    </xf>
    <xf numFmtId="166" fontId="0" fillId="0" borderId="0" xfId="0" applyNumberFormat="1" applyAlignment="1">
      <alignment/>
    </xf>
    <xf numFmtId="164" fontId="4" fillId="0" borderId="7" xfId="0" applyFont="1" applyBorder="1" applyAlignment="1">
      <alignment/>
    </xf>
    <xf numFmtId="164" fontId="4" fillId="0" borderId="10" xfId="0" applyFont="1" applyBorder="1" applyAlignment="1">
      <alignment horizontal="center"/>
    </xf>
    <xf numFmtId="164" fontId="4" fillId="0" borderId="5" xfId="0" applyFont="1" applyBorder="1" applyAlignment="1">
      <alignment horizontal="left"/>
    </xf>
    <xf numFmtId="164" fontId="4" fillId="0" borderId="17" xfId="0" applyFont="1" applyBorder="1" applyAlignment="1">
      <alignment horizontal="left"/>
    </xf>
    <xf numFmtId="164" fontId="2" fillId="0" borderId="18" xfId="0" applyFont="1" applyBorder="1" applyAlignment="1">
      <alignment horizontal="center" vertical="center"/>
    </xf>
    <xf numFmtId="164" fontId="3" fillId="2" borderId="19" xfId="0" applyFont="1" applyFill="1" applyBorder="1" applyAlignment="1">
      <alignment horizontal="left"/>
    </xf>
    <xf numFmtId="164" fontId="1" fillId="2" borderId="20" xfId="0" applyFont="1" applyFill="1" applyBorder="1" applyAlignment="1">
      <alignment horizontal="left"/>
    </xf>
    <xf numFmtId="164" fontId="1" fillId="2" borderId="21" xfId="0" applyFont="1" applyFill="1" applyBorder="1" applyAlignment="1">
      <alignment horizontal="center"/>
    </xf>
    <xf numFmtId="164" fontId="3" fillId="2" borderId="21" xfId="0" applyFont="1" applyFill="1" applyBorder="1" applyAlignment="1">
      <alignment horizontal="center"/>
    </xf>
    <xf numFmtId="164" fontId="1" fillId="0" borderId="22" xfId="0" applyFont="1" applyBorder="1" applyAlignment="1">
      <alignment/>
    </xf>
    <xf numFmtId="164" fontId="1" fillId="0" borderId="23" xfId="0" applyFont="1" applyBorder="1" applyAlignment="1">
      <alignment/>
    </xf>
    <xf numFmtId="166" fontId="1" fillId="0" borderId="6" xfId="0" applyNumberFormat="1" applyFont="1" applyBorder="1" applyAlignment="1">
      <alignment/>
    </xf>
    <xf numFmtId="164" fontId="1" fillId="0" borderId="2" xfId="0" applyFont="1" applyBorder="1" applyAlignment="1">
      <alignment/>
    </xf>
    <xf numFmtId="166" fontId="1" fillId="0" borderId="4" xfId="0" applyNumberFormat="1" applyFont="1" applyBorder="1" applyAlignment="1">
      <alignment/>
    </xf>
    <xf numFmtId="164" fontId="1" fillId="0" borderId="3" xfId="0" applyFont="1" applyBorder="1" applyAlignment="1">
      <alignment/>
    </xf>
    <xf numFmtId="166" fontId="1" fillId="0" borderId="9" xfId="0" applyNumberFormat="1" applyFont="1" applyBorder="1" applyAlignment="1">
      <alignment/>
    </xf>
    <xf numFmtId="164" fontId="1" fillId="0" borderId="8" xfId="0" applyFont="1" applyBorder="1" applyAlignment="1">
      <alignment/>
    </xf>
    <xf numFmtId="164" fontId="1" fillId="0" borderId="24" xfId="0" applyFont="1" applyBorder="1" applyAlignment="1">
      <alignment/>
    </xf>
    <xf numFmtId="164" fontId="1" fillId="0" borderId="23" xfId="0" applyFont="1" applyBorder="1" applyAlignment="1">
      <alignment shrinkToFit="1"/>
    </xf>
    <xf numFmtId="164" fontId="1" fillId="0" borderId="25" xfId="0" applyFont="1" applyBorder="1" applyAlignment="1">
      <alignment/>
    </xf>
    <xf numFmtId="164" fontId="1" fillId="0" borderId="12" xfId="0" applyFont="1" applyBorder="1" applyAlignment="1">
      <alignment/>
    </xf>
    <xf numFmtId="164" fontId="1" fillId="0" borderId="0" xfId="0" applyFont="1" applyBorder="1" applyAlignment="1">
      <alignment/>
    </xf>
    <xf numFmtId="164" fontId="1" fillId="0" borderId="26" xfId="0" applyFont="1" applyBorder="1" applyAlignment="1">
      <alignment horizontal="center" shrinkToFit="1"/>
    </xf>
    <xf numFmtId="166" fontId="1" fillId="0" borderId="27" xfId="0" applyNumberFormat="1" applyFont="1" applyBorder="1" applyAlignment="1">
      <alignment/>
    </xf>
    <xf numFmtId="164" fontId="1" fillId="0" borderId="28" xfId="0" applyFont="1" applyBorder="1" applyAlignment="1">
      <alignment/>
    </xf>
    <xf numFmtId="166" fontId="1" fillId="0" borderId="29" xfId="0" applyNumberFormat="1" applyFont="1" applyBorder="1" applyAlignment="1">
      <alignment/>
    </xf>
    <xf numFmtId="164" fontId="1" fillId="0" borderId="30" xfId="0" applyFont="1" applyBorder="1" applyAlignment="1">
      <alignment/>
    </xf>
    <xf numFmtId="164" fontId="3" fillId="2" borderId="2" xfId="0" applyFont="1" applyFill="1" applyBorder="1" applyAlignment="1">
      <alignment/>
    </xf>
    <xf numFmtId="164" fontId="3" fillId="2" borderId="4" xfId="0" applyFont="1" applyFill="1" applyBorder="1" applyAlignment="1">
      <alignment/>
    </xf>
    <xf numFmtId="164" fontId="3" fillId="2" borderId="3" xfId="0" applyFont="1" applyFill="1" applyBorder="1" applyAlignment="1">
      <alignment/>
    </xf>
    <xf numFmtId="164" fontId="3" fillId="2" borderId="31" xfId="0" applyFont="1" applyFill="1" applyBorder="1" applyAlignment="1">
      <alignment/>
    </xf>
    <xf numFmtId="164" fontId="3" fillId="2" borderId="32" xfId="0" applyFont="1" applyFill="1" applyBorder="1" applyAlignment="1">
      <alignment/>
    </xf>
    <xf numFmtId="164" fontId="1" fillId="0" borderId="13" xfId="0" applyFont="1" applyBorder="1" applyAlignment="1">
      <alignment/>
    </xf>
    <xf numFmtId="164" fontId="1" fillId="0" borderId="0" xfId="0" applyFont="1" applyAlignment="1">
      <alignment/>
    </xf>
    <xf numFmtId="164" fontId="1" fillId="0" borderId="33" xfId="0" applyFont="1" applyBorder="1" applyAlignment="1">
      <alignment/>
    </xf>
    <xf numFmtId="164" fontId="1" fillId="0" borderId="34" xfId="0" applyFont="1" applyBorder="1" applyAlignment="1">
      <alignment/>
    </xf>
    <xf numFmtId="164" fontId="1" fillId="0" borderId="0" xfId="0" applyFont="1" applyBorder="1" applyAlignment="1">
      <alignment horizontal="right"/>
    </xf>
    <xf numFmtId="167" fontId="1" fillId="0" borderId="0" xfId="0" applyNumberFormat="1" applyFont="1" applyBorder="1" applyAlignment="1">
      <alignment/>
    </xf>
    <xf numFmtId="164" fontId="1" fillId="0" borderId="0" xfId="0" applyFont="1" applyFill="1" applyBorder="1" applyAlignment="1">
      <alignment/>
    </xf>
    <xf numFmtId="164" fontId="1" fillId="0" borderId="35" xfId="0" applyFont="1" applyBorder="1" applyAlignment="1">
      <alignment/>
    </xf>
    <xf numFmtId="164" fontId="1" fillId="0" borderId="36" xfId="0" applyFont="1" applyBorder="1" applyAlignment="1">
      <alignment/>
    </xf>
    <xf numFmtId="164" fontId="1" fillId="0" borderId="37" xfId="0" applyFont="1" applyBorder="1" applyAlignment="1">
      <alignment/>
    </xf>
    <xf numFmtId="164" fontId="1" fillId="0" borderId="38" xfId="0" applyFont="1" applyBorder="1" applyAlignment="1">
      <alignment/>
    </xf>
    <xf numFmtId="168" fontId="1" fillId="0" borderId="39" xfId="0" applyNumberFormat="1" applyFont="1" applyBorder="1" applyAlignment="1">
      <alignment horizontal="right"/>
    </xf>
    <xf numFmtId="164" fontId="1" fillId="0" borderId="39" xfId="0" applyFont="1" applyBorder="1" applyAlignment="1">
      <alignment/>
    </xf>
    <xf numFmtId="169" fontId="1" fillId="0" borderId="11" xfId="0" applyNumberFormat="1" applyFont="1" applyBorder="1" applyAlignment="1">
      <alignment horizontal="right" indent="2"/>
    </xf>
    <xf numFmtId="164" fontId="1" fillId="0" borderId="9" xfId="0" applyFont="1" applyBorder="1" applyAlignment="1">
      <alignment/>
    </xf>
    <xf numFmtId="168" fontId="1" fillId="0" borderId="8" xfId="0" applyNumberFormat="1" applyFont="1" applyBorder="1" applyAlignment="1">
      <alignment horizontal="right"/>
    </xf>
    <xf numFmtId="164" fontId="6" fillId="2" borderId="28" xfId="0" applyFont="1" applyFill="1" applyBorder="1" applyAlignment="1">
      <alignment/>
    </xf>
    <xf numFmtId="164" fontId="6" fillId="2" borderId="29" xfId="0" applyFont="1" applyFill="1" applyBorder="1" applyAlignment="1">
      <alignment/>
    </xf>
    <xf numFmtId="164" fontId="6" fillId="2" borderId="30" xfId="0" applyFont="1" applyFill="1" applyBorder="1" applyAlignment="1">
      <alignment/>
    </xf>
    <xf numFmtId="169" fontId="6" fillId="2" borderId="27" xfId="0" applyNumberFormat="1" applyFont="1" applyFill="1" applyBorder="1" applyAlignment="1">
      <alignment horizontal="right" indent="2"/>
    </xf>
    <xf numFmtId="164" fontId="7" fillId="0" borderId="0" xfId="0" applyFont="1" applyAlignment="1">
      <alignment/>
    </xf>
    <xf numFmtId="164" fontId="0" fillId="0" borderId="0" xfId="0" applyFont="1" applyAlignment="1">
      <alignment/>
    </xf>
    <xf numFmtId="164" fontId="8" fillId="0" borderId="0" xfId="0" applyFont="1" applyBorder="1" applyAlignment="1">
      <alignment horizontal="left" vertical="top" wrapText="1"/>
    </xf>
    <xf numFmtId="164" fontId="0" fillId="0" borderId="0" xfId="0" applyAlignment="1">
      <alignment vertical="top" wrapText="1"/>
    </xf>
    <xf numFmtId="164" fontId="0" fillId="0" borderId="0" xfId="0" applyBorder="1" applyAlignment="1">
      <alignment horizontal="left" wrapText="1"/>
    </xf>
    <xf numFmtId="164" fontId="1" fillId="0" borderId="40" xfId="20" applyFont="1" applyBorder="1" applyAlignment="1">
      <alignment horizontal="center"/>
      <protection/>
    </xf>
    <xf numFmtId="165" fontId="3" fillId="0" borderId="41" xfId="20" applyNumberFormat="1" applyFont="1" applyBorder="1">
      <alignment/>
      <protection/>
    </xf>
    <xf numFmtId="165" fontId="1" fillId="0" borderId="41" xfId="20" applyNumberFormat="1" applyFont="1" applyBorder="1">
      <alignment/>
      <protection/>
    </xf>
    <xf numFmtId="165" fontId="1" fillId="0" borderId="41" xfId="20" applyNumberFormat="1" applyFont="1" applyBorder="1" applyAlignment="1">
      <alignment horizontal="right"/>
      <protection/>
    </xf>
    <xf numFmtId="164" fontId="1" fillId="0" borderId="42" xfId="20" applyFont="1" applyBorder="1">
      <alignment/>
      <protection/>
    </xf>
    <xf numFmtId="165" fontId="1" fillId="0" borderId="41" xfId="0" applyNumberFormat="1" applyFont="1" applyBorder="1" applyAlignment="1">
      <alignment horizontal="left"/>
    </xf>
    <xf numFmtId="164" fontId="1" fillId="0" borderId="43" xfId="0" applyNumberFormat="1" applyFont="1" applyBorder="1" applyAlignment="1">
      <alignment/>
    </xf>
    <xf numFmtId="164" fontId="1" fillId="0" borderId="44" xfId="20" applyFont="1" applyBorder="1" applyAlignment="1">
      <alignment horizontal="center"/>
      <protection/>
    </xf>
    <xf numFmtId="165" fontId="3" fillId="0" borderId="45" xfId="20" applyNumberFormat="1" applyFont="1" applyBorder="1">
      <alignment/>
      <protection/>
    </xf>
    <xf numFmtId="165" fontId="1" fillId="0" borderId="45" xfId="20" applyNumberFormat="1" applyFont="1" applyBorder="1">
      <alignment/>
      <protection/>
    </xf>
    <xf numFmtId="165" fontId="1" fillId="0" borderId="45" xfId="20" applyNumberFormat="1" applyFont="1" applyBorder="1" applyAlignment="1">
      <alignment horizontal="right"/>
      <protection/>
    </xf>
    <xf numFmtId="164" fontId="1" fillId="0" borderId="46" xfId="20" applyFont="1" applyBorder="1" applyAlignment="1">
      <alignment horizontal="left"/>
      <protection/>
    </xf>
    <xf numFmtId="165" fontId="2" fillId="0" borderId="0" xfId="0" applyNumberFormat="1" applyFont="1" applyBorder="1" applyAlignment="1">
      <alignment horizontal="center"/>
    </xf>
    <xf numFmtId="165" fontId="3" fillId="2" borderId="19" xfId="0" applyNumberFormat="1" applyFont="1" applyFill="1" applyBorder="1" applyAlignment="1">
      <alignment horizontal="center"/>
    </xf>
    <xf numFmtId="164" fontId="3" fillId="2" borderId="20" xfId="0" applyFont="1" applyFill="1" applyBorder="1" applyAlignment="1">
      <alignment horizontal="center"/>
    </xf>
    <xf numFmtId="164" fontId="3" fillId="2" borderId="47" xfId="0" applyFont="1" applyFill="1" applyBorder="1" applyAlignment="1">
      <alignment horizontal="center"/>
    </xf>
    <xf numFmtId="164" fontId="3" fillId="2" borderId="48" xfId="0" applyFont="1" applyFill="1" applyBorder="1" applyAlignment="1">
      <alignment horizontal="center"/>
    </xf>
    <xf numFmtId="164" fontId="3" fillId="2" borderId="49" xfId="0" applyFont="1" applyFill="1" applyBorder="1" applyAlignment="1">
      <alignment horizontal="center"/>
    </xf>
    <xf numFmtId="165" fontId="4" fillId="0" borderId="12" xfId="0" applyNumberFormat="1" applyFont="1" applyBorder="1" applyAlignment="1">
      <alignment/>
    </xf>
    <xf numFmtId="164" fontId="4" fillId="0" borderId="0" xfId="0" applyFont="1" applyBorder="1" applyAlignment="1">
      <alignment/>
    </xf>
    <xf numFmtId="166" fontId="1" fillId="0" borderId="34" xfId="0" applyNumberFormat="1" applyFont="1" applyBorder="1" applyAlignment="1">
      <alignment/>
    </xf>
    <xf numFmtId="166" fontId="1" fillId="0" borderId="13" xfId="0" applyNumberFormat="1" applyFont="1" applyBorder="1" applyAlignment="1">
      <alignment/>
    </xf>
    <xf numFmtId="166" fontId="1" fillId="0" borderId="50" xfId="0" applyNumberFormat="1" applyFont="1" applyBorder="1" applyAlignment="1">
      <alignment/>
    </xf>
    <xf numFmtId="166" fontId="1" fillId="0" borderId="51" xfId="0" applyNumberFormat="1" applyFont="1" applyBorder="1" applyAlignment="1">
      <alignment/>
    </xf>
    <xf numFmtId="164" fontId="3" fillId="2" borderId="19" xfId="0" applyFont="1" applyFill="1" applyBorder="1" applyAlignment="1">
      <alignment/>
    </xf>
    <xf numFmtId="164" fontId="3" fillId="2" borderId="20" xfId="0" applyFont="1" applyFill="1" applyBorder="1" applyAlignment="1">
      <alignment/>
    </xf>
    <xf numFmtId="166" fontId="3" fillId="2" borderId="21" xfId="0" applyNumberFormat="1" applyFont="1" applyFill="1" applyBorder="1" applyAlignment="1">
      <alignment/>
    </xf>
    <xf numFmtId="166" fontId="3" fillId="2" borderId="47" xfId="0" applyNumberFormat="1" applyFont="1" applyFill="1" applyBorder="1" applyAlignment="1">
      <alignment/>
    </xf>
    <xf numFmtId="166" fontId="3" fillId="2" borderId="48" xfId="0" applyNumberFormat="1" applyFont="1" applyFill="1" applyBorder="1" applyAlignment="1">
      <alignment/>
    </xf>
    <xf numFmtId="166" fontId="3" fillId="2" borderId="49" xfId="0" applyNumberFormat="1" applyFont="1" applyFill="1" applyBorder="1" applyAlignment="1">
      <alignment/>
    </xf>
    <xf numFmtId="164" fontId="9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1" fillId="2" borderId="32" xfId="0" applyFont="1" applyFill="1" applyBorder="1" applyAlignment="1">
      <alignment/>
    </xf>
    <xf numFmtId="164" fontId="3" fillId="2" borderId="52" xfId="0" applyFont="1" applyFill="1" applyBorder="1" applyAlignment="1">
      <alignment horizontal="right"/>
    </xf>
    <xf numFmtId="164" fontId="3" fillId="2" borderId="4" xfId="0" applyFont="1" applyFill="1" applyBorder="1" applyAlignment="1">
      <alignment horizontal="right"/>
    </xf>
    <xf numFmtId="164" fontId="3" fillId="2" borderId="3" xfId="0" applyFont="1" applyFill="1" applyBorder="1" applyAlignment="1">
      <alignment horizontal="center"/>
    </xf>
    <xf numFmtId="170" fontId="5" fillId="2" borderId="4" xfId="0" applyNumberFormat="1" applyFont="1" applyFill="1" applyBorder="1" applyAlignment="1">
      <alignment horizontal="right"/>
    </xf>
    <xf numFmtId="170" fontId="5" fillId="2" borderId="32" xfId="0" applyNumberFormat="1" applyFont="1" applyFill="1" applyBorder="1" applyAlignment="1">
      <alignment horizontal="right"/>
    </xf>
    <xf numFmtId="164" fontId="1" fillId="0" borderId="17" xfId="0" applyFont="1" applyBorder="1" applyAlignment="1">
      <alignment/>
    </xf>
    <xf numFmtId="166" fontId="1" fillId="0" borderId="24" xfId="0" applyNumberFormat="1" applyFont="1" applyBorder="1" applyAlignment="1">
      <alignment horizontal="right"/>
    </xf>
    <xf numFmtId="168" fontId="1" fillId="0" borderId="10" xfId="0" applyNumberFormat="1" applyFont="1" applyBorder="1" applyAlignment="1">
      <alignment horizontal="right"/>
    </xf>
    <xf numFmtId="166" fontId="1" fillId="0" borderId="35" xfId="0" applyNumberFormat="1" applyFont="1" applyBorder="1" applyAlignment="1">
      <alignment horizontal="right"/>
    </xf>
    <xf numFmtId="170" fontId="1" fillId="0" borderId="23" xfId="0" applyNumberFormat="1" applyFont="1" applyBorder="1" applyAlignment="1">
      <alignment horizontal="right"/>
    </xf>
    <xf numFmtId="166" fontId="1" fillId="0" borderId="17" xfId="0" applyNumberFormat="1" applyFont="1" applyBorder="1" applyAlignment="1">
      <alignment horizontal="right"/>
    </xf>
    <xf numFmtId="164" fontId="1" fillId="2" borderId="28" xfId="0" applyFont="1" applyFill="1" applyBorder="1" applyAlignment="1">
      <alignment/>
    </xf>
    <xf numFmtId="164" fontId="3" fillId="2" borderId="29" xfId="0" applyFont="1" applyFill="1" applyBorder="1" applyAlignment="1">
      <alignment/>
    </xf>
    <xf numFmtId="164" fontId="1" fillId="2" borderId="29" xfId="0" applyFont="1" applyFill="1" applyBorder="1" applyAlignment="1">
      <alignment/>
    </xf>
    <xf numFmtId="170" fontId="1" fillId="2" borderId="53" xfId="0" applyNumberFormat="1" applyFont="1" applyFill="1" applyBorder="1" applyAlignment="1">
      <alignment/>
    </xf>
    <xf numFmtId="170" fontId="1" fillId="2" borderId="28" xfId="0" applyNumberFormat="1" applyFont="1" applyFill="1" applyBorder="1" applyAlignment="1">
      <alignment/>
    </xf>
    <xf numFmtId="170" fontId="1" fillId="2" borderId="29" xfId="0" applyNumberFormat="1" applyFont="1" applyFill="1" applyBorder="1" applyAlignment="1">
      <alignment/>
    </xf>
    <xf numFmtId="166" fontId="3" fillId="2" borderId="53" xfId="0" applyNumberFormat="1" applyFont="1" applyFill="1" applyBorder="1" applyAlignment="1">
      <alignment horizontal="right"/>
    </xf>
    <xf numFmtId="166" fontId="10" fillId="0" borderId="0" xfId="0" applyNumberFormat="1" applyFont="1" applyAlignment="1">
      <alignment/>
    </xf>
    <xf numFmtId="170" fontId="10" fillId="0" borderId="0" xfId="0" applyNumberFormat="1" applyFont="1" applyAlignment="1">
      <alignment/>
    </xf>
    <xf numFmtId="170" fontId="0" fillId="0" borderId="0" xfId="0" applyNumberFormat="1" applyAlignment="1">
      <alignment/>
    </xf>
    <xf numFmtId="164" fontId="0" fillId="0" borderId="0" xfId="20">
      <alignment/>
      <protection/>
    </xf>
    <xf numFmtId="164" fontId="0" fillId="0" borderId="0" xfId="20" applyAlignment="1">
      <alignment horizontal="right"/>
      <protection/>
    </xf>
    <xf numFmtId="164" fontId="11" fillId="0" borderId="0" xfId="20" applyFont="1" applyBorder="1" applyAlignment="1">
      <alignment horizontal="center"/>
      <protection/>
    </xf>
    <xf numFmtId="164" fontId="1" fillId="0" borderId="0" xfId="20" applyFont="1">
      <alignment/>
      <protection/>
    </xf>
    <xf numFmtId="164" fontId="12" fillId="0" borderId="0" xfId="20" applyFont="1" applyAlignment="1">
      <alignment horizontal="center"/>
      <protection/>
    </xf>
    <xf numFmtId="164" fontId="13" fillId="0" borderId="0" xfId="20" applyFont="1" applyAlignment="1">
      <alignment horizontal="center"/>
      <protection/>
    </xf>
    <xf numFmtId="164" fontId="13" fillId="0" borderId="0" xfId="20" applyFont="1" applyAlignment="1">
      <alignment horizontal="right"/>
      <protection/>
    </xf>
    <xf numFmtId="164" fontId="1" fillId="0" borderId="41" xfId="20" applyFont="1" applyBorder="1">
      <alignment/>
      <protection/>
    </xf>
    <xf numFmtId="164" fontId="4" fillId="0" borderId="42" xfId="20" applyFont="1" applyBorder="1" applyAlignment="1">
      <alignment horizontal="right"/>
      <protection/>
    </xf>
    <xf numFmtId="165" fontId="1" fillId="0" borderId="41" xfId="20" applyNumberFormat="1" applyFont="1" applyBorder="1" applyAlignment="1">
      <alignment horizontal="left"/>
      <protection/>
    </xf>
    <xf numFmtId="164" fontId="1" fillId="0" borderId="43" xfId="20" applyFont="1" applyBorder="1">
      <alignment/>
      <protection/>
    </xf>
    <xf numFmtId="165" fontId="1" fillId="0" borderId="44" xfId="20" applyNumberFormat="1" applyFont="1" applyBorder="1" applyAlignment="1">
      <alignment horizontal="center"/>
      <protection/>
    </xf>
    <xf numFmtId="164" fontId="1" fillId="0" borderId="45" xfId="20" applyFont="1" applyBorder="1">
      <alignment/>
      <protection/>
    </xf>
    <xf numFmtId="164" fontId="1" fillId="0" borderId="46" xfId="20" applyFont="1" applyBorder="1" applyAlignment="1">
      <alignment horizontal="center" shrinkToFit="1"/>
      <protection/>
    </xf>
    <xf numFmtId="164" fontId="4" fillId="0" borderId="0" xfId="20" applyFont="1">
      <alignment/>
      <protection/>
    </xf>
    <xf numFmtId="164" fontId="1" fillId="0" borderId="0" xfId="20" applyFont="1" applyAlignment="1">
      <alignment horizontal="right"/>
      <protection/>
    </xf>
    <xf numFmtId="164" fontId="1" fillId="0" borderId="0" xfId="20" applyFont="1" applyAlignment="1">
      <alignment/>
      <protection/>
    </xf>
    <xf numFmtId="165" fontId="4" fillId="2" borderId="10" xfId="20" applyNumberFormat="1" applyFont="1" applyFill="1" applyBorder="1">
      <alignment/>
      <protection/>
    </xf>
    <xf numFmtId="164" fontId="4" fillId="2" borderId="8" xfId="20" applyFont="1" applyFill="1" applyBorder="1" applyAlignment="1">
      <alignment horizontal="center"/>
      <protection/>
    </xf>
    <xf numFmtId="164" fontId="4" fillId="2" borderId="8" xfId="20" applyNumberFormat="1" applyFont="1" applyFill="1" applyBorder="1" applyAlignment="1">
      <alignment horizontal="center"/>
      <protection/>
    </xf>
    <xf numFmtId="164" fontId="4" fillId="2" borderId="10" xfId="20" applyFont="1" applyFill="1" applyBorder="1" applyAlignment="1">
      <alignment horizontal="center"/>
      <protection/>
    </xf>
    <xf numFmtId="164" fontId="3" fillId="0" borderId="50" xfId="20" applyFont="1" applyBorder="1" applyAlignment="1">
      <alignment horizontal="center"/>
      <protection/>
    </xf>
    <xf numFmtId="165" fontId="3" fillId="0" borderId="50" xfId="20" applyNumberFormat="1" applyFont="1" applyBorder="1" applyAlignment="1">
      <alignment horizontal="left"/>
      <protection/>
    </xf>
    <xf numFmtId="164" fontId="3" fillId="0" borderId="15" xfId="20" applyFont="1" applyBorder="1">
      <alignment/>
      <protection/>
    </xf>
    <xf numFmtId="164" fontId="1" fillId="0" borderId="9" xfId="20" applyFont="1" applyBorder="1" applyAlignment="1">
      <alignment horizontal="center"/>
      <protection/>
    </xf>
    <xf numFmtId="164" fontId="1" fillId="0" borderId="9" xfId="20" applyNumberFormat="1" applyFont="1" applyBorder="1" applyAlignment="1">
      <alignment horizontal="right"/>
      <protection/>
    </xf>
    <xf numFmtId="164" fontId="1" fillId="0" borderId="8" xfId="20" applyNumberFormat="1" applyFont="1" applyBorder="1">
      <alignment/>
      <protection/>
    </xf>
    <xf numFmtId="164" fontId="0" fillId="0" borderId="0" xfId="20" applyNumberFormat="1">
      <alignment/>
      <protection/>
    </xf>
    <xf numFmtId="164" fontId="14" fillId="0" borderId="0" xfId="20" applyFont="1">
      <alignment/>
      <protection/>
    </xf>
    <xf numFmtId="164" fontId="1" fillId="2" borderId="10" xfId="20" applyFont="1" applyFill="1" applyBorder="1" applyAlignment="1">
      <alignment horizontal="center"/>
      <protection/>
    </xf>
    <xf numFmtId="165" fontId="15" fillId="2" borderId="10" xfId="20" applyNumberFormat="1" applyFont="1" applyFill="1" applyBorder="1" applyAlignment="1">
      <alignment horizontal="left"/>
      <protection/>
    </xf>
    <xf numFmtId="164" fontId="15" fillId="2" borderId="15" xfId="20" applyFont="1" applyFill="1" applyBorder="1">
      <alignment/>
      <protection/>
    </xf>
    <xf numFmtId="164" fontId="1" fillId="2" borderId="9" xfId="20" applyFont="1" applyFill="1" applyBorder="1" applyAlignment="1">
      <alignment horizontal="center"/>
      <protection/>
    </xf>
    <xf numFmtId="170" fontId="1" fillId="2" borderId="9" xfId="20" applyNumberFormat="1" applyFont="1" applyFill="1" applyBorder="1" applyAlignment="1">
      <alignment horizontal="right"/>
      <protection/>
    </xf>
    <xf numFmtId="170" fontId="1" fillId="2" borderId="8" xfId="20" applyNumberFormat="1" applyFont="1" applyFill="1" applyBorder="1" applyAlignment="1">
      <alignment horizontal="right"/>
      <protection/>
    </xf>
    <xf numFmtId="170" fontId="3" fillId="2" borderId="10" xfId="20" applyNumberFormat="1" applyFont="1" applyFill="1" applyBorder="1">
      <alignment/>
      <protection/>
    </xf>
    <xf numFmtId="166" fontId="0" fillId="0" borderId="0" xfId="20" applyNumberFormat="1">
      <alignment/>
      <protection/>
    </xf>
    <xf numFmtId="164" fontId="16" fillId="0" borderId="54" xfId="20" applyFont="1" applyBorder="1" applyAlignment="1">
      <alignment horizontal="center" vertical="top"/>
      <protection/>
    </xf>
    <xf numFmtId="165" fontId="16" fillId="0" borderId="54" xfId="20" applyNumberFormat="1" applyFont="1" applyBorder="1" applyAlignment="1">
      <alignment horizontal="left" vertical="top"/>
      <protection/>
    </xf>
    <xf numFmtId="164" fontId="16" fillId="0" borderId="54" xfId="20" applyFont="1" applyBorder="1" applyAlignment="1">
      <alignment vertical="top" wrapText="1"/>
      <protection/>
    </xf>
    <xf numFmtId="165" fontId="16" fillId="0" borderId="54" xfId="20" applyNumberFormat="1" applyFont="1" applyBorder="1" applyAlignment="1">
      <alignment horizontal="center" shrinkToFit="1"/>
      <protection/>
    </xf>
    <xf numFmtId="170" fontId="16" fillId="0" borderId="54" xfId="20" applyNumberFormat="1" applyFont="1" applyBorder="1" applyAlignment="1">
      <alignment horizontal="right"/>
      <protection/>
    </xf>
    <xf numFmtId="170" fontId="16" fillId="0" borderId="54" xfId="20" applyNumberFormat="1" applyFont="1" applyBorder="1">
      <alignment/>
      <protection/>
    </xf>
    <xf numFmtId="164" fontId="0" fillId="0" borderId="0" xfId="20" applyBorder="1">
      <alignment/>
      <protection/>
    </xf>
    <xf numFmtId="164" fontId="17" fillId="0" borderId="0" xfId="20" applyFont="1" applyAlignment="1">
      <alignment/>
      <protection/>
    </xf>
    <xf numFmtId="164" fontId="18" fillId="0" borderId="0" xfId="20" applyFont="1" applyBorder="1">
      <alignment/>
      <protection/>
    </xf>
    <xf numFmtId="166" fontId="18" fillId="0" borderId="0" xfId="20" applyNumberFormat="1" applyFont="1" applyBorder="1" applyAlignment="1">
      <alignment horizontal="right"/>
      <protection/>
    </xf>
    <xf numFmtId="170" fontId="18" fillId="0" borderId="0" xfId="20" applyNumberFormat="1" applyFont="1" applyBorder="1">
      <alignment/>
      <protection/>
    </xf>
    <xf numFmtId="164" fontId="17" fillId="0" borderId="0" xfId="20" applyFont="1" applyBorder="1" applyAlignment="1">
      <alignment/>
      <protection/>
    </xf>
    <xf numFmtId="164" fontId="0" fillId="0" borderId="0" xfId="20" applyBorder="1" applyAlignment="1">
      <alignment horizontal="right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ální_POL.XLS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List21"/>
  <dimension ref="A1:BE55"/>
  <sheetViews>
    <sheetView tabSelected="1" workbookViewId="0" topLeftCell="A1">
      <selection activeCell="C31" sqref="C31"/>
    </sheetView>
  </sheetViews>
  <sheetFormatPr defaultColWidth="9.00390625" defaultRowHeight="12.75"/>
  <cols>
    <col min="1" max="1" width="2.00390625" style="0" customWidth="1"/>
    <col min="2" max="2" width="15.00390625" style="0" customWidth="1"/>
    <col min="3" max="3" width="15.875" style="0" customWidth="1"/>
    <col min="4" max="4" width="14.625" style="0" customWidth="1"/>
    <col min="5" max="5" width="13.625" style="0" customWidth="1"/>
    <col min="6" max="6" width="16.625" style="0" customWidth="1"/>
    <col min="7" max="7" width="15.25390625" style="0" customWidth="1"/>
  </cols>
  <sheetData>
    <row r="1" spans="1:7" ht="24.75" customHeight="1">
      <c r="A1" s="1" t="s">
        <v>0</v>
      </c>
      <c r="B1" s="1"/>
      <c r="C1" s="1"/>
      <c r="D1" s="1"/>
      <c r="E1" s="1"/>
      <c r="F1" s="1"/>
      <c r="G1" s="1"/>
    </row>
    <row r="2" spans="1:7" ht="12.75" customHeight="1">
      <c r="A2" s="2" t="s">
        <v>1</v>
      </c>
      <c r="B2" s="3"/>
      <c r="C2" s="4" t="str">
        <f>Rekapitulace!H1</f>
        <v>03</v>
      </c>
      <c r="D2" s="4" t="str">
        <f>Rekapitulace!G2</f>
        <v>Zdravotní instalace</v>
      </c>
      <c r="E2" s="5"/>
      <c r="F2" s="6" t="s">
        <v>2</v>
      </c>
      <c r="G2" s="7"/>
    </row>
    <row r="3" spans="1:7" ht="3" customHeight="1" hidden="1">
      <c r="A3" s="8"/>
      <c r="B3" s="9"/>
      <c r="C3" s="10"/>
      <c r="D3" s="10"/>
      <c r="E3" s="11"/>
      <c r="F3" s="12"/>
      <c r="G3" s="13"/>
    </row>
    <row r="4" spans="1:7" ht="12" customHeight="1">
      <c r="A4" s="14" t="s">
        <v>3</v>
      </c>
      <c r="B4" s="9"/>
      <c r="C4" s="10" t="s">
        <v>4</v>
      </c>
      <c r="D4" s="10"/>
      <c r="E4" s="11"/>
      <c r="F4" s="12" t="s">
        <v>5</v>
      </c>
      <c r="G4" s="15"/>
    </row>
    <row r="5" spans="1:7" ht="12.75" customHeight="1">
      <c r="A5" s="16"/>
      <c r="B5" s="17" t="s">
        <v>6</v>
      </c>
      <c r="C5" s="18" t="s">
        <v>7</v>
      </c>
      <c r="D5" s="19"/>
      <c r="E5" s="20"/>
      <c r="F5" s="12" t="s">
        <v>8</v>
      </c>
      <c r="G5" s="13"/>
    </row>
    <row r="6" spans="1:15" ht="12.75" customHeight="1">
      <c r="A6" s="14" t="s">
        <v>9</v>
      </c>
      <c r="B6" s="9"/>
      <c r="C6" s="10" t="s">
        <v>10</v>
      </c>
      <c r="D6" s="10"/>
      <c r="E6" s="11"/>
      <c r="F6" s="21" t="s">
        <v>11</v>
      </c>
      <c r="G6" s="22">
        <v>0</v>
      </c>
      <c r="O6" s="23"/>
    </row>
    <row r="7" spans="1:7" ht="12.75" customHeight="1">
      <c r="A7" s="24"/>
      <c r="B7" s="25" t="s">
        <v>12</v>
      </c>
      <c r="C7" s="26" t="s">
        <v>13</v>
      </c>
      <c r="D7" s="27"/>
      <c r="E7" s="27"/>
      <c r="F7" s="28" t="s">
        <v>14</v>
      </c>
      <c r="G7" s="22">
        <f>IF(PocetMJ=0,0,ROUND((F30+F32)/PocetMJ,1))</f>
        <v>0</v>
      </c>
    </row>
    <row r="8" spans="1:9" ht="12.75">
      <c r="A8" s="29" t="s">
        <v>15</v>
      </c>
      <c r="B8" s="12"/>
      <c r="C8" s="30" t="s">
        <v>16</v>
      </c>
      <c r="D8" s="30"/>
      <c r="E8" s="30"/>
      <c r="F8" s="31" t="s">
        <v>17</v>
      </c>
      <c r="G8" s="32"/>
      <c r="H8" s="33"/>
      <c r="I8" s="34"/>
    </row>
    <row r="9" spans="1:8" ht="12.75">
      <c r="A9" s="29" t="s">
        <v>18</v>
      </c>
      <c r="B9" s="12"/>
      <c r="C9" s="30"/>
      <c r="D9" s="30"/>
      <c r="E9" s="30"/>
      <c r="F9" s="12"/>
      <c r="G9" s="35"/>
      <c r="H9" s="36"/>
    </row>
    <row r="10" spans="1:8" ht="12.75">
      <c r="A10" s="29" t="s">
        <v>19</v>
      </c>
      <c r="B10" s="12"/>
      <c r="C10" s="37" t="s">
        <v>20</v>
      </c>
      <c r="D10" s="37"/>
      <c r="E10" s="37"/>
      <c r="F10" s="38"/>
      <c r="G10" s="39"/>
      <c r="H10" s="40"/>
    </row>
    <row r="11" spans="1:57" ht="13.5" customHeight="1">
      <c r="A11" s="29" t="s">
        <v>21</v>
      </c>
      <c r="B11" s="12"/>
      <c r="C11" s="37"/>
      <c r="D11" s="37"/>
      <c r="E11" s="37"/>
      <c r="F11" s="41" t="s">
        <v>22</v>
      </c>
      <c r="G11" s="42">
        <v>174</v>
      </c>
      <c r="H11" s="36"/>
      <c r="BA11" s="43"/>
      <c r="BB11" s="43"/>
      <c r="BC11" s="43"/>
      <c r="BD11" s="43"/>
      <c r="BE11" s="43"/>
    </row>
    <row r="12" spans="1:8" ht="12.75" customHeight="1">
      <c r="A12" s="44" t="s">
        <v>23</v>
      </c>
      <c r="B12" s="9"/>
      <c r="C12" s="45" t="s">
        <v>16</v>
      </c>
      <c r="D12" s="45"/>
      <c r="E12" s="45"/>
      <c r="F12" s="46" t="s">
        <v>24</v>
      </c>
      <c r="G12" s="47"/>
      <c r="H12" s="36"/>
    </row>
    <row r="13" spans="1:8" ht="28.5" customHeight="1">
      <c r="A13" s="48" t="s">
        <v>25</v>
      </c>
      <c r="B13" s="48"/>
      <c r="C13" s="48"/>
      <c r="D13" s="48"/>
      <c r="E13" s="48"/>
      <c r="F13" s="48"/>
      <c r="G13" s="48"/>
      <c r="H13" s="36"/>
    </row>
    <row r="14" spans="1:7" ht="17.25" customHeight="1">
      <c r="A14" s="49" t="s">
        <v>26</v>
      </c>
      <c r="B14" s="50"/>
      <c r="C14" s="51"/>
      <c r="D14" s="52" t="s">
        <v>27</v>
      </c>
      <c r="E14" s="52"/>
      <c r="F14" s="52"/>
      <c r="G14" s="52"/>
    </row>
    <row r="15" spans="1:7" ht="15.75" customHeight="1">
      <c r="A15" s="53"/>
      <c r="B15" s="54" t="s">
        <v>28</v>
      </c>
      <c r="C15" s="55">
        <f>HSV</f>
        <v>0</v>
      </c>
      <c r="D15" s="56" t="str">
        <f>Rekapitulace!A21</f>
        <v>Ztížené výrobní podmínky</v>
      </c>
      <c r="E15" s="57"/>
      <c r="F15" s="58"/>
      <c r="G15" s="55">
        <f>Rekapitulace!I21</f>
        <v>0</v>
      </c>
    </row>
    <row r="16" spans="1:7" ht="15.75" customHeight="1">
      <c r="A16" s="53" t="s">
        <v>29</v>
      </c>
      <c r="B16" s="54" t="s">
        <v>30</v>
      </c>
      <c r="C16" s="55">
        <f>PSV</f>
        <v>0</v>
      </c>
      <c r="D16" s="8" t="str">
        <f>Rekapitulace!A22</f>
        <v>Oborová přirážka</v>
      </c>
      <c r="E16" s="59"/>
      <c r="F16" s="60"/>
      <c r="G16" s="55">
        <f>Rekapitulace!I22</f>
        <v>0</v>
      </c>
    </row>
    <row r="17" spans="1:7" ht="15.75" customHeight="1">
      <c r="A17" s="53" t="s">
        <v>31</v>
      </c>
      <c r="B17" s="54" t="s">
        <v>32</v>
      </c>
      <c r="C17" s="55">
        <f>Mont</f>
        <v>0</v>
      </c>
      <c r="D17" s="8" t="str">
        <f>Rekapitulace!A23</f>
        <v>Přesun stavebních kapacit</v>
      </c>
      <c r="E17" s="59"/>
      <c r="F17" s="60"/>
      <c r="G17" s="55">
        <f>Rekapitulace!I23</f>
        <v>0</v>
      </c>
    </row>
    <row r="18" spans="1:7" ht="15.75" customHeight="1">
      <c r="A18" s="61" t="s">
        <v>33</v>
      </c>
      <c r="B18" s="62" t="s">
        <v>34</v>
      </c>
      <c r="C18" s="55">
        <f>Dodavka</f>
        <v>0</v>
      </c>
      <c r="D18" s="8" t="str">
        <f>Rekapitulace!A24</f>
        <v>Mimostaveništní doprava</v>
      </c>
      <c r="E18" s="59"/>
      <c r="F18" s="60"/>
      <c r="G18" s="55">
        <f>Rekapitulace!I24</f>
        <v>0</v>
      </c>
    </row>
    <row r="19" spans="1:7" ht="15.75" customHeight="1">
      <c r="A19" s="63" t="s">
        <v>35</v>
      </c>
      <c r="B19" s="54"/>
      <c r="C19" s="55">
        <f>SUM(C15:C18)</f>
        <v>0</v>
      </c>
      <c r="D19" s="8" t="str">
        <f>Rekapitulace!A25</f>
        <v>Zařízení staveniště</v>
      </c>
      <c r="E19" s="59"/>
      <c r="F19" s="60"/>
      <c r="G19" s="55">
        <f>Rekapitulace!I25</f>
        <v>0</v>
      </c>
    </row>
    <row r="20" spans="1:7" ht="15.75" customHeight="1">
      <c r="A20" s="63"/>
      <c r="B20" s="54"/>
      <c r="C20" s="55"/>
      <c r="D20" s="8" t="str">
        <f>Rekapitulace!A26</f>
        <v>Provoz investora</v>
      </c>
      <c r="E20" s="59"/>
      <c r="F20" s="60"/>
      <c r="G20" s="55">
        <f>Rekapitulace!I26</f>
        <v>0</v>
      </c>
    </row>
    <row r="21" spans="1:7" ht="15.75" customHeight="1">
      <c r="A21" s="63" t="s">
        <v>36</v>
      </c>
      <c r="B21" s="54"/>
      <c r="C21" s="55">
        <f>HZS</f>
        <v>0</v>
      </c>
      <c r="D21" s="8" t="str">
        <f>Rekapitulace!A27</f>
        <v>Kompletační činnost (IČD)</v>
      </c>
      <c r="E21" s="59"/>
      <c r="F21" s="60"/>
      <c r="G21" s="55">
        <f>Rekapitulace!I27</f>
        <v>0</v>
      </c>
    </row>
    <row r="22" spans="1:7" ht="15.75" customHeight="1">
      <c r="A22" s="64" t="s">
        <v>37</v>
      </c>
      <c r="B22" s="65"/>
      <c r="C22" s="55">
        <f>C19+C21</f>
        <v>0</v>
      </c>
      <c r="D22" s="8" t="s">
        <v>38</v>
      </c>
      <c r="E22" s="59"/>
      <c r="F22" s="60"/>
      <c r="G22" s="55">
        <f>G23-SUM(G15:G21)</f>
        <v>0</v>
      </c>
    </row>
    <row r="23" spans="1:7" ht="15.75" customHeight="1">
      <c r="A23" s="66" t="s">
        <v>39</v>
      </c>
      <c r="B23" s="66"/>
      <c r="C23" s="67">
        <f>C22+G23</f>
        <v>0</v>
      </c>
      <c r="D23" s="68" t="s">
        <v>40</v>
      </c>
      <c r="E23" s="69"/>
      <c r="F23" s="70"/>
      <c r="G23" s="55">
        <f>VRN</f>
        <v>0</v>
      </c>
    </row>
    <row r="24" spans="1:7" ht="12.75">
      <c r="A24" s="71" t="s">
        <v>41</v>
      </c>
      <c r="B24" s="72"/>
      <c r="C24" s="73"/>
      <c r="D24" s="72" t="s">
        <v>42</v>
      </c>
      <c r="E24" s="72"/>
      <c r="F24" s="74" t="s">
        <v>43</v>
      </c>
      <c r="G24" s="75"/>
    </row>
    <row r="25" spans="1:7" ht="12.75">
      <c r="A25" s="64" t="s">
        <v>44</v>
      </c>
      <c r="B25" s="65"/>
      <c r="C25" s="76"/>
      <c r="D25" s="65" t="s">
        <v>44</v>
      </c>
      <c r="E25" s="77"/>
      <c r="F25" s="78" t="s">
        <v>44</v>
      </c>
      <c r="G25" s="79"/>
    </row>
    <row r="26" spans="1:7" ht="37.5" customHeight="1">
      <c r="A26" s="64" t="s">
        <v>45</v>
      </c>
      <c r="B26" s="80"/>
      <c r="C26" s="76"/>
      <c r="D26" s="65" t="s">
        <v>45</v>
      </c>
      <c r="E26" s="77"/>
      <c r="F26" s="78" t="s">
        <v>45</v>
      </c>
      <c r="G26" s="79"/>
    </row>
    <row r="27" spans="1:7" ht="12.75">
      <c r="A27" s="64"/>
      <c r="B27" s="81"/>
      <c r="C27" s="76"/>
      <c r="D27" s="65"/>
      <c r="E27" s="77"/>
      <c r="F27" s="78"/>
      <c r="G27" s="79"/>
    </row>
    <row r="28" spans="1:7" ht="12.75">
      <c r="A28" s="64" t="s">
        <v>46</v>
      </c>
      <c r="B28" s="65"/>
      <c r="C28" s="76"/>
      <c r="D28" s="78" t="s">
        <v>47</v>
      </c>
      <c r="E28" s="76"/>
      <c r="F28" s="82" t="s">
        <v>47</v>
      </c>
      <c r="G28" s="79"/>
    </row>
    <row r="29" spans="1:7" ht="69" customHeight="1">
      <c r="A29" s="64"/>
      <c r="B29" s="65"/>
      <c r="C29" s="83"/>
      <c r="D29" s="84"/>
      <c r="E29" s="83"/>
      <c r="F29" s="65"/>
      <c r="G29" s="79"/>
    </row>
    <row r="30" spans="1:7" ht="12.75">
      <c r="A30" s="85" t="s">
        <v>48</v>
      </c>
      <c r="B30" s="86"/>
      <c r="C30" s="87">
        <v>15</v>
      </c>
      <c r="D30" s="86" t="s">
        <v>49</v>
      </c>
      <c r="E30" s="88"/>
      <c r="F30" s="89">
        <f>C23-F32</f>
        <v>0</v>
      </c>
      <c r="G30" s="89"/>
    </row>
    <row r="31" spans="1:7" ht="12.75">
      <c r="A31" s="85" t="s">
        <v>50</v>
      </c>
      <c r="B31" s="86"/>
      <c r="C31" s="87">
        <f>SazbaDPH1</f>
        <v>15</v>
      </c>
      <c r="D31" s="86" t="s">
        <v>51</v>
      </c>
      <c r="E31" s="88"/>
      <c r="F31" s="89">
        <f>ROUND(PRODUCT(F30,C31/100),0)</f>
        <v>0</v>
      </c>
      <c r="G31" s="89"/>
    </row>
    <row r="32" spans="1:7" ht="12.75">
      <c r="A32" s="85" t="s">
        <v>48</v>
      </c>
      <c r="B32" s="86"/>
      <c r="C32" s="87">
        <v>0</v>
      </c>
      <c r="D32" s="86" t="s">
        <v>51</v>
      </c>
      <c r="E32" s="88"/>
      <c r="F32" s="89">
        <v>0</v>
      </c>
      <c r="G32" s="89"/>
    </row>
    <row r="33" spans="1:7" ht="12.75">
      <c r="A33" s="85" t="s">
        <v>50</v>
      </c>
      <c r="B33" s="90"/>
      <c r="C33" s="91">
        <f>SazbaDPH2</f>
        <v>0</v>
      </c>
      <c r="D33" s="86" t="s">
        <v>51</v>
      </c>
      <c r="E33" s="60"/>
      <c r="F33" s="89">
        <f>ROUND(PRODUCT(F32,C33/100),0)</f>
        <v>0</v>
      </c>
      <c r="G33" s="89"/>
    </row>
    <row r="34" spans="1:7" s="96" customFormat="1" ht="19.5" customHeight="1">
      <c r="A34" s="92" t="s">
        <v>52</v>
      </c>
      <c r="B34" s="93"/>
      <c r="C34" s="93"/>
      <c r="D34" s="93"/>
      <c r="E34" s="94"/>
      <c r="F34" s="95">
        <f>ROUND(SUM(F30:F33),0)</f>
        <v>0</v>
      </c>
      <c r="G34" s="95"/>
    </row>
    <row r="36" spans="1:8" ht="12.75">
      <c r="A36" s="97" t="s">
        <v>53</v>
      </c>
      <c r="B36" s="97"/>
      <c r="C36" s="97"/>
      <c r="D36" s="97"/>
      <c r="E36" s="97"/>
      <c r="F36" s="97"/>
      <c r="G36" s="97"/>
      <c r="H36" t="s">
        <v>54</v>
      </c>
    </row>
    <row r="37" spans="1:8" ht="14.25" customHeight="1">
      <c r="A37" s="97"/>
      <c r="B37" s="98" t="s">
        <v>55</v>
      </c>
      <c r="C37" s="98"/>
      <c r="D37" s="98"/>
      <c r="E37" s="98"/>
      <c r="F37" s="98"/>
      <c r="G37" s="98"/>
      <c r="H37" t="s">
        <v>54</v>
      </c>
    </row>
    <row r="38" spans="1:8" ht="12.75" customHeight="1">
      <c r="A38" s="99"/>
      <c r="B38" s="98"/>
      <c r="C38" s="98"/>
      <c r="D38" s="98"/>
      <c r="E38" s="98"/>
      <c r="F38" s="98"/>
      <c r="G38" s="98"/>
      <c r="H38" t="s">
        <v>54</v>
      </c>
    </row>
    <row r="39" spans="1:8" ht="12.75">
      <c r="A39" s="99"/>
      <c r="B39" s="98"/>
      <c r="C39" s="98"/>
      <c r="D39" s="98"/>
      <c r="E39" s="98"/>
      <c r="F39" s="98"/>
      <c r="G39" s="98"/>
      <c r="H39" t="s">
        <v>54</v>
      </c>
    </row>
    <row r="40" spans="1:8" ht="12.75">
      <c r="A40" s="99"/>
      <c r="B40" s="98"/>
      <c r="C40" s="98"/>
      <c r="D40" s="98"/>
      <c r="E40" s="98"/>
      <c r="F40" s="98"/>
      <c r="G40" s="98"/>
      <c r="H40" t="s">
        <v>54</v>
      </c>
    </row>
    <row r="41" spans="1:8" ht="12.75">
      <c r="A41" s="99"/>
      <c r="B41" s="98"/>
      <c r="C41" s="98"/>
      <c r="D41" s="98"/>
      <c r="E41" s="98"/>
      <c r="F41" s="98"/>
      <c r="G41" s="98"/>
      <c r="H41" t="s">
        <v>54</v>
      </c>
    </row>
    <row r="42" spans="1:8" ht="12.75">
      <c r="A42" s="99"/>
      <c r="B42" s="98"/>
      <c r="C42" s="98"/>
      <c r="D42" s="98"/>
      <c r="E42" s="98"/>
      <c r="F42" s="98"/>
      <c r="G42" s="98"/>
      <c r="H42" t="s">
        <v>54</v>
      </c>
    </row>
    <row r="43" spans="1:8" ht="12.75">
      <c r="A43" s="99"/>
      <c r="B43" s="98"/>
      <c r="C43" s="98"/>
      <c r="D43" s="98"/>
      <c r="E43" s="98"/>
      <c r="F43" s="98"/>
      <c r="G43" s="98"/>
      <c r="H43" t="s">
        <v>54</v>
      </c>
    </row>
    <row r="44" spans="1:8" ht="12.75">
      <c r="A44" s="99"/>
      <c r="B44" s="98"/>
      <c r="C44" s="98"/>
      <c r="D44" s="98"/>
      <c r="E44" s="98"/>
      <c r="F44" s="98"/>
      <c r="G44" s="98"/>
      <c r="H44" t="s">
        <v>54</v>
      </c>
    </row>
    <row r="45" spans="1:8" ht="0.75" customHeight="1">
      <c r="A45" s="99"/>
      <c r="B45" s="98"/>
      <c r="C45" s="98"/>
      <c r="D45" s="98"/>
      <c r="E45" s="98"/>
      <c r="F45" s="98"/>
      <c r="G45" s="98"/>
      <c r="H45" t="s">
        <v>54</v>
      </c>
    </row>
    <row r="46" spans="2:7" ht="12.75" customHeight="1">
      <c r="B46" s="100"/>
      <c r="C46" s="100"/>
      <c r="D46" s="100"/>
      <c r="E46" s="100"/>
      <c r="F46" s="100"/>
      <c r="G46" s="100"/>
    </row>
    <row r="47" spans="2:7" ht="12.75" customHeight="1">
      <c r="B47" s="100"/>
      <c r="C47" s="100"/>
      <c r="D47" s="100"/>
      <c r="E47" s="100"/>
      <c r="F47" s="100"/>
      <c r="G47" s="100"/>
    </row>
    <row r="48" spans="2:7" ht="12.75" customHeight="1">
      <c r="B48" s="100"/>
      <c r="C48" s="100"/>
      <c r="D48" s="100"/>
      <c r="E48" s="100"/>
      <c r="F48" s="100"/>
      <c r="G48" s="100"/>
    </row>
    <row r="49" spans="2:7" ht="12.75" customHeight="1">
      <c r="B49" s="100"/>
      <c r="C49" s="100"/>
      <c r="D49" s="100"/>
      <c r="E49" s="100"/>
      <c r="F49" s="100"/>
      <c r="G49" s="100"/>
    </row>
    <row r="50" spans="2:7" ht="12.75" customHeight="1">
      <c r="B50" s="100"/>
      <c r="C50" s="100"/>
      <c r="D50" s="100"/>
      <c r="E50" s="100"/>
      <c r="F50" s="100"/>
      <c r="G50" s="100"/>
    </row>
    <row r="51" spans="2:7" ht="12.75" customHeight="1">
      <c r="B51" s="100"/>
      <c r="C51" s="100"/>
      <c r="D51" s="100"/>
      <c r="E51" s="100"/>
      <c r="F51" s="100"/>
      <c r="G51" s="100"/>
    </row>
    <row r="52" spans="2:7" ht="12.75" customHeight="1">
      <c r="B52" s="100"/>
      <c r="C52" s="100"/>
      <c r="D52" s="100"/>
      <c r="E52" s="100"/>
      <c r="F52" s="100"/>
      <c r="G52" s="100"/>
    </row>
    <row r="53" spans="2:7" ht="12.75" customHeight="1">
      <c r="B53" s="100"/>
      <c r="C53" s="100"/>
      <c r="D53" s="100"/>
      <c r="E53" s="100"/>
      <c r="F53" s="100"/>
      <c r="G53" s="100"/>
    </row>
    <row r="54" spans="2:7" ht="12.75" customHeight="1">
      <c r="B54" s="100"/>
      <c r="C54" s="100"/>
      <c r="D54" s="100"/>
      <c r="E54" s="100"/>
      <c r="F54" s="100"/>
      <c r="G54" s="100"/>
    </row>
    <row r="55" spans="2:7" ht="12.75" customHeight="1">
      <c r="B55" s="100"/>
      <c r="C55" s="100"/>
      <c r="D55" s="100"/>
      <c r="E55" s="100"/>
      <c r="F55" s="100"/>
      <c r="G55" s="100"/>
    </row>
  </sheetData>
  <sheetProtection selectLockedCells="1" selectUnlockedCells="1"/>
  <mergeCells count="25">
    <mergeCell ref="A1:G1"/>
    <mergeCell ref="C8:E8"/>
    <mergeCell ref="C9:E9"/>
    <mergeCell ref="C10:E10"/>
    <mergeCell ref="C11:E11"/>
    <mergeCell ref="C12:E12"/>
    <mergeCell ref="A13:G13"/>
    <mergeCell ref="D14:G14"/>
    <mergeCell ref="A23:B23"/>
    <mergeCell ref="F30:G30"/>
    <mergeCell ref="F31:G31"/>
    <mergeCell ref="F32:G32"/>
    <mergeCell ref="F33:G33"/>
    <mergeCell ref="F34:G34"/>
    <mergeCell ref="B37:G45"/>
    <mergeCell ref="B46:G46"/>
    <mergeCell ref="B47:G47"/>
    <mergeCell ref="B48:G48"/>
    <mergeCell ref="B49:G49"/>
    <mergeCell ref="B50:G50"/>
    <mergeCell ref="B51:G51"/>
    <mergeCell ref="B52:G52"/>
    <mergeCell ref="B53:G53"/>
    <mergeCell ref="B54:G54"/>
    <mergeCell ref="B55:G55"/>
  </mergeCells>
  <printOptions/>
  <pageMargins left="0.5902777777777778" right="0.39375" top="0.5902777777777778" bottom="0.9840277777777777" header="0.5118055555555555" footer="0.5118055555555555"/>
  <pageSetup horizontalDpi="300" verticalDpi="300" orientation="portrait" paperSize="9"/>
  <headerFooter alignWithMargins="0">
    <oddFooter>&amp;L&amp;9Zpracováno programem &amp;"Arial CE,Tučné"BUILDpower,  © RTS, a.s.&amp;R&amp;"Arial,obyčejné"Strana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31"/>
  <dimension ref="A1:BE80"/>
  <sheetViews>
    <sheetView workbookViewId="0" topLeftCell="A1">
      <selection activeCell="H1" sqref="H1"/>
    </sheetView>
  </sheetViews>
  <sheetFormatPr defaultColWidth="9.00390625" defaultRowHeight="12.75"/>
  <cols>
    <col min="1" max="1" width="5.875" style="0" customWidth="1"/>
    <col min="2" max="2" width="6.125" style="0" customWidth="1"/>
    <col min="3" max="3" width="11.375" style="0" customWidth="1"/>
    <col min="4" max="4" width="15.875" style="0" customWidth="1"/>
    <col min="5" max="5" width="11.25390625" style="0" customWidth="1"/>
    <col min="6" max="6" width="10.875" style="0" customWidth="1"/>
    <col min="7" max="7" width="11.00390625" style="0" customWidth="1"/>
    <col min="8" max="8" width="11.125" style="0" customWidth="1"/>
    <col min="9" max="9" width="10.75390625" style="0" customWidth="1"/>
  </cols>
  <sheetData>
    <row r="1" spans="1:9" ht="12.75">
      <c r="A1" s="101" t="s">
        <v>56</v>
      </c>
      <c r="B1" s="101"/>
      <c r="C1" s="102" t="s">
        <v>57</v>
      </c>
      <c r="D1" s="103"/>
      <c r="E1" s="104"/>
      <c r="F1" s="103"/>
      <c r="G1" s="105" t="s">
        <v>58</v>
      </c>
      <c r="H1" s="106" t="s">
        <v>59</v>
      </c>
      <c r="I1" s="107"/>
    </row>
    <row r="2" spans="1:9" ht="12.75">
      <c r="A2" s="108" t="s">
        <v>60</v>
      </c>
      <c r="B2" s="108"/>
      <c r="C2" s="109" t="s">
        <v>61</v>
      </c>
      <c r="D2" s="110"/>
      <c r="E2" s="111"/>
      <c r="F2" s="110"/>
      <c r="G2" s="112" t="s">
        <v>62</v>
      </c>
      <c r="H2" s="112"/>
      <c r="I2" s="112"/>
    </row>
    <row r="3" spans="1:9" ht="12.75">
      <c r="A3" s="77"/>
      <c r="B3" s="77"/>
      <c r="C3" s="77"/>
      <c r="D3" s="77"/>
      <c r="E3" s="77"/>
      <c r="F3" s="65"/>
      <c r="G3" s="77"/>
      <c r="H3" s="77"/>
      <c r="I3" s="77"/>
    </row>
    <row r="4" spans="1:9" ht="19.5" customHeight="1">
      <c r="A4" s="113" t="s">
        <v>63</v>
      </c>
      <c r="B4" s="113"/>
      <c r="C4" s="113"/>
      <c r="D4" s="113"/>
      <c r="E4" s="113"/>
      <c r="F4" s="113"/>
      <c r="G4" s="113"/>
      <c r="H4" s="113"/>
      <c r="I4" s="113"/>
    </row>
    <row r="5" spans="1:9" ht="12.75">
      <c r="A5" s="77"/>
      <c r="B5" s="77"/>
      <c r="C5" s="77"/>
      <c r="D5" s="77"/>
      <c r="E5" s="77"/>
      <c r="F5" s="77"/>
      <c r="G5" s="77"/>
      <c r="H5" s="77"/>
      <c r="I5" s="77"/>
    </row>
    <row r="6" spans="1:9" s="36" customFormat="1" ht="12.75">
      <c r="A6" s="114"/>
      <c r="B6" s="115" t="s">
        <v>64</v>
      </c>
      <c r="C6" s="115"/>
      <c r="D6" s="52"/>
      <c r="E6" s="116" t="s">
        <v>65</v>
      </c>
      <c r="F6" s="117" t="s">
        <v>66</v>
      </c>
      <c r="G6" s="117" t="s">
        <v>67</v>
      </c>
      <c r="H6" s="117" t="s">
        <v>68</v>
      </c>
      <c r="I6" s="118" t="s">
        <v>36</v>
      </c>
    </row>
    <row r="7" spans="1:9" s="36" customFormat="1" ht="12.75">
      <c r="A7" s="119" t="str">
        <f>Položky!B7</f>
        <v>1</v>
      </c>
      <c r="B7" s="120" t="str">
        <f>Položky!C7</f>
        <v>Zemní práce</v>
      </c>
      <c r="C7" s="65"/>
      <c r="D7" s="121"/>
      <c r="E7" s="122">
        <f>Položky!BA8</f>
        <v>0</v>
      </c>
      <c r="F7" s="123">
        <f>Položky!BB8</f>
        <v>0</v>
      </c>
      <c r="G7" s="123">
        <f>Položky!BC8</f>
        <v>0</v>
      </c>
      <c r="H7" s="123">
        <f>Položky!BD8</f>
        <v>0</v>
      </c>
      <c r="I7" s="124">
        <f>Položky!BE8</f>
        <v>0</v>
      </c>
    </row>
    <row r="8" spans="1:9" s="36" customFormat="1" ht="12.75">
      <c r="A8" s="119" t="str">
        <f>Položky!B9</f>
        <v>45</v>
      </c>
      <c r="B8" s="120" t="str">
        <f>Položky!C9</f>
        <v>Podkladní a vedlejší konstrukce</v>
      </c>
      <c r="C8" s="65"/>
      <c r="D8" s="121"/>
      <c r="E8" s="122">
        <f>Položky!BA10</f>
        <v>0</v>
      </c>
      <c r="F8" s="123">
        <f>Položky!BB10</f>
        <v>0</v>
      </c>
      <c r="G8" s="123">
        <f>Položky!BC10</f>
        <v>0</v>
      </c>
      <c r="H8" s="123">
        <f>Položky!BD10</f>
        <v>0</v>
      </c>
      <c r="I8" s="124">
        <f>Položky!BE10</f>
        <v>0</v>
      </c>
    </row>
    <row r="9" spans="1:9" s="36" customFormat="1" ht="12.75">
      <c r="A9" s="119" t="str">
        <f>Položky!B11</f>
        <v>8</v>
      </c>
      <c r="B9" s="120" t="str">
        <f>Položky!C11</f>
        <v>Trubní vedení</v>
      </c>
      <c r="C9" s="65"/>
      <c r="D9" s="121"/>
      <c r="E9" s="122">
        <f>Položky!BA12</f>
        <v>0</v>
      </c>
      <c r="F9" s="123">
        <f>Položky!BB12</f>
        <v>0</v>
      </c>
      <c r="G9" s="123">
        <f>Položky!BC12</f>
        <v>0</v>
      </c>
      <c r="H9" s="123">
        <f>Položky!BD12</f>
        <v>0</v>
      </c>
      <c r="I9" s="124">
        <f>Položky!BE12</f>
        <v>0</v>
      </c>
    </row>
    <row r="10" spans="1:9" s="36" customFormat="1" ht="12.75">
      <c r="A10" s="119" t="str">
        <f>Položky!B13</f>
        <v>99</v>
      </c>
      <c r="B10" s="120" t="str">
        <f>Položky!C13</f>
        <v>Staveništní přesun hmot</v>
      </c>
      <c r="C10" s="65"/>
      <c r="D10" s="121"/>
      <c r="E10" s="122">
        <f>Položky!BA14</f>
        <v>0</v>
      </c>
      <c r="F10" s="123">
        <f>Položky!BB14</f>
        <v>0</v>
      </c>
      <c r="G10" s="123">
        <f>Položky!BC14</f>
        <v>0</v>
      </c>
      <c r="H10" s="123">
        <f>Položky!BD14</f>
        <v>0</v>
      </c>
      <c r="I10" s="124">
        <f>Položky!BE14</f>
        <v>0</v>
      </c>
    </row>
    <row r="11" spans="1:9" s="36" customFormat="1" ht="12.75">
      <c r="A11" s="119" t="str">
        <f>Položky!B15</f>
        <v>721</v>
      </c>
      <c r="B11" s="120" t="str">
        <f>Položky!C15</f>
        <v>Vnitřní kanalizace</v>
      </c>
      <c r="C11" s="65"/>
      <c r="D11" s="121"/>
      <c r="E11" s="122">
        <f>Položky!BA24</f>
        <v>0</v>
      </c>
      <c r="F11" s="123">
        <f>Položky!BB24</f>
        <v>0</v>
      </c>
      <c r="G11" s="123">
        <f>Položky!BC24</f>
        <v>0</v>
      </c>
      <c r="H11" s="123">
        <f>Položky!BD24</f>
        <v>0</v>
      </c>
      <c r="I11" s="124">
        <f>Položky!BE24</f>
        <v>0</v>
      </c>
    </row>
    <row r="12" spans="1:9" s="36" customFormat="1" ht="12.75">
      <c r="A12" s="119" t="str">
        <f>Položky!B25</f>
        <v>722</v>
      </c>
      <c r="B12" s="120" t="str">
        <f>Položky!C25</f>
        <v>Vnitřní vodovod + strojní vybavení</v>
      </c>
      <c r="C12" s="65"/>
      <c r="D12" s="121"/>
      <c r="E12" s="122">
        <f>Položky!BA82</f>
        <v>0</v>
      </c>
      <c r="F12" s="123">
        <f>Položky!BB82</f>
        <v>0</v>
      </c>
      <c r="G12" s="123">
        <f>Položky!BC82</f>
        <v>0</v>
      </c>
      <c r="H12" s="123">
        <f>Položky!BD82</f>
        <v>0</v>
      </c>
      <c r="I12" s="124">
        <f>Položky!BE82</f>
        <v>0</v>
      </c>
    </row>
    <row r="13" spans="1:9" s="36" customFormat="1" ht="12.75">
      <c r="A13" s="119" t="str">
        <f>Položky!B83</f>
        <v>722B</v>
      </c>
      <c r="B13" s="120" t="str">
        <f>Položky!C83</f>
        <v>Demontáž vodovodu</v>
      </c>
      <c r="C13" s="65"/>
      <c r="D13" s="121"/>
      <c r="E13" s="122">
        <f>Položky!BA90</f>
        <v>0</v>
      </c>
      <c r="F13" s="123">
        <f>Položky!BB90</f>
        <v>0</v>
      </c>
      <c r="G13" s="123">
        <f>Položky!BC90</f>
        <v>0</v>
      </c>
      <c r="H13" s="123">
        <f>Položky!BD90</f>
        <v>0</v>
      </c>
      <c r="I13" s="124">
        <f>Položky!BE90</f>
        <v>0</v>
      </c>
    </row>
    <row r="14" spans="1:9" s="36" customFormat="1" ht="12.75">
      <c r="A14" s="119" t="str">
        <f>Položky!B91</f>
        <v>713</v>
      </c>
      <c r="B14" s="120" t="str">
        <f>Položky!C91</f>
        <v>Izolace tepelné</v>
      </c>
      <c r="C14" s="65"/>
      <c r="D14" s="121"/>
      <c r="E14" s="122">
        <f>Položky!BA98</f>
        <v>0</v>
      </c>
      <c r="F14" s="123">
        <f>Položky!BB98</f>
        <v>0</v>
      </c>
      <c r="G14" s="123">
        <f>Položky!BC98</f>
        <v>0</v>
      </c>
      <c r="H14" s="123">
        <f>Položky!BD98</f>
        <v>0</v>
      </c>
      <c r="I14" s="124">
        <f>Položky!BE98</f>
        <v>0</v>
      </c>
    </row>
    <row r="15" spans="1:9" s="36" customFormat="1" ht="12.75">
      <c r="A15" s="119" t="str">
        <f>Položky!B99</f>
        <v>89</v>
      </c>
      <c r="B15" s="120" t="str">
        <f>Položky!C99</f>
        <v>Ostatní náklady</v>
      </c>
      <c r="C15" s="65"/>
      <c r="D15" s="121"/>
      <c r="E15" s="122">
        <f>Položky!BA101</f>
        <v>0</v>
      </c>
      <c r="F15" s="123">
        <f>Položky!BB101</f>
        <v>0</v>
      </c>
      <c r="G15" s="123">
        <f>Položky!BC101</f>
        <v>0</v>
      </c>
      <c r="H15" s="123">
        <f>Položky!BD101</f>
        <v>0</v>
      </c>
      <c r="I15" s="124">
        <f>Položky!BE101</f>
        <v>0</v>
      </c>
    </row>
    <row r="16" spans="1:9" s="131" customFormat="1" ht="12.75">
      <c r="A16" s="125"/>
      <c r="B16" s="126" t="s">
        <v>69</v>
      </c>
      <c r="C16" s="126"/>
      <c r="D16" s="127"/>
      <c r="E16" s="128">
        <f>SUM(E7:E15)</f>
        <v>0</v>
      </c>
      <c r="F16" s="129">
        <f>SUM(F7:F15)</f>
        <v>0</v>
      </c>
      <c r="G16" s="129">
        <f>SUM(G7:G15)</f>
        <v>0</v>
      </c>
      <c r="H16" s="129">
        <f>SUM(H7:H15)</f>
        <v>0</v>
      </c>
      <c r="I16" s="130">
        <f>SUM(I7:I15)</f>
        <v>0</v>
      </c>
    </row>
    <row r="17" spans="1:9" ht="12.75">
      <c r="A17" s="65"/>
      <c r="B17" s="65"/>
      <c r="C17" s="65"/>
      <c r="D17" s="65"/>
      <c r="E17" s="65"/>
      <c r="F17" s="65"/>
      <c r="G17" s="65"/>
      <c r="H17" s="65"/>
      <c r="I17" s="65"/>
    </row>
    <row r="18" spans="1:57" ht="19.5" customHeight="1">
      <c r="A18" s="132" t="s">
        <v>70</v>
      </c>
      <c r="B18" s="132"/>
      <c r="C18" s="132"/>
      <c r="D18" s="132"/>
      <c r="E18" s="132"/>
      <c r="F18" s="132"/>
      <c r="G18" s="132"/>
      <c r="H18" s="132"/>
      <c r="I18" s="132"/>
      <c r="BA18" s="43"/>
      <c r="BB18" s="43"/>
      <c r="BC18" s="43"/>
      <c r="BD18" s="43"/>
      <c r="BE18" s="43"/>
    </row>
    <row r="19" spans="1:9" ht="12.75">
      <c r="A19" s="77"/>
      <c r="B19" s="77"/>
      <c r="C19" s="77"/>
      <c r="D19" s="77"/>
      <c r="E19" s="77"/>
      <c r="F19" s="77"/>
      <c r="G19" s="77"/>
      <c r="H19" s="77"/>
      <c r="I19" s="77"/>
    </row>
    <row r="20" spans="1:9" ht="12.75">
      <c r="A20" s="71" t="s">
        <v>71</v>
      </c>
      <c r="B20" s="72"/>
      <c r="C20" s="72"/>
      <c r="D20" s="133"/>
      <c r="E20" s="134" t="s">
        <v>72</v>
      </c>
      <c r="F20" s="135" t="s">
        <v>73</v>
      </c>
      <c r="G20" s="136" t="s">
        <v>74</v>
      </c>
      <c r="H20" s="137"/>
      <c r="I20" s="138" t="s">
        <v>72</v>
      </c>
    </row>
    <row r="21" spans="1:53" ht="12.75">
      <c r="A21" s="63" t="s">
        <v>75</v>
      </c>
      <c r="B21" s="54"/>
      <c r="C21" s="54"/>
      <c r="D21" s="139"/>
      <c r="E21" s="140">
        <v>0</v>
      </c>
      <c r="F21" s="141">
        <v>0</v>
      </c>
      <c r="G21" s="142">
        <f>CHOOSE(BA21+1,HSV+PSV,HSV+PSV+Mont,HSV+PSV+Dodavka+Mont,HSV,PSV,Mont,Dodavka,Mont+Dodavka,0)</f>
        <v>0</v>
      </c>
      <c r="H21" s="143"/>
      <c r="I21" s="144">
        <f>E21+F21*G21/100</f>
        <v>0</v>
      </c>
      <c r="BA21">
        <v>0</v>
      </c>
    </row>
    <row r="22" spans="1:53" ht="12.75">
      <c r="A22" s="63" t="s">
        <v>76</v>
      </c>
      <c r="B22" s="54"/>
      <c r="C22" s="54"/>
      <c r="D22" s="139"/>
      <c r="E22" s="140">
        <v>0</v>
      </c>
      <c r="F22" s="141">
        <v>0</v>
      </c>
      <c r="G22" s="142">
        <f>CHOOSE(BA22+1,HSV+PSV,HSV+PSV+Mont,HSV+PSV+Dodavka+Mont,HSV,PSV,Mont,Dodavka,Mont+Dodavka,0)</f>
        <v>0</v>
      </c>
      <c r="H22" s="143"/>
      <c r="I22" s="144">
        <f>E22+F22*G22/100</f>
        <v>0</v>
      </c>
      <c r="BA22">
        <v>0</v>
      </c>
    </row>
    <row r="23" spans="1:53" ht="12.75">
      <c r="A23" s="63" t="s">
        <v>77</v>
      </c>
      <c r="B23" s="54"/>
      <c r="C23" s="54"/>
      <c r="D23" s="139"/>
      <c r="E23" s="140">
        <v>0</v>
      </c>
      <c r="F23" s="141">
        <v>0</v>
      </c>
      <c r="G23" s="142">
        <f>CHOOSE(BA23+1,HSV+PSV,HSV+PSV+Mont,HSV+PSV+Dodavka+Mont,HSV,PSV,Mont,Dodavka,Mont+Dodavka,0)</f>
        <v>0</v>
      </c>
      <c r="H23" s="143"/>
      <c r="I23" s="144">
        <f>E23+F23*G23/100</f>
        <v>0</v>
      </c>
      <c r="BA23">
        <v>0</v>
      </c>
    </row>
    <row r="24" spans="1:53" ht="12.75">
      <c r="A24" s="63" t="s">
        <v>78</v>
      </c>
      <c r="B24" s="54"/>
      <c r="C24" s="54"/>
      <c r="D24" s="139"/>
      <c r="E24" s="140">
        <v>0</v>
      </c>
      <c r="F24" s="141">
        <v>0</v>
      </c>
      <c r="G24" s="142">
        <f>CHOOSE(BA24+1,HSV+PSV,HSV+PSV+Mont,HSV+PSV+Dodavka+Mont,HSV,PSV,Mont,Dodavka,Mont+Dodavka,0)</f>
        <v>0</v>
      </c>
      <c r="H24" s="143"/>
      <c r="I24" s="144">
        <f>E24+F24*G24/100</f>
        <v>0</v>
      </c>
      <c r="BA24">
        <v>0</v>
      </c>
    </row>
    <row r="25" spans="1:53" ht="12.75">
      <c r="A25" s="63" t="s">
        <v>79</v>
      </c>
      <c r="B25" s="54"/>
      <c r="C25" s="54"/>
      <c r="D25" s="139"/>
      <c r="E25" s="140">
        <v>0</v>
      </c>
      <c r="F25" s="141">
        <v>3</v>
      </c>
      <c r="G25" s="142">
        <f>CHOOSE(BA25+1,HSV+PSV,HSV+PSV+Mont,HSV+PSV+Dodavka+Mont,HSV,PSV,Mont,Dodavka,Mont+Dodavka,0)</f>
        <v>0</v>
      </c>
      <c r="H25" s="143"/>
      <c r="I25" s="144">
        <f>E25+F25*G25/100</f>
        <v>0</v>
      </c>
      <c r="BA25">
        <v>1</v>
      </c>
    </row>
    <row r="26" spans="1:53" ht="12.75">
      <c r="A26" s="63" t="s">
        <v>80</v>
      </c>
      <c r="B26" s="54"/>
      <c r="C26" s="54"/>
      <c r="D26" s="139"/>
      <c r="E26" s="140">
        <v>0</v>
      </c>
      <c r="F26" s="141">
        <v>0</v>
      </c>
      <c r="G26" s="142">
        <f>CHOOSE(BA26+1,HSV+PSV,HSV+PSV+Mont,HSV+PSV+Dodavka+Mont,HSV,PSV,Mont,Dodavka,Mont+Dodavka,0)</f>
        <v>0</v>
      </c>
      <c r="H26" s="143"/>
      <c r="I26" s="144">
        <f>E26+F26*G26/100</f>
        <v>0</v>
      </c>
      <c r="BA26">
        <v>1</v>
      </c>
    </row>
    <row r="27" spans="1:53" ht="12.75">
      <c r="A27" s="63" t="s">
        <v>81</v>
      </c>
      <c r="B27" s="54"/>
      <c r="C27" s="54"/>
      <c r="D27" s="139"/>
      <c r="E27" s="140">
        <v>0</v>
      </c>
      <c r="F27" s="141">
        <v>0</v>
      </c>
      <c r="G27" s="142">
        <f>CHOOSE(BA27+1,HSV+PSV,HSV+PSV+Mont,HSV+PSV+Dodavka+Mont,HSV,PSV,Mont,Dodavka,Mont+Dodavka,0)</f>
        <v>0</v>
      </c>
      <c r="H27" s="143"/>
      <c r="I27" s="144">
        <f>E27+F27*G27/100</f>
        <v>0</v>
      </c>
      <c r="BA27">
        <v>2</v>
      </c>
    </row>
    <row r="28" spans="1:53" ht="12.75">
      <c r="A28" s="63" t="s">
        <v>82</v>
      </c>
      <c r="B28" s="54"/>
      <c r="C28" s="54"/>
      <c r="D28" s="139"/>
      <c r="E28" s="140">
        <v>0</v>
      </c>
      <c r="F28" s="141">
        <v>0</v>
      </c>
      <c r="G28" s="142">
        <f>CHOOSE(BA28+1,HSV+PSV,HSV+PSV+Mont,HSV+PSV+Dodavka+Mont,HSV,PSV,Mont,Dodavka,Mont+Dodavka,0)</f>
        <v>0</v>
      </c>
      <c r="H28" s="143"/>
      <c r="I28" s="144">
        <f>E28+F28*G28/100</f>
        <v>0</v>
      </c>
      <c r="BA28">
        <v>2</v>
      </c>
    </row>
    <row r="29" spans="1:9" ht="12.75">
      <c r="A29" s="145"/>
      <c r="B29" s="146" t="s">
        <v>83</v>
      </c>
      <c r="C29" s="147"/>
      <c r="D29" s="148"/>
      <c r="E29" s="149"/>
      <c r="F29" s="150"/>
      <c r="G29" s="150"/>
      <c r="H29" s="151">
        <f>SUM(I21:I28)</f>
        <v>0</v>
      </c>
      <c r="I29" s="151"/>
    </row>
    <row r="31" spans="2:9" ht="12.75">
      <c r="B31" s="131"/>
      <c r="F31" s="152"/>
      <c r="G31" s="153"/>
      <c r="H31" s="153"/>
      <c r="I31" s="154"/>
    </row>
    <row r="32" spans="6:9" ht="12.75">
      <c r="F32" s="152"/>
      <c r="G32" s="153"/>
      <c r="H32" s="153"/>
      <c r="I32" s="154"/>
    </row>
    <row r="33" spans="6:9" ht="12.75">
      <c r="F33" s="152"/>
      <c r="G33" s="153"/>
      <c r="H33" s="153"/>
      <c r="I33" s="154"/>
    </row>
    <row r="34" spans="6:9" ht="12.75">
      <c r="F34" s="152"/>
      <c r="G34" s="153"/>
      <c r="H34" s="153"/>
      <c r="I34" s="154"/>
    </row>
    <row r="35" spans="6:9" ht="12.75">
      <c r="F35" s="152"/>
      <c r="G35" s="153"/>
      <c r="H35" s="153"/>
      <c r="I35" s="154"/>
    </row>
    <row r="36" spans="6:9" ht="12.75">
      <c r="F36" s="152"/>
      <c r="G36" s="153"/>
      <c r="H36" s="153"/>
      <c r="I36" s="154"/>
    </row>
    <row r="37" spans="6:9" ht="12.75">
      <c r="F37" s="152"/>
      <c r="G37" s="153"/>
      <c r="H37" s="153"/>
      <c r="I37" s="154"/>
    </row>
    <row r="38" spans="6:9" ht="12.75">
      <c r="F38" s="152"/>
      <c r="G38" s="153"/>
      <c r="H38" s="153"/>
      <c r="I38" s="154"/>
    </row>
    <row r="39" spans="6:9" ht="12.75">
      <c r="F39" s="152"/>
      <c r="G39" s="153"/>
      <c r="H39" s="153"/>
      <c r="I39" s="154"/>
    </row>
    <row r="40" spans="6:9" ht="12.75">
      <c r="F40" s="152"/>
      <c r="G40" s="153"/>
      <c r="H40" s="153"/>
      <c r="I40" s="154"/>
    </row>
    <row r="41" spans="6:9" ht="12.75">
      <c r="F41" s="152"/>
      <c r="G41" s="153"/>
      <c r="H41" s="153"/>
      <c r="I41" s="154"/>
    </row>
    <row r="42" spans="6:9" ht="12.75">
      <c r="F42" s="152"/>
      <c r="G42" s="153"/>
      <c r="H42" s="153"/>
      <c r="I42" s="154"/>
    </row>
    <row r="43" spans="6:9" ht="12.75">
      <c r="F43" s="152"/>
      <c r="G43" s="153"/>
      <c r="H43" s="153"/>
      <c r="I43" s="154"/>
    </row>
    <row r="44" spans="6:9" ht="12.75">
      <c r="F44" s="152"/>
      <c r="G44" s="153"/>
      <c r="H44" s="153"/>
      <c r="I44" s="154"/>
    </row>
    <row r="45" spans="6:9" ht="12.75">
      <c r="F45" s="152"/>
      <c r="G45" s="153"/>
      <c r="H45" s="153"/>
      <c r="I45" s="154"/>
    </row>
    <row r="46" spans="6:9" ht="12.75">
      <c r="F46" s="152"/>
      <c r="G46" s="153"/>
      <c r="H46" s="153"/>
      <c r="I46" s="154"/>
    </row>
    <row r="47" spans="6:9" ht="12.75">
      <c r="F47" s="152"/>
      <c r="G47" s="153"/>
      <c r="H47" s="153"/>
      <c r="I47" s="154"/>
    </row>
    <row r="48" spans="6:9" ht="12.75">
      <c r="F48" s="152"/>
      <c r="G48" s="153"/>
      <c r="H48" s="153"/>
      <c r="I48" s="154"/>
    </row>
    <row r="49" spans="6:9" ht="12.75">
      <c r="F49" s="152"/>
      <c r="G49" s="153"/>
      <c r="H49" s="153"/>
      <c r="I49" s="154"/>
    </row>
    <row r="50" spans="6:9" ht="12.75">
      <c r="F50" s="152"/>
      <c r="G50" s="153"/>
      <c r="H50" s="153"/>
      <c r="I50" s="154"/>
    </row>
    <row r="51" spans="6:9" ht="12.75">
      <c r="F51" s="152"/>
      <c r="G51" s="153"/>
      <c r="H51" s="153"/>
      <c r="I51" s="154"/>
    </row>
    <row r="52" spans="6:9" ht="12.75">
      <c r="F52" s="152"/>
      <c r="G52" s="153"/>
      <c r="H52" s="153"/>
      <c r="I52" s="154"/>
    </row>
    <row r="53" spans="6:9" ht="12.75">
      <c r="F53" s="152"/>
      <c r="G53" s="153"/>
      <c r="H53" s="153"/>
      <c r="I53" s="154"/>
    </row>
    <row r="54" spans="6:9" ht="12.75">
      <c r="F54" s="152"/>
      <c r="G54" s="153"/>
      <c r="H54" s="153"/>
      <c r="I54" s="154"/>
    </row>
    <row r="55" spans="6:9" ht="12.75">
      <c r="F55" s="152"/>
      <c r="G55" s="153"/>
      <c r="H55" s="153"/>
      <c r="I55" s="154"/>
    </row>
    <row r="56" spans="6:9" ht="12.75">
      <c r="F56" s="152"/>
      <c r="G56" s="153"/>
      <c r="H56" s="153"/>
      <c r="I56" s="154"/>
    </row>
    <row r="57" spans="6:9" ht="12.75">
      <c r="F57" s="152"/>
      <c r="G57" s="153"/>
      <c r="H57" s="153"/>
      <c r="I57" s="154"/>
    </row>
    <row r="58" spans="6:9" ht="12.75">
      <c r="F58" s="152"/>
      <c r="G58" s="153"/>
      <c r="H58" s="153"/>
      <c r="I58" s="154"/>
    </row>
    <row r="59" spans="6:9" ht="12.75">
      <c r="F59" s="152"/>
      <c r="G59" s="153"/>
      <c r="H59" s="153"/>
      <c r="I59" s="154"/>
    </row>
    <row r="60" spans="6:9" ht="12.75">
      <c r="F60" s="152"/>
      <c r="G60" s="153"/>
      <c r="H60" s="153"/>
      <c r="I60" s="154"/>
    </row>
    <row r="61" spans="6:9" ht="12.75">
      <c r="F61" s="152"/>
      <c r="G61" s="153"/>
      <c r="H61" s="153"/>
      <c r="I61" s="154"/>
    </row>
    <row r="62" spans="6:9" ht="12.75">
      <c r="F62" s="152"/>
      <c r="G62" s="153"/>
      <c r="H62" s="153"/>
      <c r="I62" s="154"/>
    </row>
    <row r="63" spans="6:9" ht="12.75">
      <c r="F63" s="152"/>
      <c r="G63" s="153"/>
      <c r="H63" s="153"/>
      <c r="I63" s="154"/>
    </row>
    <row r="64" spans="6:9" ht="12.75">
      <c r="F64" s="152"/>
      <c r="G64" s="153"/>
      <c r="H64" s="153"/>
      <c r="I64" s="154"/>
    </row>
    <row r="65" spans="6:9" ht="12.75">
      <c r="F65" s="152"/>
      <c r="G65" s="153"/>
      <c r="H65" s="153"/>
      <c r="I65" s="154"/>
    </row>
    <row r="66" spans="6:9" ht="12.75">
      <c r="F66" s="152"/>
      <c r="G66" s="153"/>
      <c r="H66" s="153"/>
      <c r="I66" s="154"/>
    </row>
    <row r="67" spans="6:9" ht="12.75">
      <c r="F67" s="152"/>
      <c r="G67" s="153"/>
      <c r="H67" s="153"/>
      <c r="I67" s="154"/>
    </row>
    <row r="68" spans="6:9" ht="12.75">
      <c r="F68" s="152"/>
      <c r="G68" s="153"/>
      <c r="H68" s="153"/>
      <c r="I68" s="154"/>
    </row>
    <row r="69" spans="6:9" ht="12.75">
      <c r="F69" s="152"/>
      <c r="G69" s="153"/>
      <c r="H69" s="153"/>
      <c r="I69" s="154"/>
    </row>
    <row r="70" spans="6:9" ht="12.75">
      <c r="F70" s="152"/>
      <c r="G70" s="153"/>
      <c r="H70" s="153"/>
      <c r="I70" s="154"/>
    </row>
    <row r="71" spans="6:9" ht="12.75">
      <c r="F71" s="152"/>
      <c r="G71" s="153"/>
      <c r="H71" s="153"/>
      <c r="I71" s="154"/>
    </row>
    <row r="72" spans="6:9" ht="12.75">
      <c r="F72" s="152"/>
      <c r="G72" s="153"/>
      <c r="H72" s="153"/>
      <c r="I72" s="154"/>
    </row>
    <row r="73" spans="6:9" ht="12.75">
      <c r="F73" s="152"/>
      <c r="G73" s="153"/>
      <c r="H73" s="153"/>
      <c r="I73" s="154"/>
    </row>
    <row r="74" spans="6:9" ht="12.75">
      <c r="F74" s="152"/>
      <c r="G74" s="153"/>
      <c r="H74" s="153"/>
      <c r="I74" s="154"/>
    </row>
    <row r="75" spans="6:9" ht="12.75">
      <c r="F75" s="152"/>
      <c r="G75" s="153"/>
      <c r="H75" s="153"/>
      <c r="I75" s="154"/>
    </row>
    <row r="76" spans="6:9" ht="12.75">
      <c r="F76" s="152"/>
      <c r="G76" s="153"/>
      <c r="H76" s="153"/>
      <c r="I76" s="154"/>
    </row>
    <row r="77" spans="6:9" ht="12.75">
      <c r="F77" s="152"/>
      <c r="G77" s="153"/>
      <c r="H77" s="153"/>
      <c r="I77" s="154"/>
    </row>
    <row r="78" spans="6:9" ht="12.75">
      <c r="F78" s="152"/>
      <c r="G78" s="153"/>
      <c r="H78" s="153"/>
      <c r="I78" s="154"/>
    </row>
    <row r="79" spans="6:9" ht="12.75">
      <c r="F79" s="152"/>
      <c r="G79" s="153"/>
      <c r="H79" s="153"/>
      <c r="I79" s="154"/>
    </row>
    <row r="80" spans="6:9" ht="12.75">
      <c r="F80" s="152"/>
      <c r="G80" s="153"/>
      <c r="H80" s="153"/>
      <c r="I80" s="154"/>
    </row>
  </sheetData>
  <sheetProtection selectLockedCells="1" selectUnlockedCells="1"/>
  <mergeCells count="6">
    <mergeCell ref="A1:B1"/>
    <mergeCell ref="A2:B2"/>
    <mergeCell ref="G2:I2"/>
    <mergeCell ref="A4:I4"/>
    <mergeCell ref="A18:I18"/>
    <mergeCell ref="H29:I29"/>
  </mergeCells>
  <printOptions/>
  <pageMargins left="0.5902777777777778" right="0.39375" top="0.5902777777777778" bottom="0.9840277777777777" header="0.5118055555555555" footer="0.5118055555555555"/>
  <pageSetup horizontalDpi="300" verticalDpi="300" orientation="portrait" paperSize="9"/>
  <headerFooter alignWithMargins="0">
    <oddFooter>&amp;L&amp;9Zpracováno programem &amp;"Arial CE,Tučné"BUILDpower,  © RTS, a.s.&amp;R&amp;"Arial,obyčejné"Strana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2"/>
  <dimension ref="A1:CZ174"/>
  <sheetViews>
    <sheetView workbookViewId="0" topLeftCell="A66">
      <selection activeCell="F101" sqref="F101"/>
    </sheetView>
  </sheetViews>
  <sheetFormatPr defaultColWidth="9.00390625" defaultRowHeight="12.75"/>
  <cols>
    <col min="1" max="1" width="4.375" style="155" customWidth="1"/>
    <col min="2" max="2" width="11.625" style="155" customWidth="1"/>
    <col min="3" max="3" width="40.375" style="155" customWidth="1"/>
    <col min="4" max="4" width="5.625" style="155" customWidth="1"/>
    <col min="5" max="5" width="8.625" style="156" customWidth="1"/>
    <col min="6" max="6" width="9.875" style="155" customWidth="1"/>
    <col min="7" max="7" width="13.875" style="155" customWidth="1"/>
    <col min="8" max="11" width="9.125" style="155" customWidth="1"/>
    <col min="12" max="12" width="75.375" style="155" customWidth="1"/>
    <col min="13" max="13" width="45.25390625" style="155" customWidth="1"/>
    <col min="14" max="16384" width="9.125" style="155" customWidth="1"/>
  </cols>
  <sheetData>
    <row r="1" spans="1:7" ht="12.75">
      <c r="A1" s="157" t="s">
        <v>84</v>
      </c>
      <c r="B1" s="157"/>
      <c r="C1" s="157"/>
      <c r="D1" s="157"/>
      <c r="E1" s="157"/>
      <c r="F1" s="157"/>
      <c r="G1" s="157"/>
    </row>
    <row r="2" spans="1:7" ht="14.25" customHeight="1">
      <c r="A2" s="158"/>
      <c r="B2" s="159"/>
      <c r="C2" s="160"/>
      <c r="D2" s="160"/>
      <c r="E2" s="161"/>
      <c r="F2" s="160"/>
      <c r="G2" s="160"/>
    </row>
    <row r="3" spans="1:7" ht="12.75">
      <c r="A3" s="101" t="s">
        <v>56</v>
      </c>
      <c r="B3" s="101"/>
      <c r="C3" s="102" t="str">
        <f>CONCATENATE(cislostavby," ",nazevstavby)</f>
        <v> Vyšný č.p. 39, k.ú. Vyšný a obec Český Krumlov </v>
      </c>
      <c r="D3" s="162"/>
      <c r="E3" s="163" t="s">
        <v>85</v>
      </c>
      <c r="F3" s="164" t="str">
        <f>Rekapitulace!H1</f>
        <v>03</v>
      </c>
      <c r="G3" s="165"/>
    </row>
    <row r="4" spans="1:7" ht="12.75">
      <c r="A4" s="166" t="s">
        <v>60</v>
      </c>
      <c r="B4" s="166"/>
      <c r="C4" s="109" t="str">
        <f>CONCATENATE(cisloobjektu," ",nazevobjektu)</f>
        <v> Výměna zdrojů tepla pro vytápění a ohřev TV</v>
      </c>
      <c r="D4" s="167"/>
      <c r="E4" s="168" t="str">
        <f>Rekapitulace!G2</f>
        <v>Zdravotní instalace</v>
      </c>
      <c r="F4" s="168"/>
      <c r="G4" s="168"/>
    </row>
    <row r="5" spans="1:7" ht="12.75">
      <c r="A5" s="169"/>
      <c r="B5" s="158"/>
      <c r="C5" s="158"/>
      <c r="D5" s="158"/>
      <c r="E5" s="170"/>
      <c r="F5" s="158"/>
      <c r="G5" s="171"/>
    </row>
    <row r="6" spans="1:7" ht="12.75">
      <c r="A6" s="172" t="s">
        <v>86</v>
      </c>
      <c r="B6" s="173" t="s">
        <v>87</v>
      </c>
      <c r="C6" s="173" t="s">
        <v>88</v>
      </c>
      <c r="D6" s="173" t="s">
        <v>89</v>
      </c>
      <c r="E6" s="174" t="s">
        <v>90</v>
      </c>
      <c r="F6" s="173" t="s">
        <v>91</v>
      </c>
      <c r="G6" s="175" t="s">
        <v>92</v>
      </c>
    </row>
    <row r="7" spans="1:15" ht="12.75">
      <c r="A7" s="176" t="s">
        <v>93</v>
      </c>
      <c r="B7" s="177" t="s">
        <v>94</v>
      </c>
      <c r="C7" s="178" t="s">
        <v>95</v>
      </c>
      <c r="D7" s="179"/>
      <c r="E7" s="180"/>
      <c r="F7" s="180"/>
      <c r="G7" s="181"/>
      <c r="H7" s="182"/>
      <c r="I7" s="182"/>
      <c r="O7" s="183">
        <v>1</v>
      </c>
    </row>
    <row r="8" spans="1:57" ht="12.75">
      <c r="A8" s="184"/>
      <c r="B8" s="185" t="s">
        <v>96</v>
      </c>
      <c r="C8" s="186" t="str">
        <f>CONCATENATE(B7," ",C7)</f>
        <v>1 Zemní práce</v>
      </c>
      <c r="D8" s="187"/>
      <c r="E8" s="188"/>
      <c r="F8" s="189"/>
      <c r="G8" s="190">
        <f>SUM(G7:G7)</f>
        <v>0</v>
      </c>
      <c r="O8" s="183">
        <v>4</v>
      </c>
      <c r="BA8" s="191">
        <f>SUM(BA7:BA7)</f>
        <v>0</v>
      </c>
      <c r="BB8" s="191">
        <f>SUM(BB7:BB7)</f>
        <v>0</v>
      </c>
      <c r="BC8" s="191">
        <f>SUM(BC7:BC7)</f>
        <v>0</v>
      </c>
      <c r="BD8" s="191">
        <f>SUM(BD7:BD7)</f>
        <v>0</v>
      </c>
      <c r="BE8" s="191">
        <f>SUM(BE7:BE7)</f>
        <v>0</v>
      </c>
    </row>
    <row r="9" spans="1:15" ht="12.75">
      <c r="A9" s="176" t="s">
        <v>93</v>
      </c>
      <c r="B9" s="177" t="s">
        <v>97</v>
      </c>
      <c r="C9" s="178" t="s">
        <v>98</v>
      </c>
      <c r="D9" s="179"/>
      <c r="E9" s="180"/>
      <c r="F9" s="180"/>
      <c r="G9" s="181"/>
      <c r="H9" s="182"/>
      <c r="I9" s="182"/>
      <c r="O9" s="183">
        <v>1</v>
      </c>
    </row>
    <row r="10" spans="1:57" ht="12.75">
      <c r="A10" s="184"/>
      <c r="B10" s="185" t="s">
        <v>96</v>
      </c>
      <c r="C10" s="186" t="str">
        <f>CONCATENATE(B9," ",C9)</f>
        <v>45 Podkladní a vedlejší konstrukce</v>
      </c>
      <c r="D10" s="187"/>
      <c r="E10" s="188"/>
      <c r="F10" s="189"/>
      <c r="G10" s="190">
        <f>SUM(G9:G9)</f>
        <v>0</v>
      </c>
      <c r="O10" s="183">
        <v>4</v>
      </c>
      <c r="BA10" s="191">
        <f>SUM(BA9:BA9)</f>
        <v>0</v>
      </c>
      <c r="BB10" s="191">
        <f>SUM(BB9:BB9)</f>
        <v>0</v>
      </c>
      <c r="BC10" s="191">
        <f>SUM(BC9:BC9)</f>
        <v>0</v>
      </c>
      <c r="BD10" s="191">
        <f>SUM(BD9:BD9)</f>
        <v>0</v>
      </c>
      <c r="BE10" s="191">
        <f>SUM(BE9:BE9)</f>
        <v>0</v>
      </c>
    </row>
    <row r="11" spans="1:15" ht="12.75">
      <c r="A11" s="176" t="s">
        <v>93</v>
      </c>
      <c r="B11" s="177" t="s">
        <v>99</v>
      </c>
      <c r="C11" s="178" t="s">
        <v>100</v>
      </c>
      <c r="D11" s="179"/>
      <c r="E11" s="180"/>
      <c r="F11" s="180"/>
      <c r="G11" s="181"/>
      <c r="H11" s="182"/>
      <c r="I11" s="182"/>
      <c r="O11" s="183">
        <v>1</v>
      </c>
    </row>
    <row r="12" spans="1:57" ht="12.75">
      <c r="A12" s="184"/>
      <c r="B12" s="185" t="s">
        <v>96</v>
      </c>
      <c r="C12" s="186" t="str">
        <f>CONCATENATE(B11," ",C11)</f>
        <v>8 Trubní vedení</v>
      </c>
      <c r="D12" s="187"/>
      <c r="E12" s="188"/>
      <c r="F12" s="189"/>
      <c r="G12" s="190">
        <f>SUM(G11:G11)</f>
        <v>0</v>
      </c>
      <c r="O12" s="183">
        <v>4</v>
      </c>
      <c r="BA12" s="191">
        <f>SUM(BA11:BA11)</f>
        <v>0</v>
      </c>
      <c r="BB12" s="191">
        <f>SUM(BB11:BB11)</f>
        <v>0</v>
      </c>
      <c r="BC12" s="191">
        <f>SUM(BC11:BC11)</f>
        <v>0</v>
      </c>
      <c r="BD12" s="191">
        <f>SUM(BD11:BD11)</f>
        <v>0</v>
      </c>
      <c r="BE12" s="191">
        <f>SUM(BE11:BE11)</f>
        <v>0</v>
      </c>
    </row>
    <row r="13" spans="1:15" ht="12.75">
      <c r="A13" s="176" t="s">
        <v>93</v>
      </c>
      <c r="B13" s="177" t="s">
        <v>101</v>
      </c>
      <c r="C13" s="178" t="s">
        <v>102</v>
      </c>
      <c r="D13" s="179"/>
      <c r="E13" s="180"/>
      <c r="F13" s="180"/>
      <c r="G13" s="181"/>
      <c r="H13" s="182"/>
      <c r="I13" s="182"/>
      <c r="O13" s="183">
        <v>1</v>
      </c>
    </row>
    <row r="14" spans="1:57" ht="12.75">
      <c r="A14" s="184"/>
      <c r="B14" s="185" t="s">
        <v>96</v>
      </c>
      <c r="C14" s="186" t="str">
        <f>CONCATENATE(B13," ",C13)</f>
        <v>99 Staveništní přesun hmot</v>
      </c>
      <c r="D14" s="187"/>
      <c r="E14" s="188"/>
      <c r="F14" s="189"/>
      <c r="G14" s="190">
        <f>SUM(G13:G13)</f>
        <v>0</v>
      </c>
      <c r="O14" s="183">
        <v>4</v>
      </c>
      <c r="BA14" s="191">
        <f>SUM(BA13:BA13)</f>
        <v>0</v>
      </c>
      <c r="BB14" s="191">
        <f>SUM(BB13:BB13)</f>
        <v>0</v>
      </c>
      <c r="BC14" s="191">
        <f>SUM(BC13:BC13)</f>
        <v>0</v>
      </c>
      <c r="BD14" s="191">
        <f>SUM(BD13:BD13)</f>
        <v>0</v>
      </c>
      <c r="BE14" s="191">
        <f>SUM(BE13:BE13)</f>
        <v>0</v>
      </c>
    </row>
    <row r="15" spans="1:15" ht="12.75">
      <c r="A15" s="176" t="s">
        <v>93</v>
      </c>
      <c r="B15" s="177" t="s">
        <v>103</v>
      </c>
      <c r="C15" s="178" t="s">
        <v>104</v>
      </c>
      <c r="D15" s="179"/>
      <c r="E15" s="180"/>
      <c r="F15" s="180"/>
      <c r="G15" s="181"/>
      <c r="H15" s="182"/>
      <c r="I15" s="182"/>
      <c r="O15" s="183">
        <v>1</v>
      </c>
    </row>
    <row r="16" spans="1:104" ht="12.75">
      <c r="A16" s="192">
        <v>1</v>
      </c>
      <c r="B16" s="193" t="s">
        <v>105</v>
      </c>
      <c r="C16" s="194" t="s">
        <v>106</v>
      </c>
      <c r="D16" s="195" t="s">
        <v>107</v>
      </c>
      <c r="E16" s="196">
        <v>2</v>
      </c>
      <c r="F16" s="196">
        <v>0</v>
      </c>
      <c r="G16" s="197">
        <f>E16*F16</f>
        <v>0</v>
      </c>
      <c r="O16" s="183">
        <v>2</v>
      </c>
      <c r="AA16" s="155">
        <v>1</v>
      </c>
      <c r="AB16" s="155">
        <v>7</v>
      </c>
      <c r="AC16" s="155">
        <v>7</v>
      </c>
      <c r="AZ16" s="155">
        <v>2</v>
      </c>
      <c r="BA16" s="155">
        <f>IF(AZ16=1,G16,0)</f>
        <v>0</v>
      </c>
      <c r="BB16" s="155">
        <f>IF(AZ16=2,G16,0)</f>
        <v>0</v>
      </c>
      <c r="BC16" s="155">
        <f>IF(AZ16=3,G16,0)</f>
        <v>0</v>
      </c>
      <c r="BD16" s="155">
        <f>IF(AZ16=4,G16,0)</f>
        <v>0</v>
      </c>
      <c r="BE16" s="155">
        <f>IF(AZ16=5,G16,0)</f>
        <v>0</v>
      </c>
      <c r="CA16" s="183">
        <v>1</v>
      </c>
      <c r="CB16" s="183">
        <v>7</v>
      </c>
      <c r="CZ16" s="155">
        <v>0.0034</v>
      </c>
    </row>
    <row r="17" spans="1:104" ht="12.75">
      <c r="A17" s="192">
        <v>2</v>
      </c>
      <c r="B17" s="193" t="s">
        <v>108</v>
      </c>
      <c r="C17" s="194" t="s">
        <v>109</v>
      </c>
      <c r="D17" s="195" t="s">
        <v>107</v>
      </c>
      <c r="E17" s="196">
        <v>2</v>
      </c>
      <c r="F17" s="196">
        <v>0</v>
      </c>
      <c r="G17" s="197">
        <f>E17*F17</f>
        <v>0</v>
      </c>
      <c r="O17" s="183">
        <v>2</v>
      </c>
      <c r="AA17" s="155">
        <v>1</v>
      </c>
      <c r="AB17" s="155">
        <v>0</v>
      </c>
      <c r="AC17" s="155">
        <v>0</v>
      </c>
      <c r="AZ17" s="155">
        <v>2</v>
      </c>
      <c r="BA17" s="155">
        <f>IF(AZ17=1,G17,0)</f>
        <v>0</v>
      </c>
      <c r="BB17" s="155">
        <f>IF(AZ17=2,G17,0)</f>
        <v>0</v>
      </c>
      <c r="BC17" s="155">
        <f>IF(AZ17=3,G17,0)</f>
        <v>0</v>
      </c>
      <c r="BD17" s="155">
        <f>IF(AZ17=4,G17,0)</f>
        <v>0</v>
      </c>
      <c r="BE17" s="155">
        <f>IF(AZ17=5,G17,0)</f>
        <v>0</v>
      </c>
      <c r="CA17" s="183">
        <v>1</v>
      </c>
      <c r="CB17" s="183">
        <v>0</v>
      </c>
      <c r="CZ17" s="155">
        <v>0</v>
      </c>
    </row>
    <row r="18" spans="1:104" ht="12.75">
      <c r="A18" s="192">
        <v>3</v>
      </c>
      <c r="B18" s="193" t="s">
        <v>110</v>
      </c>
      <c r="C18" s="194" t="s">
        <v>111</v>
      </c>
      <c r="D18" s="195" t="s">
        <v>112</v>
      </c>
      <c r="E18" s="196">
        <v>4</v>
      </c>
      <c r="F18" s="196">
        <v>0</v>
      </c>
      <c r="G18" s="197">
        <f>E18*F18</f>
        <v>0</v>
      </c>
      <c r="O18" s="183">
        <v>2</v>
      </c>
      <c r="AA18" s="155">
        <v>1</v>
      </c>
      <c r="AB18" s="155">
        <v>7</v>
      </c>
      <c r="AC18" s="155">
        <v>7</v>
      </c>
      <c r="AZ18" s="155">
        <v>2</v>
      </c>
      <c r="BA18" s="155">
        <f>IF(AZ18=1,G18,0)</f>
        <v>0</v>
      </c>
      <c r="BB18" s="155">
        <f>IF(AZ18=2,G18,0)</f>
        <v>0</v>
      </c>
      <c r="BC18" s="155">
        <f>IF(AZ18=3,G18,0)</f>
        <v>0</v>
      </c>
      <c r="BD18" s="155">
        <f>IF(AZ18=4,G18,0)</f>
        <v>0</v>
      </c>
      <c r="BE18" s="155">
        <f>IF(AZ18=5,G18,0)</f>
        <v>0</v>
      </c>
      <c r="CA18" s="183">
        <v>1</v>
      </c>
      <c r="CB18" s="183">
        <v>7</v>
      </c>
      <c r="CZ18" s="155">
        <v>0.00038</v>
      </c>
    </row>
    <row r="19" spans="1:104" ht="12.75">
      <c r="A19" s="192">
        <v>4</v>
      </c>
      <c r="B19" s="193" t="s">
        <v>113</v>
      </c>
      <c r="C19" s="194" t="s">
        <v>114</v>
      </c>
      <c r="D19" s="195" t="s">
        <v>112</v>
      </c>
      <c r="E19" s="196">
        <v>4</v>
      </c>
      <c r="F19" s="196">
        <v>0</v>
      </c>
      <c r="G19" s="197">
        <f>E19*F19</f>
        <v>0</v>
      </c>
      <c r="O19" s="183">
        <v>2</v>
      </c>
      <c r="AA19" s="155">
        <v>1</v>
      </c>
      <c r="AB19" s="155">
        <v>7</v>
      </c>
      <c r="AC19" s="155">
        <v>7</v>
      </c>
      <c r="AZ19" s="155">
        <v>2</v>
      </c>
      <c r="BA19" s="155">
        <f>IF(AZ19=1,G19,0)</f>
        <v>0</v>
      </c>
      <c r="BB19" s="155">
        <f>IF(AZ19=2,G19,0)</f>
        <v>0</v>
      </c>
      <c r="BC19" s="155">
        <f>IF(AZ19=3,G19,0)</f>
        <v>0</v>
      </c>
      <c r="BD19" s="155">
        <f>IF(AZ19=4,G19,0)</f>
        <v>0</v>
      </c>
      <c r="BE19" s="155">
        <f>IF(AZ19=5,G19,0)</f>
        <v>0</v>
      </c>
      <c r="CA19" s="183">
        <v>1</v>
      </c>
      <c r="CB19" s="183">
        <v>7</v>
      </c>
      <c r="CZ19" s="155">
        <v>0.00047</v>
      </c>
    </row>
    <row r="20" spans="1:104" ht="12.75">
      <c r="A20" s="192">
        <v>5</v>
      </c>
      <c r="B20" s="193" t="s">
        <v>115</v>
      </c>
      <c r="C20" s="194" t="s">
        <v>116</v>
      </c>
      <c r="D20" s="195" t="s">
        <v>107</v>
      </c>
      <c r="E20" s="196">
        <v>5</v>
      </c>
      <c r="F20" s="196">
        <v>0</v>
      </c>
      <c r="G20" s="197">
        <f>E20*F20</f>
        <v>0</v>
      </c>
      <c r="O20" s="183">
        <v>2</v>
      </c>
      <c r="AA20" s="155">
        <v>1</v>
      </c>
      <c r="AB20" s="155">
        <v>7</v>
      </c>
      <c r="AC20" s="155">
        <v>7</v>
      </c>
      <c r="AZ20" s="155">
        <v>2</v>
      </c>
      <c r="BA20" s="155">
        <f>IF(AZ20=1,G20,0)</f>
        <v>0</v>
      </c>
      <c r="BB20" s="155">
        <f>IF(AZ20=2,G20,0)</f>
        <v>0</v>
      </c>
      <c r="BC20" s="155">
        <f>IF(AZ20=3,G20,0)</f>
        <v>0</v>
      </c>
      <c r="BD20" s="155">
        <f>IF(AZ20=4,G20,0)</f>
        <v>0</v>
      </c>
      <c r="BE20" s="155">
        <f>IF(AZ20=5,G20,0)</f>
        <v>0</v>
      </c>
      <c r="CA20" s="183">
        <v>1</v>
      </c>
      <c r="CB20" s="183">
        <v>7</v>
      </c>
      <c r="CZ20" s="155">
        <v>0.0007</v>
      </c>
    </row>
    <row r="21" spans="1:104" ht="12.75">
      <c r="A21" s="192">
        <v>6</v>
      </c>
      <c r="B21" s="193" t="s">
        <v>117</v>
      </c>
      <c r="C21" s="194" t="s">
        <v>118</v>
      </c>
      <c r="D21" s="195" t="s">
        <v>107</v>
      </c>
      <c r="E21" s="196">
        <v>2</v>
      </c>
      <c r="F21" s="196">
        <v>0</v>
      </c>
      <c r="G21" s="197">
        <f>E21*F21</f>
        <v>0</v>
      </c>
      <c r="O21" s="183">
        <v>2</v>
      </c>
      <c r="AA21" s="155">
        <v>1</v>
      </c>
      <c r="AB21" s="155">
        <v>7</v>
      </c>
      <c r="AC21" s="155">
        <v>7</v>
      </c>
      <c r="AZ21" s="155">
        <v>2</v>
      </c>
      <c r="BA21" s="155">
        <f>IF(AZ21=1,G21,0)</f>
        <v>0</v>
      </c>
      <c r="BB21" s="155">
        <f>IF(AZ21=2,G21,0)</f>
        <v>0</v>
      </c>
      <c r="BC21" s="155">
        <f>IF(AZ21=3,G21,0)</f>
        <v>0</v>
      </c>
      <c r="BD21" s="155">
        <f>IF(AZ21=4,G21,0)</f>
        <v>0</v>
      </c>
      <c r="BE21" s="155">
        <f>IF(AZ21=5,G21,0)</f>
        <v>0</v>
      </c>
      <c r="CA21" s="183">
        <v>1</v>
      </c>
      <c r="CB21" s="183">
        <v>7</v>
      </c>
      <c r="CZ21" s="155">
        <v>0.0007</v>
      </c>
    </row>
    <row r="22" spans="1:104" ht="12.75">
      <c r="A22" s="192">
        <v>7</v>
      </c>
      <c r="B22" s="193" t="s">
        <v>119</v>
      </c>
      <c r="C22" s="194" t="s">
        <v>120</v>
      </c>
      <c r="D22" s="195" t="s">
        <v>107</v>
      </c>
      <c r="E22" s="196">
        <v>2</v>
      </c>
      <c r="F22" s="196">
        <v>0</v>
      </c>
      <c r="G22" s="197">
        <f>E22*F22</f>
        <v>0</v>
      </c>
      <c r="O22" s="183">
        <v>2</v>
      </c>
      <c r="AA22" s="155">
        <v>1</v>
      </c>
      <c r="AB22" s="155">
        <v>7</v>
      </c>
      <c r="AC22" s="155">
        <v>7</v>
      </c>
      <c r="AZ22" s="155">
        <v>2</v>
      </c>
      <c r="BA22" s="155">
        <f>IF(AZ22=1,G22,0)</f>
        <v>0</v>
      </c>
      <c r="BB22" s="155">
        <f>IF(AZ22=2,G22,0)</f>
        <v>0</v>
      </c>
      <c r="BC22" s="155">
        <f>IF(AZ22=3,G22,0)</f>
        <v>0</v>
      </c>
      <c r="BD22" s="155">
        <f>IF(AZ22=4,G22,0)</f>
        <v>0</v>
      </c>
      <c r="BE22" s="155">
        <f>IF(AZ22=5,G22,0)</f>
        <v>0</v>
      </c>
      <c r="CA22" s="183">
        <v>1</v>
      </c>
      <c r="CB22" s="183">
        <v>7</v>
      </c>
      <c r="CZ22" s="155">
        <v>0.0007</v>
      </c>
    </row>
    <row r="23" spans="1:104" ht="12.75">
      <c r="A23" s="192">
        <v>8</v>
      </c>
      <c r="B23" s="193" t="s">
        <v>121</v>
      </c>
      <c r="C23" s="194" t="s">
        <v>122</v>
      </c>
      <c r="D23" s="195" t="s">
        <v>73</v>
      </c>
      <c r="E23" s="196"/>
      <c r="F23" s="196">
        <v>0</v>
      </c>
      <c r="G23" s="197">
        <f>E23*F23</f>
        <v>0</v>
      </c>
      <c r="O23" s="183">
        <v>2</v>
      </c>
      <c r="AA23" s="155">
        <v>7</v>
      </c>
      <c r="AB23" s="155">
        <v>1002</v>
      </c>
      <c r="AC23" s="155">
        <v>5</v>
      </c>
      <c r="AZ23" s="155">
        <v>2</v>
      </c>
      <c r="BA23" s="155">
        <f>IF(AZ23=1,G23,0)</f>
        <v>0</v>
      </c>
      <c r="BB23" s="155">
        <f>IF(AZ23=2,G23,0)</f>
        <v>0</v>
      </c>
      <c r="BC23" s="155">
        <f>IF(AZ23=3,G23,0)</f>
        <v>0</v>
      </c>
      <c r="BD23" s="155">
        <f>IF(AZ23=4,G23,0)</f>
        <v>0</v>
      </c>
      <c r="BE23" s="155">
        <f>IF(AZ23=5,G23,0)</f>
        <v>0</v>
      </c>
      <c r="CA23" s="183">
        <v>7</v>
      </c>
      <c r="CB23" s="183">
        <v>1002</v>
      </c>
      <c r="CZ23" s="155">
        <v>0</v>
      </c>
    </row>
    <row r="24" spans="1:57" ht="12.75">
      <c r="A24" s="184"/>
      <c r="B24" s="185" t="s">
        <v>96</v>
      </c>
      <c r="C24" s="186" t="str">
        <f>CONCATENATE(B15," ",C15)</f>
        <v>721 Vnitřní kanalizace</v>
      </c>
      <c r="D24" s="187"/>
      <c r="E24" s="188"/>
      <c r="F24" s="189"/>
      <c r="G24" s="190">
        <f>SUM(G15:G23)</f>
        <v>0</v>
      </c>
      <c r="O24" s="183">
        <v>4</v>
      </c>
      <c r="BA24" s="191">
        <f>SUM(BA15:BA23)</f>
        <v>0</v>
      </c>
      <c r="BB24" s="191">
        <f>SUM(BB15:BB23)</f>
        <v>0</v>
      </c>
      <c r="BC24" s="191">
        <f>SUM(BC15:BC23)</f>
        <v>0</v>
      </c>
      <c r="BD24" s="191">
        <f>SUM(BD15:BD23)</f>
        <v>0</v>
      </c>
      <c r="BE24" s="191">
        <f>SUM(BE15:BE23)</f>
        <v>0</v>
      </c>
    </row>
    <row r="25" spans="1:15" ht="12.75">
      <c r="A25" s="176" t="s">
        <v>93</v>
      </c>
      <c r="B25" s="177" t="s">
        <v>123</v>
      </c>
      <c r="C25" s="178" t="s">
        <v>124</v>
      </c>
      <c r="D25" s="179"/>
      <c r="E25" s="180"/>
      <c r="F25" s="180"/>
      <c r="G25" s="181"/>
      <c r="H25" s="182"/>
      <c r="I25" s="182"/>
      <c r="O25" s="183">
        <v>1</v>
      </c>
    </row>
    <row r="26" spans="1:104" ht="12.75">
      <c r="A26" s="192">
        <v>9</v>
      </c>
      <c r="B26" s="193" t="s">
        <v>125</v>
      </c>
      <c r="C26" s="194" t="s">
        <v>126</v>
      </c>
      <c r="D26" s="195" t="s">
        <v>107</v>
      </c>
      <c r="E26" s="196">
        <v>6</v>
      </c>
      <c r="F26" s="196">
        <v>0</v>
      </c>
      <c r="G26" s="197">
        <f>E26*F26</f>
        <v>0</v>
      </c>
      <c r="O26" s="183">
        <v>2</v>
      </c>
      <c r="AA26" s="155">
        <v>1</v>
      </c>
      <c r="AB26" s="155">
        <v>0</v>
      </c>
      <c r="AC26" s="155">
        <v>0</v>
      </c>
      <c r="AZ26" s="155">
        <v>2</v>
      </c>
      <c r="BA26" s="155">
        <f>IF(AZ26=1,G26,0)</f>
        <v>0</v>
      </c>
      <c r="BB26" s="155">
        <f>IF(AZ26=2,G26,0)</f>
        <v>0</v>
      </c>
      <c r="BC26" s="155">
        <f>IF(AZ26=3,G26,0)</f>
        <v>0</v>
      </c>
      <c r="BD26" s="155">
        <f>IF(AZ26=4,G26,0)</f>
        <v>0</v>
      </c>
      <c r="BE26" s="155">
        <f>IF(AZ26=5,G26,0)</f>
        <v>0</v>
      </c>
      <c r="CA26" s="183">
        <v>1</v>
      </c>
      <c r="CB26" s="183">
        <v>0</v>
      </c>
      <c r="CZ26" s="155">
        <v>0.0159</v>
      </c>
    </row>
    <row r="27" spans="1:104" ht="12.75">
      <c r="A27" s="192">
        <v>10</v>
      </c>
      <c r="B27" s="193" t="s">
        <v>127</v>
      </c>
      <c r="C27" s="194" t="s">
        <v>128</v>
      </c>
      <c r="D27" s="195" t="s">
        <v>107</v>
      </c>
      <c r="E27" s="196">
        <v>1</v>
      </c>
      <c r="F27" s="196">
        <v>0</v>
      </c>
      <c r="G27" s="197">
        <f>E27*F27</f>
        <v>0</v>
      </c>
      <c r="O27" s="183">
        <v>2</v>
      </c>
      <c r="AA27" s="155">
        <v>1</v>
      </c>
      <c r="AB27" s="155">
        <v>0</v>
      </c>
      <c r="AC27" s="155">
        <v>0</v>
      </c>
      <c r="AZ27" s="155">
        <v>2</v>
      </c>
      <c r="BA27" s="155">
        <f>IF(AZ27=1,G27,0)</f>
        <v>0</v>
      </c>
      <c r="BB27" s="155">
        <f>IF(AZ27=2,G27,0)</f>
        <v>0</v>
      </c>
      <c r="BC27" s="155">
        <f>IF(AZ27=3,G27,0)</f>
        <v>0</v>
      </c>
      <c r="BD27" s="155">
        <f>IF(AZ27=4,G27,0)</f>
        <v>0</v>
      </c>
      <c r="BE27" s="155">
        <f>IF(AZ27=5,G27,0)</f>
        <v>0</v>
      </c>
      <c r="CA27" s="183">
        <v>1</v>
      </c>
      <c r="CB27" s="183">
        <v>0</v>
      </c>
      <c r="CZ27" s="155">
        <v>0.0159</v>
      </c>
    </row>
    <row r="28" spans="1:104" ht="12.75">
      <c r="A28" s="192">
        <v>11</v>
      </c>
      <c r="B28" s="193" t="s">
        <v>129</v>
      </c>
      <c r="C28" s="194" t="s">
        <v>130</v>
      </c>
      <c r="D28" s="195" t="s">
        <v>107</v>
      </c>
      <c r="E28" s="196">
        <v>2</v>
      </c>
      <c r="F28" s="196">
        <v>0</v>
      </c>
      <c r="G28" s="197">
        <f>E28*F28</f>
        <v>0</v>
      </c>
      <c r="O28" s="183">
        <v>2</v>
      </c>
      <c r="AA28" s="155">
        <v>1</v>
      </c>
      <c r="AB28" s="155">
        <v>0</v>
      </c>
      <c r="AC28" s="155">
        <v>0</v>
      </c>
      <c r="AZ28" s="155">
        <v>2</v>
      </c>
      <c r="BA28" s="155">
        <f>IF(AZ28=1,G28,0)</f>
        <v>0</v>
      </c>
      <c r="BB28" s="155">
        <f>IF(AZ28=2,G28,0)</f>
        <v>0</v>
      </c>
      <c r="BC28" s="155">
        <f>IF(AZ28=3,G28,0)</f>
        <v>0</v>
      </c>
      <c r="BD28" s="155">
        <f>IF(AZ28=4,G28,0)</f>
        <v>0</v>
      </c>
      <c r="BE28" s="155">
        <f>IF(AZ28=5,G28,0)</f>
        <v>0</v>
      </c>
      <c r="CA28" s="183">
        <v>1</v>
      </c>
      <c r="CB28" s="183">
        <v>0</v>
      </c>
      <c r="CZ28" s="155">
        <v>0.0159</v>
      </c>
    </row>
    <row r="29" spans="1:104" ht="12.75">
      <c r="A29" s="192">
        <v>12</v>
      </c>
      <c r="B29" s="193" t="s">
        <v>131</v>
      </c>
      <c r="C29" s="194" t="s">
        <v>132</v>
      </c>
      <c r="D29" s="195" t="s">
        <v>112</v>
      </c>
      <c r="E29" s="196">
        <v>7</v>
      </c>
      <c r="F29" s="196">
        <v>0</v>
      </c>
      <c r="G29" s="197">
        <f>E29*F29</f>
        <v>0</v>
      </c>
      <c r="O29" s="183">
        <v>2</v>
      </c>
      <c r="AA29" s="155">
        <v>1</v>
      </c>
      <c r="AB29" s="155">
        <v>0</v>
      </c>
      <c r="AC29" s="155">
        <v>0</v>
      </c>
      <c r="AZ29" s="155">
        <v>2</v>
      </c>
      <c r="BA29" s="155">
        <f>IF(AZ29=1,G29,0)</f>
        <v>0</v>
      </c>
      <c r="BB29" s="155">
        <f>IF(AZ29=2,G29,0)</f>
        <v>0</v>
      </c>
      <c r="BC29" s="155">
        <f>IF(AZ29=3,G29,0)</f>
        <v>0</v>
      </c>
      <c r="BD29" s="155">
        <f>IF(AZ29=4,G29,0)</f>
        <v>0</v>
      </c>
      <c r="BE29" s="155">
        <f>IF(AZ29=5,G29,0)</f>
        <v>0</v>
      </c>
      <c r="CA29" s="183">
        <v>1</v>
      </c>
      <c r="CB29" s="183">
        <v>0</v>
      </c>
      <c r="CZ29" s="155">
        <v>0.0159</v>
      </c>
    </row>
    <row r="30" spans="1:104" ht="12.75">
      <c r="A30" s="192">
        <v>13</v>
      </c>
      <c r="B30" s="193" t="s">
        <v>133</v>
      </c>
      <c r="C30" s="194" t="s">
        <v>134</v>
      </c>
      <c r="D30" s="195" t="s">
        <v>112</v>
      </c>
      <c r="E30" s="196">
        <v>13</v>
      </c>
      <c r="F30" s="196">
        <v>0</v>
      </c>
      <c r="G30" s="197">
        <f>E30*F30</f>
        <v>0</v>
      </c>
      <c r="O30" s="183">
        <v>2</v>
      </c>
      <c r="AA30" s="155">
        <v>1</v>
      </c>
      <c r="AB30" s="155">
        <v>0</v>
      </c>
      <c r="AC30" s="155">
        <v>0</v>
      </c>
      <c r="AZ30" s="155">
        <v>2</v>
      </c>
      <c r="BA30" s="155">
        <f>IF(AZ30=1,G30,0)</f>
        <v>0</v>
      </c>
      <c r="BB30" s="155">
        <f>IF(AZ30=2,G30,0)</f>
        <v>0</v>
      </c>
      <c r="BC30" s="155">
        <f>IF(AZ30=3,G30,0)</f>
        <v>0</v>
      </c>
      <c r="BD30" s="155">
        <f>IF(AZ30=4,G30,0)</f>
        <v>0</v>
      </c>
      <c r="BE30" s="155">
        <f>IF(AZ30=5,G30,0)</f>
        <v>0</v>
      </c>
      <c r="CA30" s="183">
        <v>1</v>
      </c>
      <c r="CB30" s="183">
        <v>0</v>
      </c>
      <c r="CZ30" s="155">
        <v>0.0159</v>
      </c>
    </row>
    <row r="31" spans="1:104" ht="12.75">
      <c r="A31" s="192">
        <v>14</v>
      </c>
      <c r="B31" s="193" t="s">
        <v>135</v>
      </c>
      <c r="C31" s="194" t="s">
        <v>136</v>
      </c>
      <c r="D31" s="195" t="s">
        <v>112</v>
      </c>
      <c r="E31" s="196">
        <v>7</v>
      </c>
      <c r="F31" s="196">
        <v>0</v>
      </c>
      <c r="G31" s="197">
        <f>E31*F31</f>
        <v>0</v>
      </c>
      <c r="O31" s="183">
        <v>2</v>
      </c>
      <c r="AA31" s="155">
        <v>1</v>
      </c>
      <c r="AB31" s="155">
        <v>0</v>
      </c>
      <c r="AC31" s="155">
        <v>0</v>
      </c>
      <c r="AZ31" s="155">
        <v>2</v>
      </c>
      <c r="BA31" s="155">
        <f>IF(AZ31=1,G31,0)</f>
        <v>0</v>
      </c>
      <c r="BB31" s="155">
        <f>IF(AZ31=2,G31,0)</f>
        <v>0</v>
      </c>
      <c r="BC31" s="155">
        <f>IF(AZ31=3,G31,0)</f>
        <v>0</v>
      </c>
      <c r="BD31" s="155">
        <f>IF(AZ31=4,G31,0)</f>
        <v>0</v>
      </c>
      <c r="BE31" s="155">
        <f>IF(AZ31=5,G31,0)</f>
        <v>0</v>
      </c>
      <c r="CA31" s="183">
        <v>1</v>
      </c>
      <c r="CB31" s="183">
        <v>0</v>
      </c>
      <c r="CZ31" s="155">
        <v>0.0159</v>
      </c>
    </row>
    <row r="32" spans="1:104" ht="12.75">
      <c r="A32" s="192">
        <v>15</v>
      </c>
      <c r="B32" s="193" t="s">
        <v>137</v>
      </c>
      <c r="C32" s="194" t="s">
        <v>138</v>
      </c>
      <c r="D32" s="195" t="s">
        <v>112</v>
      </c>
      <c r="E32" s="196">
        <v>18</v>
      </c>
      <c r="F32" s="196">
        <v>0</v>
      </c>
      <c r="G32" s="197">
        <f>E32*F32</f>
        <v>0</v>
      </c>
      <c r="O32" s="183">
        <v>2</v>
      </c>
      <c r="AA32" s="155">
        <v>1</v>
      </c>
      <c r="AB32" s="155">
        <v>0</v>
      </c>
      <c r="AC32" s="155">
        <v>0</v>
      </c>
      <c r="AZ32" s="155">
        <v>2</v>
      </c>
      <c r="BA32" s="155">
        <f>IF(AZ32=1,G32,0)</f>
        <v>0</v>
      </c>
      <c r="BB32" s="155">
        <f>IF(AZ32=2,G32,0)</f>
        <v>0</v>
      </c>
      <c r="BC32" s="155">
        <f>IF(AZ32=3,G32,0)</f>
        <v>0</v>
      </c>
      <c r="BD32" s="155">
        <f>IF(AZ32=4,G32,0)</f>
        <v>0</v>
      </c>
      <c r="BE32" s="155">
        <f>IF(AZ32=5,G32,0)</f>
        <v>0</v>
      </c>
      <c r="CA32" s="183">
        <v>1</v>
      </c>
      <c r="CB32" s="183">
        <v>0</v>
      </c>
      <c r="CZ32" s="155">
        <v>0.0159</v>
      </c>
    </row>
    <row r="33" spans="1:104" ht="12.75">
      <c r="A33" s="192">
        <v>16</v>
      </c>
      <c r="B33" s="193" t="s">
        <v>139</v>
      </c>
      <c r="C33" s="194" t="s">
        <v>140</v>
      </c>
      <c r="D33" s="195" t="s">
        <v>107</v>
      </c>
      <c r="E33" s="196">
        <v>2</v>
      </c>
      <c r="F33" s="196">
        <v>0</v>
      </c>
      <c r="G33" s="197">
        <f>E33*F33</f>
        <v>0</v>
      </c>
      <c r="O33" s="183">
        <v>2</v>
      </c>
      <c r="AA33" s="155">
        <v>1</v>
      </c>
      <c r="AB33" s="155">
        <v>0</v>
      </c>
      <c r="AC33" s="155">
        <v>0</v>
      </c>
      <c r="AZ33" s="155">
        <v>2</v>
      </c>
      <c r="BA33" s="155">
        <f>IF(AZ33=1,G33,0)</f>
        <v>0</v>
      </c>
      <c r="BB33" s="155">
        <f>IF(AZ33=2,G33,0)</f>
        <v>0</v>
      </c>
      <c r="BC33" s="155">
        <f>IF(AZ33=3,G33,0)</f>
        <v>0</v>
      </c>
      <c r="BD33" s="155">
        <f>IF(AZ33=4,G33,0)</f>
        <v>0</v>
      </c>
      <c r="BE33" s="155">
        <f>IF(AZ33=5,G33,0)</f>
        <v>0</v>
      </c>
      <c r="CA33" s="183">
        <v>1</v>
      </c>
      <c r="CB33" s="183">
        <v>0</v>
      </c>
      <c r="CZ33" s="155">
        <v>0.0159</v>
      </c>
    </row>
    <row r="34" spans="1:104" ht="12.75">
      <c r="A34" s="192">
        <v>17</v>
      </c>
      <c r="B34" s="193" t="s">
        <v>141</v>
      </c>
      <c r="C34" s="194" t="s">
        <v>142</v>
      </c>
      <c r="D34" s="195" t="s">
        <v>107</v>
      </c>
      <c r="E34" s="196">
        <v>4</v>
      </c>
      <c r="F34" s="196">
        <v>0</v>
      </c>
      <c r="G34" s="197">
        <f>E34*F34</f>
        <v>0</v>
      </c>
      <c r="O34" s="183">
        <v>2</v>
      </c>
      <c r="AA34" s="155">
        <v>1</v>
      </c>
      <c r="AB34" s="155">
        <v>0</v>
      </c>
      <c r="AC34" s="155">
        <v>0</v>
      </c>
      <c r="AZ34" s="155">
        <v>2</v>
      </c>
      <c r="BA34" s="155">
        <f>IF(AZ34=1,G34,0)</f>
        <v>0</v>
      </c>
      <c r="BB34" s="155">
        <f>IF(AZ34=2,G34,0)</f>
        <v>0</v>
      </c>
      <c r="BC34" s="155">
        <f>IF(AZ34=3,G34,0)</f>
        <v>0</v>
      </c>
      <c r="BD34" s="155">
        <f>IF(AZ34=4,G34,0)</f>
        <v>0</v>
      </c>
      <c r="BE34" s="155">
        <f>IF(AZ34=5,G34,0)</f>
        <v>0</v>
      </c>
      <c r="CA34" s="183">
        <v>1</v>
      </c>
      <c r="CB34" s="183">
        <v>0</v>
      </c>
      <c r="CZ34" s="155">
        <v>0.0159</v>
      </c>
    </row>
    <row r="35" spans="1:104" ht="12.75">
      <c r="A35" s="192">
        <v>18</v>
      </c>
      <c r="B35" s="193" t="s">
        <v>143</v>
      </c>
      <c r="C35" s="194" t="s">
        <v>144</v>
      </c>
      <c r="D35" s="195" t="s">
        <v>107</v>
      </c>
      <c r="E35" s="196">
        <v>1</v>
      </c>
      <c r="F35" s="196">
        <v>0</v>
      </c>
      <c r="G35" s="197">
        <f>E35*F35</f>
        <v>0</v>
      </c>
      <c r="O35" s="183">
        <v>2</v>
      </c>
      <c r="AA35" s="155">
        <v>1</v>
      </c>
      <c r="AB35" s="155">
        <v>0</v>
      </c>
      <c r="AC35" s="155">
        <v>0</v>
      </c>
      <c r="AZ35" s="155">
        <v>2</v>
      </c>
      <c r="BA35" s="155">
        <f>IF(AZ35=1,G35,0)</f>
        <v>0</v>
      </c>
      <c r="BB35" s="155">
        <f>IF(AZ35=2,G35,0)</f>
        <v>0</v>
      </c>
      <c r="BC35" s="155">
        <f>IF(AZ35=3,G35,0)</f>
        <v>0</v>
      </c>
      <c r="BD35" s="155">
        <f>IF(AZ35=4,G35,0)</f>
        <v>0</v>
      </c>
      <c r="BE35" s="155">
        <f>IF(AZ35=5,G35,0)</f>
        <v>0</v>
      </c>
      <c r="CA35" s="183">
        <v>1</v>
      </c>
      <c r="CB35" s="183">
        <v>0</v>
      </c>
      <c r="CZ35" s="155">
        <v>0.0159</v>
      </c>
    </row>
    <row r="36" spans="1:104" ht="12.75">
      <c r="A36" s="192">
        <v>19</v>
      </c>
      <c r="B36" s="193" t="s">
        <v>145</v>
      </c>
      <c r="C36" s="194" t="s">
        <v>146</v>
      </c>
      <c r="D36" s="195" t="s">
        <v>107</v>
      </c>
      <c r="E36" s="196">
        <v>2</v>
      </c>
      <c r="F36" s="196">
        <v>0</v>
      </c>
      <c r="G36" s="197">
        <f>E36*F36</f>
        <v>0</v>
      </c>
      <c r="O36" s="183">
        <v>2</v>
      </c>
      <c r="AA36" s="155">
        <v>1</v>
      </c>
      <c r="AB36" s="155">
        <v>0</v>
      </c>
      <c r="AC36" s="155">
        <v>0</v>
      </c>
      <c r="AZ36" s="155">
        <v>2</v>
      </c>
      <c r="BA36" s="155">
        <f>IF(AZ36=1,G36,0)</f>
        <v>0</v>
      </c>
      <c r="BB36" s="155">
        <f>IF(AZ36=2,G36,0)</f>
        <v>0</v>
      </c>
      <c r="BC36" s="155">
        <f>IF(AZ36=3,G36,0)</f>
        <v>0</v>
      </c>
      <c r="BD36" s="155">
        <f>IF(AZ36=4,G36,0)</f>
        <v>0</v>
      </c>
      <c r="BE36" s="155">
        <f>IF(AZ36=5,G36,0)</f>
        <v>0</v>
      </c>
      <c r="CA36" s="183">
        <v>1</v>
      </c>
      <c r="CB36" s="183">
        <v>0</v>
      </c>
      <c r="CZ36" s="155">
        <v>0.0159</v>
      </c>
    </row>
    <row r="37" spans="1:104" ht="12.75">
      <c r="A37" s="192">
        <v>20</v>
      </c>
      <c r="B37" s="193" t="s">
        <v>147</v>
      </c>
      <c r="C37" s="194" t="s">
        <v>148</v>
      </c>
      <c r="D37" s="195" t="s">
        <v>107</v>
      </c>
      <c r="E37" s="196">
        <v>1</v>
      </c>
      <c r="F37" s="196">
        <v>0</v>
      </c>
      <c r="G37" s="197">
        <f>E37*F37</f>
        <v>0</v>
      </c>
      <c r="O37" s="183">
        <v>2</v>
      </c>
      <c r="AA37" s="155">
        <v>1</v>
      </c>
      <c r="AB37" s="155">
        <v>0</v>
      </c>
      <c r="AC37" s="155">
        <v>0</v>
      </c>
      <c r="AZ37" s="155">
        <v>2</v>
      </c>
      <c r="BA37" s="155">
        <f>IF(AZ37=1,G37,0)</f>
        <v>0</v>
      </c>
      <c r="BB37" s="155">
        <f>IF(AZ37=2,G37,0)</f>
        <v>0</v>
      </c>
      <c r="BC37" s="155">
        <f>IF(AZ37=3,G37,0)</f>
        <v>0</v>
      </c>
      <c r="BD37" s="155">
        <f>IF(AZ37=4,G37,0)</f>
        <v>0</v>
      </c>
      <c r="BE37" s="155">
        <f>IF(AZ37=5,G37,0)</f>
        <v>0</v>
      </c>
      <c r="CA37" s="183">
        <v>1</v>
      </c>
      <c r="CB37" s="183">
        <v>0</v>
      </c>
      <c r="CZ37" s="155">
        <v>0.0159</v>
      </c>
    </row>
    <row r="38" spans="1:104" ht="12.75">
      <c r="A38" s="192">
        <v>21</v>
      </c>
      <c r="B38" s="193" t="s">
        <v>149</v>
      </c>
      <c r="C38" s="194" t="s">
        <v>150</v>
      </c>
      <c r="D38" s="195" t="s">
        <v>107</v>
      </c>
      <c r="E38" s="196">
        <v>1</v>
      </c>
      <c r="F38" s="196">
        <v>0</v>
      </c>
      <c r="G38" s="197">
        <f>E38*F38</f>
        <v>0</v>
      </c>
      <c r="O38" s="183">
        <v>2</v>
      </c>
      <c r="AA38" s="155">
        <v>1</v>
      </c>
      <c r="AB38" s="155">
        <v>0</v>
      </c>
      <c r="AC38" s="155">
        <v>0</v>
      </c>
      <c r="AZ38" s="155">
        <v>2</v>
      </c>
      <c r="BA38" s="155">
        <f>IF(AZ38=1,G38,0)</f>
        <v>0</v>
      </c>
      <c r="BB38" s="155">
        <f>IF(AZ38=2,G38,0)</f>
        <v>0</v>
      </c>
      <c r="BC38" s="155">
        <f>IF(AZ38=3,G38,0)</f>
        <v>0</v>
      </c>
      <c r="BD38" s="155">
        <f>IF(AZ38=4,G38,0)</f>
        <v>0</v>
      </c>
      <c r="BE38" s="155">
        <f>IF(AZ38=5,G38,0)</f>
        <v>0</v>
      </c>
      <c r="CA38" s="183">
        <v>1</v>
      </c>
      <c r="CB38" s="183">
        <v>0</v>
      </c>
      <c r="CZ38" s="155">
        <v>0.0159</v>
      </c>
    </row>
    <row r="39" spans="1:104" ht="12.75">
      <c r="A39" s="192">
        <v>22</v>
      </c>
      <c r="B39" s="193" t="s">
        <v>151</v>
      </c>
      <c r="C39" s="194" t="s">
        <v>152</v>
      </c>
      <c r="D39" s="195" t="s">
        <v>107</v>
      </c>
      <c r="E39" s="196">
        <v>2</v>
      </c>
      <c r="F39" s="196">
        <v>0</v>
      </c>
      <c r="G39" s="197">
        <f>E39*F39</f>
        <v>0</v>
      </c>
      <c r="O39" s="183">
        <v>2</v>
      </c>
      <c r="AA39" s="155">
        <v>1</v>
      </c>
      <c r="AB39" s="155">
        <v>0</v>
      </c>
      <c r="AC39" s="155">
        <v>0</v>
      </c>
      <c r="AZ39" s="155">
        <v>2</v>
      </c>
      <c r="BA39" s="155">
        <f>IF(AZ39=1,G39,0)</f>
        <v>0</v>
      </c>
      <c r="BB39" s="155">
        <f>IF(AZ39=2,G39,0)</f>
        <v>0</v>
      </c>
      <c r="BC39" s="155">
        <f>IF(AZ39=3,G39,0)</f>
        <v>0</v>
      </c>
      <c r="BD39" s="155">
        <f>IF(AZ39=4,G39,0)</f>
        <v>0</v>
      </c>
      <c r="BE39" s="155">
        <f>IF(AZ39=5,G39,0)</f>
        <v>0</v>
      </c>
      <c r="CA39" s="183">
        <v>1</v>
      </c>
      <c r="CB39" s="183">
        <v>0</v>
      </c>
      <c r="CZ39" s="155">
        <v>0.0159</v>
      </c>
    </row>
    <row r="40" spans="1:104" ht="12.75">
      <c r="A40" s="192">
        <v>23</v>
      </c>
      <c r="B40" s="193" t="s">
        <v>153</v>
      </c>
      <c r="C40" s="194" t="s">
        <v>154</v>
      </c>
      <c r="D40" s="195" t="s">
        <v>107</v>
      </c>
      <c r="E40" s="196">
        <v>2</v>
      </c>
      <c r="F40" s="196">
        <v>0</v>
      </c>
      <c r="G40" s="197">
        <f>E40*F40</f>
        <v>0</v>
      </c>
      <c r="O40" s="183">
        <v>2</v>
      </c>
      <c r="AA40" s="155">
        <v>1</v>
      </c>
      <c r="AB40" s="155">
        <v>0</v>
      </c>
      <c r="AC40" s="155">
        <v>0</v>
      </c>
      <c r="AZ40" s="155">
        <v>2</v>
      </c>
      <c r="BA40" s="155">
        <f>IF(AZ40=1,G40,0)</f>
        <v>0</v>
      </c>
      <c r="BB40" s="155">
        <f>IF(AZ40=2,G40,0)</f>
        <v>0</v>
      </c>
      <c r="BC40" s="155">
        <f>IF(AZ40=3,G40,0)</f>
        <v>0</v>
      </c>
      <c r="BD40" s="155">
        <f>IF(AZ40=4,G40,0)</f>
        <v>0</v>
      </c>
      <c r="BE40" s="155">
        <f>IF(AZ40=5,G40,0)</f>
        <v>0</v>
      </c>
      <c r="CA40" s="183">
        <v>1</v>
      </c>
      <c r="CB40" s="183">
        <v>0</v>
      </c>
      <c r="CZ40" s="155">
        <v>0.0159</v>
      </c>
    </row>
    <row r="41" spans="1:104" ht="12.75">
      <c r="A41" s="192">
        <v>24</v>
      </c>
      <c r="B41" s="193" t="s">
        <v>155</v>
      </c>
      <c r="C41" s="194" t="s">
        <v>156</v>
      </c>
      <c r="D41" s="195" t="s">
        <v>107</v>
      </c>
      <c r="E41" s="196">
        <v>2</v>
      </c>
      <c r="F41" s="196">
        <v>0</v>
      </c>
      <c r="G41" s="197">
        <f>E41*F41</f>
        <v>0</v>
      </c>
      <c r="O41" s="183">
        <v>2</v>
      </c>
      <c r="AA41" s="155">
        <v>1</v>
      </c>
      <c r="AB41" s="155">
        <v>0</v>
      </c>
      <c r="AC41" s="155">
        <v>0</v>
      </c>
      <c r="AZ41" s="155">
        <v>2</v>
      </c>
      <c r="BA41" s="155">
        <f>IF(AZ41=1,G41,0)</f>
        <v>0</v>
      </c>
      <c r="BB41" s="155">
        <f>IF(AZ41=2,G41,0)</f>
        <v>0</v>
      </c>
      <c r="BC41" s="155">
        <f>IF(AZ41=3,G41,0)</f>
        <v>0</v>
      </c>
      <c r="BD41" s="155">
        <f>IF(AZ41=4,G41,0)</f>
        <v>0</v>
      </c>
      <c r="BE41" s="155">
        <f>IF(AZ41=5,G41,0)</f>
        <v>0</v>
      </c>
      <c r="CA41" s="183">
        <v>1</v>
      </c>
      <c r="CB41" s="183">
        <v>0</v>
      </c>
      <c r="CZ41" s="155">
        <v>0.0159</v>
      </c>
    </row>
    <row r="42" spans="1:104" ht="12.75">
      <c r="A42" s="192">
        <v>25</v>
      </c>
      <c r="B42" s="193" t="s">
        <v>157</v>
      </c>
      <c r="C42" s="194" t="s">
        <v>158</v>
      </c>
      <c r="D42" s="195" t="s">
        <v>107</v>
      </c>
      <c r="E42" s="196">
        <v>1</v>
      </c>
      <c r="F42" s="196">
        <v>0</v>
      </c>
      <c r="G42" s="197">
        <f>E42*F42</f>
        <v>0</v>
      </c>
      <c r="O42" s="183">
        <v>2</v>
      </c>
      <c r="AA42" s="155">
        <v>1</v>
      </c>
      <c r="AB42" s="155">
        <v>0</v>
      </c>
      <c r="AC42" s="155">
        <v>0</v>
      </c>
      <c r="AZ42" s="155">
        <v>2</v>
      </c>
      <c r="BA42" s="155">
        <f>IF(AZ42=1,G42,0)</f>
        <v>0</v>
      </c>
      <c r="BB42" s="155">
        <f>IF(AZ42=2,G42,0)</f>
        <v>0</v>
      </c>
      <c r="BC42" s="155">
        <f>IF(AZ42=3,G42,0)</f>
        <v>0</v>
      </c>
      <c r="BD42" s="155">
        <f>IF(AZ42=4,G42,0)</f>
        <v>0</v>
      </c>
      <c r="BE42" s="155">
        <f>IF(AZ42=5,G42,0)</f>
        <v>0</v>
      </c>
      <c r="CA42" s="183">
        <v>1</v>
      </c>
      <c r="CB42" s="183">
        <v>0</v>
      </c>
      <c r="CZ42" s="155">
        <v>0.0159</v>
      </c>
    </row>
    <row r="43" spans="1:104" ht="12.75">
      <c r="A43" s="192">
        <v>26</v>
      </c>
      <c r="B43" s="193" t="s">
        <v>159</v>
      </c>
      <c r="C43" s="194" t="s">
        <v>160</v>
      </c>
      <c r="D43" s="195" t="s">
        <v>112</v>
      </c>
      <c r="E43" s="196">
        <v>3</v>
      </c>
      <c r="F43" s="196">
        <v>0</v>
      </c>
      <c r="G43" s="197">
        <f>E43*F43</f>
        <v>0</v>
      </c>
      <c r="O43" s="183">
        <v>2</v>
      </c>
      <c r="AA43" s="155">
        <v>1</v>
      </c>
      <c r="AB43" s="155">
        <v>0</v>
      </c>
      <c r="AC43" s="155">
        <v>0</v>
      </c>
      <c r="AZ43" s="155">
        <v>2</v>
      </c>
      <c r="BA43" s="155">
        <f>IF(AZ43=1,G43,0)</f>
        <v>0</v>
      </c>
      <c r="BB43" s="155">
        <f>IF(AZ43=2,G43,0)</f>
        <v>0</v>
      </c>
      <c r="BC43" s="155">
        <f>IF(AZ43=3,G43,0)</f>
        <v>0</v>
      </c>
      <c r="BD43" s="155">
        <f>IF(AZ43=4,G43,0)</f>
        <v>0</v>
      </c>
      <c r="BE43" s="155">
        <f>IF(AZ43=5,G43,0)</f>
        <v>0</v>
      </c>
      <c r="CA43" s="183">
        <v>1</v>
      </c>
      <c r="CB43" s="183">
        <v>0</v>
      </c>
      <c r="CZ43" s="155">
        <v>0.0159</v>
      </c>
    </row>
    <row r="44" spans="1:104" ht="12.75">
      <c r="A44" s="192">
        <v>27</v>
      </c>
      <c r="B44" s="193" t="s">
        <v>161</v>
      </c>
      <c r="C44" s="194" t="s">
        <v>162</v>
      </c>
      <c r="D44" s="195" t="s">
        <v>107</v>
      </c>
      <c r="E44" s="196">
        <v>2</v>
      </c>
      <c r="F44" s="196">
        <v>0</v>
      </c>
      <c r="G44" s="197">
        <f>E44*F44</f>
        <v>0</v>
      </c>
      <c r="O44" s="183">
        <v>2</v>
      </c>
      <c r="AA44" s="155">
        <v>1</v>
      </c>
      <c r="AB44" s="155">
        <v>0</v>
      </c>
      <c r="AC44" s="155">
        <v>0</v>
      </c>
      <c r="AZ44" s="155">
        <v>2</v>
      </c>
      <c r="BA44" s="155">
        <f>IF(AZ44=1,G44,0)</f>
        <v>0</v>
      </c>
      <c r="BB44" s="155">
        <f>IF(AZ44=2,G44,0)</f>
        <v>0</v>
      </c>
      <c r="BC44" s="155">
        <f>IF(AZ44=3,G44,0)</f>
        <v>0</v>
      </c>
      <c r="BD44" s="155">
        <f>IF(AZ44=4,G44,0)</f>
        <v>0</v>
      </c>
      <c r="BE44" s="155">
        <f>IF(AZ44=5,G44,0)</f>
        <v>0</v>
      </c>
      <c r="CA44" s="183">
        <v>1</v>
      </c>
      <c r="CB44" s="183">
        <v>0</v>
      </c>
      <c r="CZ44" s="155">
        <v>0.0159</v>
      </c>
    </row>
    <row r="45" spans="1:104" ht="12.75">
      <c r="A45" s="192">
        <v>28</v>
      </c>
      <c r="B45" s="193" t="s">
        <v>163</v>
      </c>
      <c r="C45" s="194" t="s">
        <v>164</v>
      </c>
      <c r="D45" s="195" t="s">
        <v>107</v>
      </c>
      <c r="E45" s="196">
        <v>2</v>
      </c>
      <c r="F45" s="196">
        <v>0</v>
      </c>
      <c r="G45" s="197">
        <f>E45*F45</f>
        <v>0</v>
      </c>
      <c r="O45" s="183">
        <v>2</v>
      </c>
      <c r="AA45" s="155">
        <v>1</v>
      </c>
      <c r="AB45" s="155">
        <v>0</v>
      </c>
      <c r="AC45" s="155">
        <v>0</v>
      </c>
      <c r="AZ45" s="155">
        <v>2</v>
      </c>
      <c r="BA45" s="155">
        <f>IF(AZ45=1,G45,0)</f>
        <v>0</v>
      </c>
      <c r="BB45" s="155">
        <f>IF(AZ45=2,G45,0)</f>
        <v>0</v>
      </c>
      <c r="BC45" s="155">
        <f>IF(AZ45=3,G45,0)</f>
        <v>0</v>
      </c>
      <c r="BD45" s="155">
        <f>IF(AZ45=4,G45,0)</f>
        <v>0</v>
      </c>
      <c r="BE45" s="155">
        <f>IF(AZ45=5,G45,0)</f>
        <v>0</v>
      </c>
      <c r="CA45" s="183">
        <v>1</v>
      </c>
      <c r="CB45" s="183">
        <v>0</v>
      </c>
      <c r="CZ45" s="155">
        <v>0.0159</v>
      </c>
    </row>
    <row r="46" spans="1:104" ht="12.75">
      <c r="A46" s="192">
        <v>29</v>
      </c>
      <c r="B46" s="193" t="s">
        <v>165</v>
      </c>
      <c r="C46" s="194" t="s">
        <v>166</v>
      </c>
      <c r="D46" s="195" t="s">
        <v>107</v>
      </c>
      <c r="E46" s="196">
        <v>3</v>
      </c>
      <c r="F46" s="196">
        <v>0</v>
      </c>
      <c r="G46" s="197">
        <f>E46*F46</f>
        <v>0</v>
      </c>
      <c r="O46" s="183">
        <v>2</v>
      </c>
      <c r="AA46" s="155">
        <v>1</v>
      </c>
      <c r="AB46" s="155">
        <v>0</v>
      </c>
      <c r="AC46" s="155">
        <v>0</v>
      </c>
      <c r="AZ46" s="155">
        <v>2</v>
      </c>
      <c r="BA46" s="155">
        <f>IF(AZ46=1,G46,0)</f>
        <v>0</v>
      </c>
      <c r="BB46" s="155">
        <f>IF(AZ46=2,G46,0)</f>
        <v>0</v>
      </c>
      <c r="BC46" s="155">
        <f>IF(AZ46=3,G46,0)</f>
        <v>0</v>
      </c>
      <c r="BD46" s="155">
        <f>IF(AZ46=4,G46,0)</f>
        <v>0</v>
      </c>
      <c r="BE46" s="155">
        <f>IF(AZ46=5,G46,0)</f>
        <v>0</v>
      </c>
      <c r="CA46" s="183">
        <v>1</v>
      </c>
      <c r="CB46" s="183">
        <v>0</v>
      </c>
      <c r="CZ46" s="155">
        <v>0.0159</v>
      </c>
    </row>
    <row r="47" spans="1:104" ht="12.75">
      <c r="A47" s="192">
        <v>30</v>
      </c>
      <c r="B47" s="193" t="s">
        <v>167</v>
      </c>
      <c r="C47" s="194" t="s">
        <v>168</v>
      </c>
      <c r="D47" s="195" t="s">
        <v>107</v>
      </c>
      <c r="E47" s="196">
        <v>1</v>
      </c>
      <c r="F47" s="196">
        <v>0</v>
      </c>
      <c r="G47" s="197">
        <f>E47*F47</f>
        <v>0</v>
      </c>
      <c r="O47" s="183">
        <v>2</v>
      </c>
      <c r="AA47" s="155">
        <v>1</v>
      </c>
      <c r="AB47" s="155">
        <v>0</v>
      </c>
      <c r="AC47" s="155">
        <v>0</v>
      </c>
      <c r="AZ47" s="155">
        <v>2</v>
      </c>
      <c r="BA47" s="155">
        <f>IF(AZ47=1,G47,0)</f>
        <v>0</v>
      </c>
      <c r="BB47" s="155">
        <f>IF(AZ47=2,G47,0)</f>
        <v>0</v>
      </c>
      <c r="BC47" s="155">
        <f>IF(AZ47=3,G47,0)</f>
        <v>0</v>
      </c>
      <c r="BD47" s="155">
        <f>IF(AZ47=4,G47,0)</f>
        <v>0</v>
      </c>
      <c r="BE47" s="155">
        <f>IF(AZ47=5,G47,0)</f>
        <v>0</v>
      </c>
      <c r="CA47" s="183">
        <v>1</v>
      </c>
      <c r="CB47" s="183">
        <v>0</v>
      </c>
      <c r="CZ47" s="155">
        <v>0.0159</v>
      </c>
    </row>
    <row r="48" spans="1:104" ht="12.75">
      <c r="A48" s="192">
        <v>31</v>
      </c>
      <c r="B48" s="193" t="s">
        <v>169</v>
      </c>
      <c r="C48" s="194" t="s">
        <v>170</v>
      </c>
      <c r="D48" s="195" t="s">
        <v>107</v>
      </c>
      <c r="E48" s="196">
        <v>1</v>
      </c>
      <c r="F48" s="196">
        <v>0</v>
      </c>
      <c r="G48" s="197">
        <f>E48*F48</f>
        <v>0</v>
      </c>
      <c r="O48" s="183">
        <v>2</v>
      </c>
      <c r="AA48" s="155">
        <v>1</v>
      </c>
      <c r="AB48" s="155">
        <v>0</v>
      </c>
      <c r="AC48" s="155">
        <v>0</v>
      </c>
      <c r="AZ48" s="155">
        <v>2</v>
      </c>
      <c r="BA48" s="155">
        <f>IF(AZ48=1,G48,0)</f>
        <v>0</v>
      </c>
      <c r="BB48" s="155">
        <f>IF(AZ48=2,G48,0)</f>
        <v>0</v>
      </c>
      <c r="BC48" s="155">
        <f>IF(AZ48=3,G48,0)</f>
        <v>0</v>
      </c>
      <c r="BD48" s="155">
        <f>IF(AZ48=4,G48,0)</f>
        <v>0</v>
      </c>
      <c r="BE48" s="155">
        <f>IF(AZ48=5,G48,0)</f>
        <v>0</v>
      </c>
      <c r="CA48" s="183">
        <v>1</v>
      </c>
      <c r="CB48" s="183">
        <v>0</v>
      </c>
      <c r="CZ48" s="155">
        <v>0.0159</v>
      </c>
    </row>
    <row r="49" spans="1:104" ht="12.75">
      <c r="A49" s="192">
        <v>32</v>
      </c>
      <c r="B49" s="193" t="s">
        <v>171</v>
      </c>
      <c r="C49" s="194" t="s">
        <v>172</v>
      </c>
      <c r="D49" s="195" t="s">
        <v>107</v>
      </c>
      <c r="E49" s="196">
        <v>1</v>
      </c>
      <c r="F49" s="196">
        <v>0</v>
      </c>
      <c r="G49" s="197">
        <f>E49*F49</f>
        <v>0</v>
      </c>
      <c r="O49" s="183">
        <v>2</v>
      </c>
      <c r="AA49" s="155">
        <v>1</v>
      </c>
      <c r="AB49" s="155">
        <v>0</v>
      </c>
      <c r="AC49" s="155">
        <v>0</v>
      </c>
      <c r="AZ49" s="155">
        <v>2</v>
      </c>
      <c r="BA49" s="155">
        <f>IF(AZ49=1,G49,0)</f>
        <v>0</v>
      </c>
      <c r="BB49" s="155">
        <f>IF(AZ49=2,G49,0)</f>
        <v>0</v>
      </c>
      <c r="BC49" s="155">
        <f>IF(AZ49=3,G49,0)</f>
        <v>0</v>
      </c>
      <c r="BD49" s="155">
        <f>IF(AZ49=4,G49,0)</f>
        <v>0</v>
      </c>
      <c r="BE49" s="155">
        <f>IF(AZ49=5,G49,0)</f>
        <v>0</v>
      </c>
      <c r="CA49" s="183">
        <v>1</v>
      </c>
      <c r="CB49" s="183">
        <v>0</v>
      </c>
      <c r="CZ49" s="155">
        <v>0.0159</v>
      </c>
    </row>
    <row r="50" spans="1:104" ht="12.75">
      <c r="A50" s="192">
        <v>33</v>
      </c>
      <c r="B50" s="193" t="s">
        <v>173</v>
      </c>
      <c r="C50" s="194" t="s">
        <v>174</v>
      </c>
      <c r="D50" s="195" t="s">
        <v>107</v>
      </c>
      <c r="E50" s="196">
        <v>1</v>
      </c>
      <c r="F50" s="196">
        <v>0</v>
      </c>
      <c r="G50" s="197">
        <f>E50*F50</f>
        <v>0</v>
      </c>
      <c r="O50" s="183">
        <v>2</v>
      </c>
      <c r="AA50" s="155">
        <v>1</v>
      </c>
      <c r="AB50" s="155">
        <v>0</v>
      </c>
      <c r="AC50" s="155">
        <v>0</v>
      </c>
      <c r="AZ50" s="155">
        <v>2</v>
      </c>
      <c r="BA50" s="155">
        <f>IF(AZ50=1,G50,0)</f>
        <v>0</v>
      </c>
      <c r="BB50" s="155">
        <f>IF(AZ50=2,G50,0)</f>
        <v>0</v>
      </c>
      <c r="BC50" s="155">
        <f>IF(AZ50=3,G50,0)</f>
        <v>0</v>
      </c>
      <c r="BD50" s="155">
        <f>IF(AZ50=4,G50,0)</f>
        <v>0</v>
      </c>
      <c r="BE50" s="155">
        <f>IF(AZ50=5,G50,0)</f>
        <v>0</v>
      </c>
      <c r="CA50" s="183">
        <v>1</v>
      </c>
      <c r="CB50" s="183">
        <v>0</v>
      </c>
      <c r="CZ50" s="155">
        <v>0.0159</v>
      </c>
    </row>
    <row r="51" spans="1:104" ht="12.75">
      <c r="A51" s="192">
        <v>34</v>
      </c>
      <c r="B51" s="193" t="s">
        <v>175</v>
      </c>
      <c r="C51" s="194" t="s">
        <v>176</v>
      </c>
      <c r="D51" s="195" t="s">
        <v>107</v>
      </c>
      <c r="E51" s="196">
        <v>1</v>
      </c>
      <c r="F51" s="196">
        <v>0</v>
      </c>
      <c r="G51" s="197">
        <f>E51*F51</f>
        <v>0</v>
      </c>
      <c r="O51" s="183">
        <v>2</v>
      </c>
      <c r="AA51" s="155">
        <v>1</v>
      </c>
      <c r="AB51" s="155">
        <v>0</v>
      </c>
      <c r="AC51" s="155">
        <v>0</v>
      </c>
      <c r="AZ51" s="155">
        <v>2</v>
      </c>
      <c r="BA51" s="155">
        <f>IF(AZ51=1,G51,0)</f>
        <v>0</v>
      </c>
      <c r="BB51" s="155">
        <f>IF(AZ51=2,G51,0)</f>
        <v>0</v>
      </c>
      <c r="BC51" s="155">
        <f>IF(AZ51=3,G51,0)</f>
        <v>0</v>
      </c>
      <c r="BD51" s="155">
        <f>IF(AZ51=4,G51,0)</f>
        <v>0</v>
      </c>
      <c r="BE51" s="155">
        <f>IF(AZ51=5,G51,0)</f>
        <v>0</v>
      </c>
      <c r="CA51" s="183">
        <v>1</v>
      </c>
      <c r="CB51" s="183">
        <v>0</v>
      </c>
      <c r="CZ51" s="155">
        <v>0.0159</v>
      </c>
    </row>
    <row r="52" spans="1:104" ht="12.75">
      <c r="A52" s="192">
        <v>35</v>
      </c>
      <c r="B52" s="193" t="s">
        <v>177</v>
      </c>
      <c r="C52" s="194" t="s">
        <v>178</v>
      </c>
      <c r="D52" s="195" t="s">
        <v>107</v>
      </c>
      <c r="E52" s="196">
        <v>3</v>
      </c>
      <c r="F52" s="196">
        <v>0</v>
      </c>
      <c r="G52" s="197">
        <f>E52*F52</f>
        <v>0</v>
      </c>
      <c r="O52" s="183">
        <v>2</v>
      </c>
      <c r="AA52" s="155">
        <v>1</v>
      </c>
      <c r="AB52" s="155">
        <v>0</v>
      </c>
      <c r="AC52" s="155">
        <v>0</v>
      </c>
      <c r="AZ52" s="155">
        <v>2</v>
      </c>
      <c r="BA52" s="155">
        <f>IF(AZ52=1,G52,0)</f>
        <v>0</v>
      </c>
      <c r="BB52" s="155">
        <f>IF(AZ52=2,G52,0)</f>
        <v>0</v>
      </c>
      <c r="BC52" s="155">
        <f>IF(AZ52=3,G52,0)</f>
        <v>0</v>
      </c>
      <c r="BD52" s="155">
        <f>IF(AZ52=4,G52,0)</f>
        <v>0</v>
      </c>
      <c r="BE52" s="155">
        <f>IF(AZ52=5,G52,0)</f>
        <v>0</v>
      </c>
      <c r="CA52" s="183">
        <v>1</v>
      </c>
      <c r="CB52" s="183">
        <v>0</v>
      </c>
      <c r="CZ52" s="155">
        <v>0.0159</v>
      </c>
    </row>
    <row r="53" spans="1:104" ht="12.75">
      <c r="A53" s="192">
        <v>36</v>
      </c>
      <c r="B53" s="193" t="s">
        <v>179</v>
      </c>
      <c r="C53" s="194" t="s">
        <v>180</v>
      </c>
      <c r="D53" s="195" t="s">
        <v>107</v>
      </c>
      <c r="E53" s="196">
        <v>1</v>
      </c>
      <c r="F53" s="196">
        <v>0</v>
      </c>
      <c r="G53" s="197">
        <f>E53*F53</f>
        <v>0</v>
      </c>
      <c r="O53" s="183">
        <v>2</v>
      </c>
      <c r="AA53" s="155">
        <v>1</v>
      </c>
      <c r="AB53" s="155">
        <v>0</v>
      </c>
      <c r="AC53" s="155">
        <v>0</v>
      </c>
      <c r="AZ53" s="155">
        <v>2</v>
      </c>
      <c r="BA53" s="155">
        <f>IF(AZ53=1,G53,0)</f>
        <v>0</v>
      </c>
      <c r="BB53" s="155">
        <f>IF(AZ53=2,G53,0)</f>
        <v>0</v>
      </c>
      <c r="BC53" s="155">
        <f>IF(AZ53=3,G53,0)</f>
        <v>0</v>
      </c>
      <c r="BD53" s="155">
        <f>IF(AZ53=4,G53,0)</f>
        <v>0</v>
      </c>
      <c r="BE53" s="155">
        <f>IF(AZ53=5,G53,0)</f>
        <v>0</v>
      </c>
      <c r="CA53" s="183">
        <v>1</v>
      </c>
      <c r="CB53" s="183">
        <v>0</v>
      </c>
      <c r="CZ53" s="155">
        <v>0.0159</v>
      </c>
    </row>
    <row r="54" spans="1:104" ht="12.75">
      <c r="A54" s="192">
        <v>37</v>
      </c>
      <c r="B54" s="193" t="s">
        <v>181</v>
      </c>
      <c r="C54" s="194" t="s">
        <v>182</v>
      </c>
      <c r="D54" s="195" t="s">
        <v>107</v>
      </c>
      <c r="E54" s="196">
        <v>1</v>
      </c>
      <c r="F54" s="196">
        <v>0</v>
      </c>
      <c r="G54" s="197">
        <f>E54*F54</f>
        <v>0</v>
      </c>
      <c r="O54" s="183">
        <v>2</v>
      </c>
      <c r="AA54" s="155">
        <v>1</v>
      </c>
      <c r="AB54" s="155">
        <v>0</v>
      </c>
      <c r="AC54" s="155">
        <v>0</v>
      </c>
      <c r="AZ54" s="155">
        <v>2</v>
      </c>
      <c r="BA54" s="155">
        <f>IF(AZ54=1,G54,0)</f>
        <v>0</v>
      </c>
      <c r="BB54" s="155">
        <f>IF(AZ54=2,G54,0)</f>
        <v>0</v>
      </c>
      <c r="BC54" s="155">
        <f>IF(AZ54=3,G54,0)</f>
        <v>0</v>
      </c>
      <c r="BD54" s="155">
        <f>IF(AZ54=4,G54,0)</f>
        <v>0</v>
      </c>
      <c r="BE54" s="155">
        <f>IF(AZ54=5,G54,0)</f>
        <v>0</v>
      </c>
      <c r="CA54" s="183">
        <v>1</v>
      </c>
      <c r="CB54" s="183">
        <v>0</v>
      </c>
      <c r="CZ54" s="155">
        <v>0.0159</v>
      </c>
    </row>
    <row r="55" spans="1:104" ht="12.75">
      <c r="A55" s="192">
        <v>38</v>
      </c>
      <c r="B55" s="193" t="s">
        <v>183</v>
      </c>
      <c r="C55" s="194" t="s">
        <v>184</v>
      </c>
      <c r="D55" s="195" t="s">
        <v>107</v>
      </c>
      <c r="E55" s="196">
        <v>1</v>
      </c>
      <c r="F55" s="196">
        <v>0</v>
      </c>
      <c r="G55" s="197">
        <f>E55*F55</f>
        <v>0</v>
      </c>
      <c r="O55" s="183">
        <v>2</v>
      </c>
      <c r="AA55" s="155">
        <v>1</v>
      </c>
      <c r="AB55" s="155">
        <v>0</v>
      </c>
      <c r="AC55" s="155">
        <v>0</v>
      </c>
      <c r="AZ55" s="155">
        <v>2</v>
      </c>
      <c r="BA55" s="155">
        <f>IF(AZ55=1,G55,0)</f>
        <v>0</v>
      </c>
      <c r="BB55" s="155">
        <f>IF(AZ55=2,G55,0)</f>
        <v>0</v>
      </c>
      <c r="BC55" s="155">
        <f>IF(AZ55=3,G55,0)</f>
        <v>0</v>
      </c>
      <c r="BD55" s="155">
        <f>IF(AZ55=4,G55,0)</f>
        <v>0</v>
      </c>
      <c r="BE55" s="155">
        <f>IF(AZ55=5,G55,0)</f>
        <v>0</v>
      </c>
      <c r="CA55" s="183">
        <v>1</v>
      </c>
      <c r="CB55" s="183">
        <v>0</v>
      </c>
      <c r="CZ55" s="155">
        <v>0.0159</v>
      </c>
    </row>
    <row r="56" spans="1:104" ht="12.75">
      <c r="A56" s="192">
        <v>39</v>
      </c>
      <c r="B56" s="193" t="s">
        <v>185</v>
      </c>
      <c r="C56" s="194" t="s">
        <v>186</v>
      </c>
      <c r="D56" s="195" t="s">
        <v>107</v>
      </c>
      <c r="E56" s="196">
        <v>1</v>
      </c>
      <c r="F56" s="196">
        <v>0</v>
      </c>
      <c r="G56" s="197">
        <f>E56*F56</f>
        <v>0</v>
      </c>
      <c r="O56" s="183">
        <v>2</v>
      </c>
      <c r="AA56" s="155">
        <v>1</v>
      </c>
      <c r="AB56" s="155">
        <v>0</v>
      </c>
      <c r="AC56" s="155">
        <v>0</v>
      </c>
      <c r="AZ56" s="155">
        <v>2</v>
      </c>
      <c r="BA56" s="155">
        <f>IF(AZ56=1,G56,0)</f>
        <v>0</v>
      </c>
      <c r="BB56" s="155">
        <f>IF(AZ56=2,G56,0)</f>
        <v>0</v>
      </c>
      <c r="BC56" s="155">
        <f>IF(AZ56=3,G56,0)</f>
        <v>0</v>
      </c>
      <c r="BD56" s="155">
        <f>IF(AZ56=4,G56,0)</f>
        <v>0</v>
      </c>
      <c r="BE56" s="155">
        <f>IF(AZ56=5,G56,0)</f>
        <v>0</v>
      </c>
      <c r="CA56" s="183">
        <v>1</v>
      </c>
      <c r="CB56" s="183">
        <v>0</v>
      </c>
      <c r="CZ56" s="155">
        <v>0.0159</v>
      </c>
    </row>
    <row r="57" spans="1:104" ht="12.75">
      <c r="A57" s="192">
        <v>40</v>
      </c>
      <c r="B57" s="193" t="s">
        <v>175</v>
      </c>
      <c r="C57" s="194" t="s">
        <v>187</v>
      </c>
      <c r="D57" s="195" t="s">
        <v>107</v>
      </c>
      <c r="E57" s="196">
        <v>1</v>
      </c>
      <c r="F57" s="196">
        <v>0</v>
      </c>
      <c r="G57" s="197">
        <f>E57*F57</f>
        <v>0</v>
      </c>
      <c r="O57" s="183">
        <v>2</v>
      </c>
      <c r="AA57" s="155">
        <v>1</v>
      </c>
      <c r="AB57" s="155">
        <v>0</v>
      </c>
      <c r="AC57" s="155">
        <v>0</v>
      </c>
      <c r="AZ57" s="155">
        <v>2</v>
      </c>
      <c r="BA57" s="155">
        <f>IF(AZ57=1,G57,0)</f>
        <v>0</v>
      </c>
      <c r="BB57" s="155">
        <f>IF(AZ57=2,G57,0)</f>
        <v>0</v>
      </c>
      <c r="BC57" s="155">
        <f>IF(AZ57=3,G57,0)</f>
        <v>0</v>
      </c>
      <c r="BD57" s="155">
        <f>IF(AZ57=4,G57,0)</f>
        <v>0</v>
      </c>
      <c r="BE57" s="155">
        <f>IF(AZ57=5,G57,0)</f>
        <v>0</v>
      </c>
      <c r="CA57" s="183">
        <v>1</v>
      </c>
      <c r="CB57" s="183">
        <v>0</v>
      </c>
      <c r="CZ57" s="155">
        <v>0.0159</v>
      </c>
    </row>
    <row r="58" spans="1:104" ht="12.75">
      <c r="A58" s="192">
        <v>41</v>
      </c>
      <c r="B58" s="193" t="s">
        <v>188</v>
      </c>
      <c r="C58" s="194" t="s">
        <v>189</v>
      </c>
      <c r="D58" s="195" t="s">
        <v>107</v>
      </c>
      <c r="E58" s="196">
        <v>1</v>
      </c>
      <c r="F58" s="196">
        <v>0</v>
      </c>
      <c r="G58" s="197">
        <f>E58*F58</f>
        <v>0</v>
      </c>
      <c r="O58" s="183">
        <v>2</v>
      </c>
      <c r="AA58" s="155">
        <v>1</v>
      </c>
      <c r="AB58" s="155">
        <v>0</v>
      </c>
      <c r="AC58" s="155">
        <v>0</v>
      </c>
      <c r="AZ58" s="155">
        <v>2</v>
      </c>
      <c r="BA58" s="155">
        <f>IF(AZ58=1,G58,0)</f>
        <v>0</v>
      </c>
      <c r="BB58" s="155">
        <f>IF(AZ58=2,G58,0)</f>
        <v>0</v>
      </c>
      <c r="BC58" s="155">
        <f>IF(AZ58=3,G58,0)</f>
        <v>0</v>
      </c>
      <c r="BD58" s="155">
        <f>IF(AZ58=4,G58,0)</f>
        <v>0</v>
      </c>
      <c r="BE58" s="155">
        <f>IF(AZ58=5,G58,0)</f>
        <v>0</v>
      </c>
      <c r="CA58" s="183">
        <v>1</v>
      </c>
      <c r="CB58" s="183">
        <v>0</v>
      </c>
      <c r="CZ58" s="155">
        <v>0.0159</v>
      </c>
    </row>
    <row r="59" spans="1:104" ht="12.75">
      <c r="A59" s="192">
        <v>42</v>
      </c>
      <c r="B59" s="193" t="s">
        <v>190</v>
      </c>
      <c r="C59" s="194" t="s">
        <v>191</v>
      </c>
      <c r="D59" s="195" t="s">
        <v>107</v>
      </c>
      <c r="E59" s="196">
        <v>1</v>
      </c>
      <c r="F59" s="196">
        <v>0</v>
      </c>
      <c r="G59" s="197">
        <f>E59*F59</f>
        <v>0</v>
      </c>
      <c r="O59" s="183">
        <v>2</v>
      </c>
      <c r="AA59" s="155">
        <v>1</v>
      </c>
      <c r="AB59" s="155">
        <v>0</v>
      </c>
      <c r="AC59" s="155">
        <v>0</v>
      </c>
      <c r="AZ59" s="155">
        <v>2</v>
      </c>
      <c r="BA59" s="155">
        <f>IF(AZ59=1,G59,0)</f>
        <v>0</v>
      </c>
      <c r="BB59" s="155">
        <f>IF(AZ59=2,G59,0)</f>
        <v>0</v>
      </c>
      <c r="BC59" s="155">
        <f>IF(AZ59=3,G59,0)</f>
        <v>0</v>
      </c>
      <c r="BD59" s="155">
        <f>IF(AZ59=4,G59,0)</f>
        <v>0</v>
      </c>
      <c r="BE59" s="155">
        <f>IF(AZ59=5,G59,0)</f>
        <v>0</v>
      </c>
      <c r="CA59" s="183">
        <v>1</v>
      </c>
      <c r="CB59" s="183">
        <v>0</v>
      </c>
      <c r="CZ59" s="155">
        <v>0.0159</v>
      </c>
    </row>
    <row r="60" spans="1:104" ht="12.75">
      <c r="A60" s="192">
        <v>43</v>
      </c>
      <c r="B60" s="193" t="s">
        <v>192</v>
      </c>
      <c r="C60" s="194" t="s">
        <v>193</v>
      </c>
      <c r="D60" s="195" t="s">
        <v>112</v>
      </c>
      <c r="E60" s="196">
        <v>45</v>
      </c>
      <c r="F60" s="196">
        <v>0</v>
      </c>
      <c r="G60" s="197">
        <f>E60*F60</f>
        <v>0</v>
      </c>
      <c r="O60" s="183">
        <v>2</v>
      </c>
      <c r="AA60" s="155">
        <v>1</v>
      </c>
      <c r="AB60" s="155">
        <v>0</v>
      </c>
      <c r="AC60" s="155">
        <v>0</v>
      </c>
      <c r="AZ60" s="155">
        <v>2</v>
      </c>
      <c r="BA60" s="155">
        <f>IF(AZ60=1,G60,0)</f>
        <v>0</v>
      </c>
      <c r="BB60" s="155">
        <f>IF(AZ60=2,G60,0)</f>
        <v>0</v>
      </c>
      <c r="BC60" s="155">
        <f>IF(AZ60=3,G60,0)</f>
        <v>0</v>
      </c>
      <c r="BD60" s="155">
        <f>IF(AZ60=4,G60,0)</f>
        <v>0</v>
      </c>
      <c r="BE60" s="155">
        <f>IF(AZ60=5,G60,0)</f>
        <v>0</v>
      </c>
      <c r="CA60" s="183">
        <v>1</v>
      </c>
      <c r="CB60" s="183">
        <v>0</v>
      </c>
      <c r="CZ60" s="155">
        <v>0.0159</v>
      </c>
    </row>
    <row r="61" spans="1:104" ht="12.75">
      <c r="A61" s="192">
        <v>44</v>
      </c>
      <c r="B61" s="193" t="s">
        <v>194</v>
      </c>
      <c r="C61" s="194" t="s">
        <v>195</v>
      </c>
      <c r="D61" s="195" t="s">
        <v>112</v>
      </c>
      <c r="E61" s="196">
        <v>45</v>
      </c>
      <c r="F61" s="196">
        <v>0</v>
      </c>
      <c r="G61" s="197">
        <f>E61*F61</f>
        <v>0</v>
      </c>
      <c r="O61" s="183">
        <v>2</v>
      </c>
      <c r="AA61" s="155">
        <v>1</v>
      </c>
      <c r="AB61" s="155">
        <v>0</v>
      </c>
      <c r="AC61" s="155">
        <v>0</v>
      </c>
      <c r="AZ61" s="155">
        <v>2</v>
      </c>
      <c r="BA61" s="155">
        <f>IF(AZ61=1,G61,0)</f>
        <v>0</v>
      </c>
      <c r="BB61" s="155">
        <f>IF(AZ61=2,G61,0)</f>
        <v>0</v>
      </c>
      <c r="BC61" s="155">
        <f>IF(AZ61=3,G61,0)</f>
        <v>0</v>
      </c>
      <c r="BD61" s="155">
        <f>IF(AZ61=4,G61,0)</f>
        <v>0</v>
      </c>
      <c r="BE61" s="155">
        <f>IF(AZ61=5,G61,0)</f>
        <v>0</v>
      </c>
      <c r="CA61" s="183">
        <v>1</v>
      </c>
      <c r="CB61" s="183">
        <v>0</v>
      </c>
      <c r="CZ61" s="155">
        <v>0.0159</v>
      </c>
    </row>
    <row r="62" spans="1:104" ht="12.75">
      <c r="A62" s="192">
        <v>45</v>
      </c>
      <c r="B62" s="193" t="s">
        <v>196</v>
      </c>
      <c r="C62" s="194" t="s">
        <v>197</v>
      </c>
      <c r="D62" s="195" t="s">
        <v>112</v>
      </c>
      <c r="E62" s="196">
        <v>3</v>
      </c>
      <c r="F62" s="196">
        <v>0</v>
      </c>
      <c r="G62" s="197">
        <f>E62*F62</f>
        <v>0</v>
      </c>
      <c r="O62" s="183">
        <v>2</v>
      </c>
      <c r="AA62" s="155">
        <v>1</v>
      </c>
      <c r="AB62" s="155">
        <v>0</v>
      </c>
      <c r="AC62" s="155">
        <v>0</v>
      </c>
      <c r="AZ62" s="155">
        <v>2</v>
      </c>
      <c r="BA62" s="155">
        <f>IF(AZ62=1,G62,0)</f>
        <v>0</v>
      </c>
      <c r="BB62" s="155">
        <f>IF(AZ62=2,G62,0)</f>
        <v>0</v>
      </c>
      <c r="BC62" s="155">
        <f>IF(AZ62=3,G62,0)</f>
        <v>0</v>
      </c>
      <c r="BD62" s="155">
        <f>IF(AZ62=4,G62,0)</f>
        <v>0</v>
      </c>
      <c r="BE62" s="155">
        <f>IF(AZ62=5,G62,0)</f>
        <v>0</v>
      </c>
      <c r="CA62" s="183">
        <v>1</v>
      </c>
      <c r="CB62" s="183">
        <v>0</v>
      </c>
      <c r="CZ62" s="155">
        <v>0.0159</v>
      </c>
    </row>
    <row r="63" spans="1:104" ht="12.75">
      <c r="A63" s="192">
        <v>46</v>
      </c>
      <c r="B63" s="193" t="s">
        <v>198</v>
      </c>
      <c r="C63" s="194" t="s">
        <v>199</v>
      </c>
      <c r="D63" s="195" t="s">
        <v>112</v>
      </c>
      <c r="E63" s="196">
        <v>6</v>
      </c>
      <c r="F63" s="196">
        <v>0</v>
      </c>
      <c r="G63" s="197">
        <f>E63*F63</f>
        <v>0</v>
      </c>
      <c r="O63" s="183">
        <v>2</v>
      </c>
      <c r="AA63" s="155">
        <v>1</v>
      </c>
      <c r="AB63" s="155">
        <v>0</v>
      </c>
      <c r="AC63" s="155">
        <v>0</v>
      </c>
      <c r="AZ63" s="155">
        <v>2</v>
      </c>
      <c r="BA63" s="155">
        <f>IF(AZ63=1,G63,0)</f>
        <v>0</v>
      </c>
      <c r="BB63" s="155">
        <f>IF(AZ63=2,G63,0)</f>
        <v>0</v>
      </c>
      <c r="BC63" s="155">
        <f>IF(AZ63=3,G63,0)</f>
        <v>0</v>
      </c>
      <c r="BD63" s="155">
        <f>IF(AZ63=4,G63,0)</f>
        <v>0</v>
      </c>
      <c r="BE63" s="155">
        <f>IF(AZ63=5,G63,0)</f>
        <v>0</v>
      </c>
      <c r="CA63" s="183">
        <v>1</v>
      </c>
      <c r="CB63" s="183">
        <v>0</v>
      </c>
      <c r="CZ63" s="155">
        <v>0.0159</v>
      </c>
    </row>
    <row r="64" spans="1:104" ht="12.75">
      <c r="A64" s="192">
        <v>47</v>
      </c>
      <c r="B64" s="193" t="s">
        <v>200</v>
      </c>
      <c r="C64" s="194" t="s">
        <v>201</v>
      </c>
      <c r="D64" s="195" t="s">
        <v>112</v>
      </c>
      <c r="E64" s="196">
        <v>1</v>
      </c>
      <c r="F64" s="196">
        <v>0</v>
      </c>
      <c r="G64" s="197">
        <f>E64*F64</f>
        <v>0</v>
      </c>
      <c r="O64" s="183">
        <v>2</v>
      </c>
      <c r="AA64" s="155">
        <v>1</v>
      </c>
      <c r="AB64" s="155">
        <v>0</v>
      </c>
      <c r="AC64" s="155">
        <v>0</v>
      </c>
      <c r="AZ64" s="155">
        <v>2</v>
      </c>
      <c r="BA64" s="155">
        <f>IF(AZ64=1,G64,0)</f>
        <v>0</v>
      </c>
      <c r="BB64" s="155">
        <f>IF(AZ64=2,G64,0)</f>
        <v>0</v>
      </c>
      <c r="BC64" s="155">
        <f>IF(AZ64=3,G64,0)</f>
        <v>0</v>
      </c>
      <c r="BD64" s="155">
        <f>IF(AZ64=4,G64,0)</f>
        <v>0</v>
      </c>
      <c r="BE64" s="155">
        <f>IF(AZ64=5,G64,0)</f>
        <v>0</v>
      </c>
      <c r="CA64" s="183">
        <v>1</v>
      </c>
      <c r="CB64" s="183">
        <v>0</v>
      </c>
      <c r="CZ64" s="155">
        <v>0.0159</v>
      </c>
    </row>
    <row r="65" spans="1:104" ht="12.75">
      <c r="A65" s="192">
        <v>48</v>
      </c>
      <c r="B65" s="193" t="s">
        <v>202</v>
      </c>
      <c r="C65" s="194" t="s">
        <v>203</v>
      </c>
      <c r="D65" s="195" t="s">
        <v>112</v>
      </c>
      <c r="E65" s="196">
        <v>2</v>
      </c>
      <c r="F65" s="196">
        <v>0</v>
      </c>
      <c r="G65" s="197">
        <f>E65*F65</f>
        <v>0</v>
      </c>
      <c r="O65" s="183">
        <v>2</v>
      </c>
      <c r="AA65" s="155">
        <v>1</v>
      </c>
      <c r="AB65" s="155">
        <v>0</v>
      </c>
      <c r="AC65" s="155">
        <v>0</v>
      </c>
      <c r="AZ65" s="155">
        <v>2</v>
      </c>
      <c r="BA65" s="155">
        <f>IF(AZ65=1,G65,0)</f>
        <v>0</v>
      </c>
      <c r="BB65" s="155">
        <f>IF(AZ65=2,G65,0)</f>
        <v>0</v>
      </c>
      <c r="BC65" s="155">
        <f>IF(AZ65=3,G65,0)</f>
        <v>0</v>
      </c>
      <c r="BD65" s="155">
        <f>IF(AZ65=4,G65,0)</f>
        <v>0</v>
      </c>
      <c r="BE65" s="155">
        <f>IF(AZ65=5,G65,0)</f>
        <v>0</v>
      </c>
      <c r="CA65" s="183">
        <v>1</v>
      </c>
      <c r="CB65" s="183">
        <v>0</v>
      </c>
      <c r="CZ65" s="155">
        <v>0.0159</v>
      </c>
    </row>
    <row r="66" spans="1:104" ht="12.75">
      <c r="A66" s="192">
        <v>49</v>
      </c>
      <c r="B66" s="193" t="s">
        <v>204</v>
      </c>
      <c r="C66" s="194" t="s">
        <v>205</v>
      </c>
      <c r="D66" s="195" t="s">
        <v>107</v>
      </c>
      <c r="E66" s="196">
        <v>1</v>
      </c>
      <c r="F66" s="196">
        <v>0</v>
      </c>
      <c r="G66" s="197">
        <f>E66*F66</f>
        <v>0</v>
      </c>
      <c r="O66" s="183">
        <v>2</v>
      </c>
      <c r="AA66" s="155">
        <v>1</v>
      </c>
      <c r="AB66" s="155">
        <v>0</v>
      </c>
      <c r="AC66" s="155">
        <v>0</v>
      </c>
      <c r="AZ66" s="155">
        <v>2</v>
      </c>
      <c r="BA66" s="155">
        <f>IF(AZ66=1,G66,0)</f>
        <v>0</v>
      </c>
      <c r="BB66" s="155">
        <f>IF(AZ66=2,G66,0)</f>
        <v>0</v>
      </c>
      <c r="BC66" s="155">
        <f>IF(AZ66=3,G66,0)</f>
        <v>0</v>
      </c>
      <c r="BD66" s="155">
        <f>IF(AZ66=4,G66,0)</f>
        <v>0</v>
      </c>
      <c r="BE66" s="155">
        <f>IF(AZ66=5,G66,0)</f>
        <v>0</v>
      </c>
      <c r="CA66" s="183">
        <v>1</v>
      </c>
      <c r="CB66" s="183">
        <v>0</v>
      </c>
      <c r="CZ66" s="155">
        <v>0.0159</v>
      </c>
    </row>
    <row r="67" spans="1:104" ht="12.75">
      <c r="A67" s="192">
        <v>50</v>
      </c>
      <c r="B67" s="193" t="s">
        <v>206</v>
      </c>
      <c r="C67" s="194" t="s">
        <v>207</v>
      </c>
      <c r="D67" s="195" t="s">
        <v>208</v>
      </c>
      <c r="E67" s="196">
        <v>1</v>
      </c>
      <c r="F67" s="196">
        <v>0</v>
      </c>
      <c r="G67" s="197">
        <f>E67*F67</f>
        <v>0</v>
      </c>
      <c r="O67" s="183">
        <v>2</v>
      </c>
      <c r="AA67" s="155">
        <v>1</v>
      </c>
      <c r="AB67" s="155">
        <v>0</v>
      </c>
      <c r="AC67" s="155">
        <v>0</v>
      </c>
      <c r="AZ67" s="155">
        <v>2</v>
      </c>
      <c r="BA67" s="155">
        <f>IF(AZ67=1,G67,0)</f>
        <v>0</v>
      </c>
      <c r="BB67" s="155">
        <f>IF(AZ67=2,G67,0)</f>
        <v>0</v>
      </c>
      <c r="BC67" s="155">
        <f>IF(AZ67=3,G67,0)</f>
        <v>0</v>
      </c>
      <c r="BD67" s="155">
        <f>IF(AZ67=4,G67,0)</f>
        <v>0</v>
      </c>
      <c r="BE67" s="155">
        <f>IF(AZ67=5,G67,0)</f>
        <v>0</v>
      </c>
      <c r="CA67" s="183">
        <v>1</v>
      </c>
      <c r="CB67" s="183">
        <v>0</v>
      </c>
      <c r="CZ67" s="155">
        <v>0.0159</v>
      </c>
    </row>
    <row r="68" spans="1:104" ht="12.75">
      <c r="A68" s="192">
        <v>51</v>
      </c>
      <c r="B68" s="193" t="s">
        <v>209</v>
      </c>
      <c r="C68" s="194" t="s">
        <v>210</v>
      </c>
      <c r="D68" s="195" t="s">
        <v>107</v>
      </c>
      <c r="E68" s="196">
        <v>1</v>
      </c>
      <c r="F68" s="196">
        <v>0</v>
      </c>
      <c r="G68" s="197">
        <f>E68*F68</f>
        <v>0</v>
      </c>
      <c r="O68" s="183">
        <v>2</v>
      </c>
      <c r="AA68" s="155">
        <v>1</v>
      </c>
      <c r="AB68" s="155">
        <v>0</v>
      </c>
      <c r="AC68" s="155">
        <v>0</v>
      </c>
      <c r="AZ68" s="155">
        <v>2</v>
      </c>
      <c r="BA68" s="155">
        <f>IF(AZ68=1,G68,0)</f>
        <v>0</v>
      </c>
      <c r="BB68" s="155">
        <f>IF(AZ68=2,G68,0)</f>
        <v>0</v>
      </c>
      <c r="BC68" s="155">
        <f>IF(AZ68=3,G68,0)</f>
        <v>0</v>
      </c>
      <c r="BD68" s="155">
        <f>IF(AZ68=4,G68,0)</f>
        <v>0</v>
      </c>
      <c r="BE68" s="155">
        <f>IF(AZ68=5,G68,0)</f>
        <v>0</v>
      </c>
      <c r="CA68" s="183">
        <v>1</v>
      </c>
      <c r="CB68" s="183">
        <v>0</v>
      </c>
      <c r="CZ68" s="155">
        <v>0.0159</v>
      </c>
    </row>
    <row r="69" spans="1:104" ht="12.75">
      <c r="A69" s="192">
        <v>52</v>
      </c>
      <c r="B69" s="193" t="s">
        <v>211</v>
      </c>
      <c r="C69" s="194" t="s">
        <v>212</v>
      </c>
      <c r="D69" s="195" t="s">
        <v>107</v>
      </c>
      <c r="E69" s="196">
        <v>1</v>
      </c>
      <c r="F69" s="196">
        <v>0</v>
      </c>
      <c r="G69" s="197">
        <f>E69*F69</f>
        <v>0</v>
      </c>
      <c r="O69" s="183">
        <v>2</v>
      </c>
      <c r="AA69" s="155">
        <v>1</v>
      </c>
      <c r="AB69" s="155">
        <v>0</v>
      </c>
      <c r="AC69" s="155">
        <v>0</v>
      </c>
      <c r="AZ69" s="155">
        <v>2</v>
      </c>
      <c r="BA69" s="155">
        <f>IF(AZ69=1,G69,0)</f>
        <v>0</v>
      </c>
      <c r="BB69" s="155">
        <f>IF(AZ69=2,G69,0)</f>
        <v>0</v>
      </c>
      <c r="BC69" s="155">
        <f>IF(AZ69=3,G69,0)</f>
        <v>0</v>
      </c>
      <c r="BD69" s="155">
        <f>IF(AZ69=4,G69,0)</f>
        <v>0</v>
      </c>
      <c r="BE69" s="155">
        <f>IF(AZ69=5,G69,0)</f>
        <v>0</v>
      </c>
      <c r="CA69" s="183">
        <v>1</v>
      </c>
      <c r="CB69" s="183">
        <v>0</v>
      </c>
      <c r="CZ69" s="155">
        <v>0.0159</v>
      </c>
    </row>
    <row r="70" spans="1:104" ht="12.75">
      <c r="A70" s="192">
        <v>53</v>
      </c>
      <c r="B70" s="193" t="s">
        <v>213</v>
      </c>
      <c r="C70" s="194" t="s">
        <v>214</v>
      </c>
      <c r="D70" s="195" t="s">
        <v>107</v>
      </c>
      <c r="E70" s="196">
        <v>1</v>
      </c>
      <c r="F70" s="196">
        <v>0</v>
      </c>
      <c r="G70" s="197">
        <f>E70*F70</f>
        <v>0</v>
      </c>
      <c r="O70" s="183">
        <v>2</v>
      </c>
      <c r="AA70" s="155">
        <v>1</v>
      </c>
      <c r="AB70" s="155">
        <v>0</v>
      </c>
      <c r="AC70" s="155">
        <v>0</v>
      </c>
      <c r="AZ70" s="155">
        <v>2</v>
      </c>
      <c r="BA70" s="155">
        <f>IF(AZ70=1,G70,0)</f>
        <v>0</v>
      </c>
      <c r="BB70" s="155">
        <f>IF(AZ70=2,G70,0)</f>
        <v>0</v>
      </c>
      <c r="BC70" s="155">
        <f>IF(AZ70=3,G70,0)</f>
        <v>0</v>
      </c>
      <c r="BD70" s="155">
        <f>IF(AZ70=4,G70,0)</f>
        <v>0</v>
      </c>
      <c r="BE70" s="155">
        <f>IF(AZ70=5,G70,0)</f>
        <v>0</v>
      </c>
      <c r="CA70" s="183">
        <v>1</v>
      </c>
      <c r="CB70" s="183">
        <v>0</v>
      </c>
      <c r="CZ70" s="155">
        <v>0.0159</v>
      </c>
    </row>
    <row r="71" spans="1:104" ht="12.75">
      <c r="A71" s="192">
        <v>54</v>
      </c>
      <c r="B71" s="193" t="s">
        <v>215</v>
      </c>
      <c r="C71" s="194" t="s">
        <v>216</v>
      </c>
      <c r="D71" s="195" t="s">
        <v>107</v>
      </c>
      <c r="E71" s="196">
        <v>1</v>
      </c>
      <c r="F71" s="196">
        <v>0</v>
      </c>
      <c r="G71" s="197">
        <f>E71*F71</f>
        <v>0</v>
      </c>
      <c r="O71" s="183">
        <v>2</v>
      </c>
      <c r="AA71" s="155">
        <v>1</v>
      </c>
      <c r="AB71" s="155">
        <v>0</v>
      </c>
      <c r="AC71" s="155">
        <v>0</v>
      </c>
      <c r="AZ71" s="155">
        <v>2</v>
      </c>
      <c r="BA71" s="155">
        <f>IF(AZ71=1,G71,0)</f>
        <v>0</v>
      </c>
      <c r="BB71" s="155">
        <f>IF(AZ71=2,G71,0)</f>
        <v>0</v>
      </c>
      <c r="BC71" s="155">
        <f>IF(AZ71=3,G71,0)</f>
        <v>0</v>
      </c>
      <c r="BD71" s="155">
        <f>IF(AZ71=4,G71,0)</f>
        <v>0</v>
      </c>
      <c r="BE71" s="155">
        <f>IF(AZ71=5,G71,0)</f>
        <v>0</v>
      </c>
      <c r="CA71" s="183">
        <v>1</v>
      </c>
      <c r="CB71" s="183">
        <v>0</v>
      </c>
      <c r="CZ71" s="155">
        <v>0.0159</v>
      </c>
    </row>
    <row r="72" spans="1:104" ht="12.75">
      <c r="A72" s="192">
        <v>55</v>
      </c>
      <c r="B72" s="193" t="s">
        <v>217</v>
      </c>
      <c r="C72" s="194" t="s">
        <v>218</v>
      </c>
      <c r="D72" s="195" t="s">
        <v>107</v>
      </c>
      <c r="E72" s="196">
        <v>1</v>
      </c>
      <c r="F72" s="196">
        <v>0</v>
      </c>
      <c r="G72" s="197">
        <f>E72*F72</f>
        <v>0</v>
      </c>
      <c r="O72" s="183">
        <v>2</v>
      </c>
      <c r="AA72" s="155">
        <v>1</v>
      </c>
      <c r="AB72" s="155">
        <v>0</v>
      </c>
      <c r="AC72" s="155">
        <v>0</v>
      </c>
      <c r="AZ72" s="155">
        <v>2</v>
      </c>
      <c r="BA72" s="155">
        <f>IF(AZ72=1,G72,0)</f>
        <v>0</v>
      </c>
      <c r="BB72" s="155">
        <f>IF(AZ72=2,G72,0)</f>
        <v>0</v>
      </c>
      <c r="BC72" s="155">
        <f>IF(AZ72=3,G72,0)</f>
        <v>0</v>
      </c>
      <c r="BD72" s="155">
        <f>IF(AZ72=4,G72,0)</f>
        <v>0</v>
      </c>
      <c r="BE72" s="155">
        <f>IF(AZ72=5,G72,0)</f>
        <v>0</v>
      </c>
      <c r="CA72" s="183">
        <v>1</v>
      </c>
      <c r="CB72" s="183">
        <v>0</v>
      </c>
      <c r="CZ72" s="155">
        <v>0.0159</v>
      </c>
    </row>
    <row r="73" spans="1:104" ht="12.75">
      <c r="A73" s="192">
        <v>56</v>
      </c>
      <c r="B73" s="193" t="s">
        <v>219</v>
      </c>
      <c r="C73" s="194" t="s">
        <v>220</v>
      </c>
      <c r="D73" s="195" t="s">
        <v>208</v>
      </c>
      <c r="E73" s="196">
        <v>1</v>
      </c>
      <c r="F73" s="196">
        <v>0</v>
      </c>
      <c r="G73" s="197">
        <f>E73*F73</f>
        <v>0</v>
      </c>
      <c r="O73" s="183">
        <v>2</v>
      </c>
      <c r="AA73" s="155">
        <v>1</v>
      </c>
      <c r="AB73" s="155">
        <v>0</v>
      </c>
      <c r="AC73" s="155">
        <v>0</v>
      </c>
      <c r="AZ73" s="155">
        <v>2</v>
      </c>
      <c r="BA73" s="155">
        <f>IF(AZ73=1,G73,0)</f>
        <v>0</v>
      </c>
      <c r="BB73" s="155">
        <f>IF(AZ73=2,G73,0)</f>
        <v>0</v>
      </c>
      <c r="BC73" s="155">
        <f>IF(AZ73=3,G73,0)</f>
        <v>0</v>
      </c>
      <c r="BD73" s="155">
        <f>IF(AZ73=4,G73,0)</f>
        <v>0</v>
      </c>
      <c r="BE73" s="155">
        <f>IF(AZ73=5,G73,0)</f>
        <v>0</v>
      </c>
      <c r="CA73" s="183">
        <v>1</v>
      </c>
      <c r="CB73" s="183">
        <v>0</v>
      </c>
      <c r="CZ73" s="155">
        <v>0.0159</v>
      </c>
    </row>
    <row r="74" spans="1:104" ht="12.75">
      <c r="A74" s="192">
        <v>57</v>
      </c>
      <c r="B74" s="193" t="s">
        <v>221</v>
      </c>
      <c r="C74" s="194" t="s">
        <v>222</v>
      </c>
      <c r="D74" s="195" t="s">
        <v>208</v>
      </c>
      <c r="E74" s="196">
        <v>1</v>
      </c>
      <c r="F74" s="196">
        <v>0</v>
      </c>
      <c r="G74" s="197">
        <f>E74*F74</f>
        <v>0</v>
      </c>
      <c r="O74" s="183">
        <v>2</v>
      </c>
      <c r="AA74" s="155">
        <v>1</v>
      </c>
      <c r="AB74" s="155">
        <v>0</v>
      </c>
      <c r="AC74" s="155">
        <v>0</v>
      </c>
      <c r="AZ74" s="155">
        <v>2</v>
      </c>
      <c r="BA74" s="155">
        <f>IF(AZ74=1,G74,0)</f>
        <v>0</v>
      </c>
      <c r="BB74" s="155">
        <f>IF(AZ74=2,G74,0)</f>
        <v>0</v>
      </c>
      <c r="BC74" s="155">
        <f>IF(AZ74=3,G74,0)</f>
        <v>0</v>
      </c>
      <c r="BD74" s="155">
        <f>IF(AZ74=4,G74,0)</f>
        <v>0</v>
      </c>
      <c r="BE74" s="155">
        <f>IF(AZ74=5,G74,0)</f>
        <v>0</v>
      </c>
      <c r="CA74" s="183">
        <v>1</v>
      </c>
      <c r="CB74" s="183">
        <v>0</v>
      </c>
      <c r="CZ74" s="155">
        <v>0.0159</v>
      </c>
    </row>
    <row r="75" spans="1:104" ht="12.75">
      <c r="A75" s="192">
        <v>58</v>
      </c>
      <c r="B75" s="193" t="s">
        <v>223</v>
      </c>
      <c r="C75" s="194" t="s">
        <v>224</v>
      </c>
      <c r="D75" s="195" t="s">
        <v>107</v>
      </c>
      <c r="E75" s="196">
        <v>1</v>
      </c>
      <c r="F75" s="196">
        <v>0</v>
      </c>
      <c r="G75" s="197">
        <f>E75*F75</f>
        <v>0</v>
      </c>
      <c r="O75" s="183">
        <v>2</v>
      </c>
      <c r="AA75" s="155">
        <v>1</v>
      </c>
      <c r="AB75" s="155">
        <v>0</v>
      </c>
      <c r="AC75" s="155">
        <v>0</v>
      </c>
      <c r="AZ75" s="155">
        <v>2</v>
      </c>
      <c r="BA75" s="155">
        <f>IF(AZ75=1,G75,0)</f>
        <v>0</v>
      </c>
      <c r="BB75" s="155">
        <f>IF(AZ75=2,G75,0)</f>
        <v>0</v>
      </c>
      <c r="BC75" s="155">
        <f>IF(AZ75=3,G75,0)</f>
        <v>0</v>
      </c>
      <c r="BD75" s="155">
        <f>IF(AZ75=4,G75,0)</f>
        <v>0</v>
      </c>
      <c r="BE75" s="155">
        <f>IF(AZ75=5,G75,0)</f>
        <v>0</v>
      </c>
      <c r="CA75" s="183">
        <v>1</v>
      </c>
      <c r="CB75" s="183">
        <v>0</v>
      </c>
      <c r="CZ75" s="155">
        <v>0.0159</v>
      </c>
    </row>
    <row r="76" spans="1:104" ht="12.75">
      <c r="A76" s="192">
        <v>59</v>
      </c>
      <c r="B76" s="193" t="s">
        <v>225</v>
      </c>
      <c r="C76" s="194" t="s">
        <v>226</v>
      </c>
      <c r="D76" s="195" t="s">
        <v>107</v>
      </c>
      <c r="E76" s="196">
        <v>1</v>
      </c>
      <c r="F76" s="196">
        <v>0</v>
      </c>
      <c r="G76" s="197">
        <f>E76*F76</f>
        <v>0</v>
      </c>
      <c r="O76" s="183">
        <v>2</v>
      </c>
      <c r="AA76" s="155">
        <v>1</v>
      </c>
      <c r="AB76" s="155">
        <v>0</v>
      </c>
      <c r="AC76" s="155">
        <v>0</v>
      </c>
      <c r="AZ76" s="155">
        <v>2</v>
      </c>
      <c r="BA76" s="155">
        <f>IF(AZ76=1,G76,0)</f>
        <v>0</v>
      </c>
      <c r="BB76" s="155">
        <f>IF(AZ76=2,G76,0)</f>
        <v>0</v>
      </c>
      <c r="BC76" s="155">
        <f>IF(AZ76=3,G76,0)</f>
        <v>0</v>
      </c>
      <c r="BD76" s="155">
        <f>IF(AZ76=4,G76,0)</f>
        <v>0</v>
      </c>
      <c r="BE76" s="155">
        <f>IF(AZ76=5,G76,0)</f>
        <v>0</v>
      </c>
      <c r="CA76" s="183">
        <v>1</v>
      </c>
      <c r="CB76" s="183">
        <v>0</v>
      </c>
      <c r="CZ76" s="155">
        <v>0.0159</v>
      </c>
    </row>
    <row r="77" spans="1:104" ht="12.75">
      <c r="A77" s="192">
        <v>60</v>
      </c>
      <c r="B77" s="193" t="s">
        <v>227</v>
      </c>
      <c r="C77" s="194" t="s">
        <v>228</v>
      </c>
      <c r="D77" s="195" t="s">
        <v>107</v>
      </c>
      <c r="E77" s="196">
        <v>1</v>
      </c>
      <c r="F77" s="196">
        <v>0</v>
      </c>
      <c r="G77" s="197">
        <f>E77*F77</f>
        <v>0</v>
      </c>
      <c r="O77" s="183">
        <v>2</v>
      </c>
      <c r="AA77" s="155">
        <v>1</v>
      </c>
      <c r="AB77" s="155">
        <v>0</v>
      </c>
      <c r="AC77" s="155">
        <v>0</v>
      </c>
      <c r="AZ77" s="155">
        <v>2</v>
      </c>
      <c r="BA77" s="155">
        <f>IF(AZ77=1,G77,0)</f>
        <v>0</v>
      </c>
      <c r="BB77" s="155">
        <f>IF(AZ77=2,G77,0)</f>
        <v>0</v>
      </c>
      <c r="BC77" s="155">
        <f>IF(AZ77=3,G77,0)</f>
        <v>0</v>
      </c>
      <c r="BD77" s="155">
        <f>IF(AZ77=4,G77,0)</f>
        <v>0</v>
      </c>
      <c r="BE77" s="155">
        <f>IF(AZ77=5,G77,0)</f>
        <v>0</v>
      </c>
      <c r="CA77" s="183">
        <v>1</v>
      </c>
      <c r="CB77" s="183">
        <v>0</v>
      </c>
      <c r="CZ77" s="155">
        <v>0.0159</v>
      </c>
    </row>
    <row r="78" spans="1:104" ht="12.75">
      <c r="A78" s="192">
        <v>61</v>
      </c>
      <c r="B78" s="193" t="s">
        <v>229</v>
      </c>
      <c r="C78" s="194" t="s">
        <v>230</v>
      </c>
      <c r="D78" s="195" t="s">
        <v>107</v>
      </c>
      <c r="E78" s="196">
        <v>1</v>
      </c>
      <c r="F78" s="196">
        <v>0</v>
      </c>
      <c r="G78" s="197">
        <f>E78*F78</f>
        <v>0</v>
      </c>
      <c r="O78" s="183">
        <v>2</v>
      </c>
      <c r="AA78" s="155">
        <v>1</v>
      </c>
      <c r="AB78" s="155">
        <v>0</v>
      </c>
      <c r="AC78" s="155">
        <v>0</v>
      </c>
      <c r="AZ78" s="155">
        <v>2</v>
      </c>
      <c r="BA78" s="155">
        <f>IF(AZ78=1,G78,0)</f>
        <v>0</v>
      </c>
      <c r="BB78" s="155">
        <f>IF(AZ78=2,G78,0)</f>
        <v>0</v>
      </c>
      <c r="BC78" s="155">
        <f>IF(AZ78=3,G78,0)</f>
        <v>0</v>
      </c>
      <c r="BD78" s="155">
        <f>IF(AZ78=4,G78,0)</f>
        <v>0</v>
      </c>
      <c r="BE78" s="155">
        <f>IF(AZ78=5,G78,0)</f>
        <v>0</v>
      </c>
      <c r="CA78" s="183">
        <v>1</v>
      </c>
      <c r="CB78" s="183">
        <v>0</v>
      </c>
      <c r="CZ78" s="155">
        <v>0.0159</v>
      </c>
    </row>
    <row r="79" spans="1:104" ht="12.75">
      <c r="A79" s="192">
        <v>62</v>
      </c>
      <c r="B79" s="193" t="s">
        <v>231</v>
      </c>
      <c r="C79" s="194" t="s">
        <v>232</v>
      </c>
      <c r="D79" s="195" t="s">
        <v>107</v>
      </c>
      <c r="E79" s="196">
        <v>1</v>
      </c>
      <c r="F79" s="196">
        <v>0</v>
      </c>
      <c r="G79" s="197">
        <f>E79*F79</f>
        <v>0</v>
      </c>
      <c r="O79" s="183">
        <v>2</v>
      </c>
      <c r="AA79" s="155">
        <v>1</v>
      </c>
      <c r="AB79" s="155">
        <v>0</v>
      </c>
      <c r="AC79" s="155">
        <v>0</v>
      </c>
      <c r="AZ79" s="155">
        <v>2</v>
      </c>
      <c r="BA79" s="155">
        <f>IF(AZ79=1,G79,0)</f>
        <v>0</v>
      </c>
      <c r="BB79" s="155">
        <f>IF(AZ79=2,G79,0)</f>
        <v>0</v>
      </c>
      <c r="BC79" s="155">
        <f>IF(AZ79=3,G79,0)</f>
        <v>0</v>
      </c>
      <c r="BD79" s="155">
        <f>IF(AZ79=4,G79,0)</f>
        <v>0</v>
      </c>
      <c r="BE79" s="155">
        <f>IF(AZ79=5,G79,0)</f>
        <v>0</v>
      </c>
      <c r="CA79" s="183">
        <v>1</v>
      </c>
      <c r="CB79" s="183">
        <v>0</v>
      </c>
      <c r="CZ79" s="155">
        <v>0.0159</v>
      </c>
    </row>
    <row r="80" spans="1:104" ht="12.75">
      <c r="A80" s="192">
        <v>63</v>
      </c>
      <c r="B80" s="193" t="s">
        <v>233</v>
      </c>
      <c r="C80" s="194" t="s">
        <v>234</v>
      </c>
      <c r="D80" s="195" t="s">
        <v>107</v>
      </c>
      <c r="E80" s="196">
        <v>1</v>
      </c>
      <c r="F80" s="196">
        <v>0</v>
      </c>
      <c r="G80" s="197">
        <f>E80*F80</f>
        <v>0</v>
      </c>
      <c r="O80" s="183">
        <v>2</v>
      </c>
      <c r="AA80" s="155">
        <v>1</v>
      </c>
      <c r="AB80" s="155">
        <v>0</v>
      </c>
      <c r="AC80" s="155">
        <v>0</v>
      </c>
      <c r="AZ80" s="155">
        <v>2</v>
      </c>
      <c r="BA80" s="155">
        <f>IF(AZ80=1,G80,0)</f>
        <v>0</v>
      </c>
      <c r="BB80" s="155">
        <f>IF(AZ80=2,G80,0)</f>
        <v>0</v>
      </c>
      <c r="BC80" s="155">
        <f>IF(AZ80=3,G80,0)</f>
        <v>0</v>
      </c>
      <c r="BD80" s="155">
        <f>IF(AZ80=4,G80,0)</f>
        <v>0</v>
      </c>
      <c r="BE80" s="155">
        <f>IF(AZ80=5,G80,0)</f>
        <v>0</v>
      </c>
      <c r="CA80" s="183">
        <v>1</v>
      </c>
      <c r="CB80" s="183">
        <v>0</v>
      </c>
      <c r="CZ80" s="155">
        <v>0.0159</v>
      </c>
    </row>
    <row r="81" spans="1:104" ht="12.75">
      <c r="A81" s="192">
        <v>64</v>
      </c>
      <c r="B81" s="193" t="s">
        <v>235</v>
      </c>
      <c r="C81" s="194" t="s">
        <v>236</v>
      </c>
      <c r="D81" s="195" t="s">
        <v>73</v>
      </c>
      <c r="E81" s="196"/>
      <c r="F81" s="196">
        <v>0</v>
      </c>
      <c r="G81" s="197">
        <f>E81*F81</f>
        <v>0</v>
      </c>
      <c r="O81" s="183">
        <v>2</v>
      </c>
      <c r="AA81" s="155">
        <v>7</v>
      </c>
      <c r="AB81" s="155">
        <v>1002</v>
      </c>
      <c r="AC81" s="155">
        <v>5</v>
      </c>
      <c r="AZ81" s="155">
        <v>2</v>
      </c>
      <c r="BA81" s="155">
        <f>IF(AZ81=1,G81,0)</f>
        <v>0</v>
      </c>
      <c r="BB81" s="155">
        <f>IF(AZ81=2,G81,0)</f>
        <v>0</v>
      </c>
      <c r="BC81" s="155">
        <f>IF(AZ81=3,G81,0)</f>
        <v>0</v>
      </c>
      <c r="BD81" s="155">
        <f>IF(AZ81=4,G81,0)</f>
        <v>0</v>
      </c>
      <c r="BE81" s="155">
        <f>IF(AZ81=5,G81,0)</f>
        <v>0</v>
      </c>
      <c r="CA81" s="183">
        <v>7</v>
      </c>
      <c r="CB81" s="183">
        <v>1002</v>
      </c>
      <c r="CZ81" s="155">
        <v>0</v>
      </c>
    </row>
    <row r="82" spans="1:57" ht="12.75">
      <c r="A82" s="184"/>
      <c r="B82" s="185" t="s">
        <v>96</v>
      </c>
      <c r="C82" s="186" t="str">
        <f>CONCATENATE(B25," ",C25)</f>
        <v>722 Vnitřní vodovod + strojní vybavení</v>
      </c>
      <c r="D82" s="187"/>
      <c r="E82" s="188"/>
      <c r="F82" s="189"/>
      <c r="G82" s="190">
        <f>SUM(G25:G81)</f>
        <v>0</v>
      </c>
      <c r="O82" s="183">
        <v>4</v>
      </c>
      <c r="BA82" s="191">
        <f>SUM(BA25:BA81)</f>
        <v>0</v>
      </c>
      <c r="BB82" s="191">
        <f>SUM(BB25:BB81)</f>
        <v>0</v>
      </c>
      <c r="BC82" s="191">
        <f>SUM(BC25:BC81)</f>
        <v>0</v>
      </c>
      <c r="BD82" s="191">
        <f>SUM(BD25:BD81)</f>
        <v>0</v>
      </c>
      <c r="BE82" s="191">
        <f>SUM(BE25:BE81)</f>
        <v>0</v>
      </c>
    </row>
    <row r="83" spans="1:15" ht="12.75">
      <c r="A83" s="176" t="s">
        <v>93</v>
      </c>
      <c r="B83" s="177" t="s">
        <v>237</v>
      </c>
      <c r="C83" s="178" t="s">
        <v>238</v>
      </c>
      <c r="D83" s="179"/>
      <c r="E83" s="180"/>
      <c r="F83" s="180"/>
      <c r="G83" s="181"/>
      <c r="H83" s="182"/>
      <c r="I83" s="182"/>
      <c r="O83" s="183">
        <v>1</v>
      </c>
    </row>
    <row r="84" spans="1:104" ht="12.75">
      <c r="A84" s="192">
        <v>65</v>
      </c>
      <c r="B84" s="193" t="s">
        <v>239</v>
      </c>
      <c r="C84" s="194" t="s">
        <v>240</v>
      </c>
      <c r="D84" s="195" t="s">
        <v>112</v>
      </c>
      <c r="E84" s="196">
        <v>3</v>
      </c>
      <c r="F84" s="196">
        <v>0</v>
      </c>
      <c r="G84" s="197">
        <f>E84*F84</f>
        <v>0</v>
      </c>
      <c r="O84" s="183">
        <v>2</v>
      </c>
      <c r="AA84" s="155">
        <v>1</v>
      </c>
      <c r="AB84" s="155">
        <v>7</v>
      </c>
      <c r="AC84" s="155">
        <v>7</v>
      </c>
      <c r="AZ84" s="155">
        <v>2</v>
      </c>
      <c r="BA84" s="155">
        <f>IF(AZ84=1,G84,0)</f>
        <v>0</v>
      </c>
      <c r="BB84" s="155">
        <f>IF(AZ84=2,G84,0)</f>
        <v>0</v>
      </c>
      <c r="BC84" s="155">
        <f>IF(AZ84=3,G84,0)</f>
        <v>0</v>
      </c>
      <c r="BD84" s="155">
        <f>IF(AZ84=4,G84,0)</f>
        <v>0</v>
      </c>
      <c r="BE84" s="155">
        <f>IF(AZ84=5,G84,0)</f>
        <v>0</v>
      </c>
      <c r="CA84" s="183">
        <v>1</v>
      </c>
      <c r="CB84" s="183">
        <v>7</v>
      </c>
      <c r="CZ84" s="155">
        <v>0</v>
      </c>
    </row>
    <row r="85" spans="1:104" ht="12.75">
      <c r="A85" s="192">
        <v>66</v>
      </c>
      <c r="B85" s="193" t="s">
        <v>241</v>
      </c>
      <c r="C85" s="194" t="s">
        <v>242</v>
      </c>
      <c r="D85" s="195" t="s">
        <v>112</v>
      </c>
      <c r="E85" s="196">
        <v>6</v>
      </c>
      <c r="F85" s="196">
        <v>0</v>
      </c>
      <c r="G85" s="197">
        <f>E85*F85</f>
        <v>0</v>
      </c>
      <c r="O85" s="183">
        <v>2</v>
      </c>
      <c r="AA85" s="155">
        <v>1</v>
      </c>
      <c r="AB85" s="155">
        <v>0</v>
      </c>
      <c r="AC85" s="155">
        <v>0</v>
      </c>
      <c r="AZ85" s="155">
        <v>2</v>
      </c>
      <c r="BA85" s="155">
        <f>IF(AZ85=1,G85,0)</f>
        <v>0</v>
      </c>
      <c r="BB85" s="155">
        <f>IF(AZ85=2,G85,0)</f>
        <v>0</v>
      </c>
      <c r="BC85" s="155">
        <f>IF(AZ85=3,G85,0)</f>
        <v>0</v>
      </c>
      <c r="BD85" s="155">
        <f>IF(AZ85=4,G85,0)</f>
        <v>0</v>
      </c>
      <c r="BE85" s="155">
        <f>IF(AZ85=5,G85,0)</f>
        <v>0</v>
      </c>
      <c r="CA85" s="183">
        <v>1</v>
      </c>
      <c r="CB85" s="183">
        <v>0</v>
      </c>
      <c r="CZ85" s="155">
        <v>0</v>
      </c>
    </row>
    <row r="86" spans="1:104" ht="12.75">
      <c r="A86" s="192">
        <v>67</v>
      </c>
      <c r="B86" s="193" t="s">
        <v>243</v>
      </c>
      <c r="C86" s="194" t="s">
        <v>244</v>
      </c>
      <c r="D86" s="195" t="s">
        <v>112</v>
      </c>
      <c r="E86" s="196">
        <v>9</v>
      </c>
      <c r="F86" s="196">
        <v>0</v>
      </c>
      <c r="G86" s="197">
        <f>E86*F86</f>
        <v>0</v>
      </c>
      <c r="O86" s="183">
        <v>2</v>
      </c>
      <c r="AA86" s="155">
        <v>1</v>
      </c>
      <c r="AB86" s="155">
        <v>7</v>
      </c>
      <c r="AC86" s="155">
        <v>7</v>
      </c>
      <c r="AZ86" s="155">
        <v>2</v>
      </c>
      <c r="BA86" s="155">
        <f>IF(AZ86=1,G86,0)</f>
        <v>0</v>
      </c>
      <c r="BB86" s="155">
        <f>IF(AZ86=2,G86,0)</f>
        <v>0</v>
      </c>
      <c r="BC86" s="155">
        <f>IF(AZ86=3,G86,0)</f>
        <v>0</v>
      </c>
      <c r="BD86" s="155">
        <f>IF(AZ86=4,G86,0)</f>
        <v>0</v>
      </c>
      <c r="BE86" s="155">
        <f>IF(AZ86=5,G86,0)</f>
        <v>0</v>
      </c>
      <c r="CA86" s="183">
        <v>1</v>
      </c>
      <c r="CB86" s="183">
        <v>7</v>
      </c>
      <c r="CZ86" s="155">
        <v>0.00053</v>
      </c>
    </row>
    <row r="87" spans="1:104" ht="12.75">
      <c r="A87" s="192">
        <v>68</v>
      </c>
      <c r="B87" s="193" t="s">
        <v>245</v>
      </c>
      <c r="C87" s="194" t="s">
        <v>246</v>
      </c>
      <c r="D87" s="195" t="s">
        <v>107</v>
      </c>
      <c r="E87" s="196">
        <v>7</v>
      </c>
      <c r="F87" s="196">
        <v>0</v>
      </c>
      <c r="G87" s="197">
        <f>E87*F87</f>
        <v>0</v>
      </c>
      <c r="O87" s="183">
        <v>2</v>
      </c>
      <c r="AA87" s="155">
        <v>1</v>
      </c>
      <c r="AB87" s="155">
        <v>7</v>
      </c>
      <c r="AC87" s="155">
        <v>7</v>
      </c>
      <c r="AZ87" s="155">
        <v>2</v>
      </c>
      <c r="BA87" s="155">
        <f>IF(AZ87=1,G87,0)</f>
        <v>0</v>
      </c>
      <c r="BB87" s="155">
        <f>IF(AZ87=2,G87,0)</f>
        <v>0</v>
      </c>
      <c r="BC87" s="155">
        <f>IF(AZ87=3,G87,0)</f>
        <v>0</v>
      </c>
      <c r="BD87" s="155">
        <f>IF(AZ87=4,G87,0)</f>
        <v>0</v>
      </c>
      <c r="BE87" s="155">
        <f>IF(AZ87=5,G87,0)</f>
        <v>0</v>
      </c>
      <c r="CA87" s="183">
        <v>1</v>
      </c>
      <c r="CB87" s="183">
        <v>7</v>
      </c>
      <c r="CZ87" s="155">
        <v>0</v>
      </c>
    </row>
    <row r="88" spans="1:104" ht="12.75">
      <c r="A88" s="192">
        <v>69</v>
      </c>
      <c r="B88" s="193" t="s">
        <v>247</v>
      </c>
      <c r="C88" s="194" t="s">
        <v>248</v>
      </c>
      <c r="D88" s="195" t="s">
        <v>107</v>
      </c>
      <c r="E88" s="196">
        <v>1</v>
      </c>
      <c r="F88" s="196">
        <v>0</v>
      </c>
      <c r="G88" s="197">
        <f>E88*F88</f>
        <v>0</v>
      </c>
      <c r="O88" s="183">
        <v>2</v>
      </c>
      <c r="AA88" s="155">
        <v>1</v>
      </c>
      <c r="AB88" s="155">
        <v>7</v>
      </c>
      <c r="AC88" s="155">
        <v>7</v>
      </c>
      <c r="AZ88" s="155">
        <v>2</v>
      </c>
      <c r="BA88" s="155">
        <f>IF(AZ88=1,G88,0)</f>
        <v>0</v>
      </c>
      <c r="BB88" s="155">
        <f>IF(AZ88=2,G88,0)</f>
        <v>0</v>
      </c>
      <c r="BC88" s="155">
        <f>IF(AZ88=3,G88,0)</f>
        <v>0</v>
      </c>
      <c r="BD88" s="155">
        <f>IF(AZ88=4,G88,0)</f>
        <v>0</v>
      </c>
      <c r="BE88" s="155">
        <f>IF(AZ88=5,G88,0)</f>
        <v>0</v>
      </c>
      <c r="CA88" s="183">
        <v>1</v>
      </c>
      <c r="CB88" s="183">
        <v>7</v>
      </c>
      <c r="CZ88" s="155">
        <v>0.00027</v>
      </c>
    </row>
    <row r="89" spans="1:104" ht="12.75">
      <c r="A89" s="192">
        <v>70</v>
      </c>
      <c r="B89" s="193" t="s">
        <v>249</v>
      </c>
      <c r="C89" s="194" t="s">
        <v>250</v>
      </c>
      <c r="D89" s="195" t="s">
        <v>251</v>
      </c>
      <c r="E89" s="196">
        <v>0.01776</v>
      </c>
      <c r="F89" s="196">
        <v>0</v>
      </c>
      <c r="G89" s="197">
        <f>E89*F89</f>
        <v>0</v>
      </c>
      <c r="O89" s="183">
        <v>2</v>
      </c>
      <c r="AA89" s="155">
        <v>7</v>
      </c>
      <c r="AB89" s="155">
        <v>1002</v>
      </c>
      <c r="AC89" s="155">
        <v>5</v>
      </c>
      <c r="AZ89" s="155">
        <v>2</v>
      </c>
      <c r="BA89" s="155">
        <f>IF(AZ89=1,G89,0)</f>
        <v>0</v>
      </c>
      <c r="BB89" s="155">
        <f>IF(AZ89=2,G89,0)</f>
        <v>0</v>
      </c>
      <c r="BC89" s="155">
        <f>IF(AZ89=3,G89,0)</f>
        <v>0</v>
      </c>
      <c r="BD89" s="155">
        <f>IF(AZ89=4,G89,0)</f>
        <v>0</v>
      </c>
      <c r="BE89" s="155">
        <f>IF(AZ89=5,G89,0)</f>
        <v>0</v>
      </c>
      <c r="CA89" s="183">
        <v>7</v>
      </c>
      <c r="CB89" s="183">
        <v>1002</v>
      </c>
      <c r="CZ89" s="155">
        <v>0</v>
      </c>
    </row>
    <row r="90" spans="1:57" ht="12.75">
      <c r="A90" s="184"/>
      <c r="B90" s="185" t="s">
        <v>96</v>
      </c>
      <c r="C90" s="186" t="str">
        <f>CONCATENATE(B83," ",C83)</f>
        <v>722B Demontáž vodovodu</v>
      </c>
      <c r="D90" s="187"/>
      <c r="E90" s="188"/>
      <c r="F90" s="189"/>
      <c r="G90" s="190">
        <f>SUM(G83:G89)</f>
        <v>0</v>
      </c>
      <c r="O90" s="183">
        <v>4</v>
      </c>
      <c r="BA90" s="191">
        <f>SUM(BA83:BA89)</f>
        <v>0</v>
      </c>
      <c r="BB90" s="191">
        <f>SUM(BB83:BB89)</f>
        <v>0</v>
      </c>
      <c r="BC90" s="191">
        <f>SUM(BC83:BC89)</f>
        <v>0</v>
      </c>
      <c r="BD90" s="191">
        <f>SUM(BD83:BD89)</f>
        <v>0</v>
      </c>
      <c r="BE90" s="191">
        <f>SUM(BE83:BE89)</f>
        <v>0</v>
      </c>
    </row>
    <row r="91" spans="1:15" ht="12.75">
      <c r="A91" s="176" t="s">
        <v>93</v>
      </c>
      <c r="B91" s="177" t="s">
        <v>252</v>
      </c>
      <c r="C91" s="178" t="s">
        <v>253</v>
      </c>
      <c r="D91" s="179"/>
      <c r="E91" s="180"/>
      <c r="F91" s="180"/>
      <c r="G91" s="181"/>
      <c r="H91" s="182"/>
      <c r="I91" s="182"/>
      <c r="O91" s="183">
        <v>1</v>
      </c>
    </row>
    <row r="92" spans="1:104" ht="12.75">
      <c r="A92" s="192">
        <v>71</v>
      </c>
      <c r="B92" s="193" t="s">
        <v>254</v>
      </c>
      <c r="C92" s="194" t="s">
        <v>255</v>
      </c>
      <c r="D92" s="195" t="s">
        <v>112</v>
      </c>
      <c r="E92" s="196">
        <v>45</v>
      </c>
      <c r="F92" s="196">
        <v>0</v>
      </c>
      <c r="G92" s="197">
        <f>E92*F92</f>
        <v>0</v>
      </c>
      <c r="O92" s="183">
        <v>2</v>
      </c>
      <c r="AA92" s="155">
        <v>1</v>
      </c>
      <c r="AB92" s="155">
        <v>7</v>
      </c>
      <c r="AC92" s="155">
        <v>7</v>
      </c>
      <c r="AZ92" s="155">
        <v>2</v>
      </c>
      <c r="BA92" s="155">
        <f>IF(AZ92=1,G92,0)</f>
        <v>0</v>
      </c>
      <c r="BB92" s="155">
        <f>IF(AZ92=2,G92,0)</f>
        <v>0</v>
      </c>
      <c r="BC92" s="155">
        <f>IF(AZ92=3,G92,0)</f>
        <v>0</v>
      </c>
      <c r="BD92" s="155">
        <f>IF(AZ92=4,G92,0)</f>
        <v>0</v>
      </c>
      <c r="BE92" s="155">
        <f>IF(AZ92=5,G92,0)</f>
        <v>0</v>
      </c>
      <c r="CA92" s="183">
        <v>1</v>
      </c>
      <c r="CB92" s="183">
        <v>7</v>
      </c>
      <c r="CZ92" s="155">
        <v>0.00275</v>
      </c>
    </row>
    <row r="93" spans="1:104" ht="12.75">
      <c r="A93" s="192">
        <v>72</v>
      </c>
      <c r="B93" s="193" t="s">
        <v>256</v>
      </c>
      <c r="C93" s="194" t="s">
        <v>257</v>
      </c>
      <c r="D93" s="195" t="s">
        <v>112</v>
      </c>
      <c r="E93" s="196">
        <v>7</v>
      </c>
      <c r="F93" s="196">
        <v>0</v>
      </c>
      <c r="G93" s="197">
        <f>E93*F93</f>
        <v>0</v>
      </c>
      <c r="O93" s="183">
        <v>2</v>
      </c>
      <c r="AA93" s="155">
        <v>1</v>
      </c>
      <c r="AB93" s="155">
        <v>7</v>
      </c>
      <c r="AC93" s="155">
        <v>7</v>
      </c>
      <c r="AZ93" s="155">
        <v>2</v>
      </c>
      <c r="BA93" s="155">
        <f>IF(AZ93=1,G93,0)</f>
        <v>0</v>
      </c>
      <c r="BB93" s="155">
        <f>IF(AZ93=2,G93,0)</f>
        <v>0</v>
      </c>
      <c r="BC93" s="155">
        <f>IF(AZ93=3,G93,0)</f>
        <v>0</v>
      </c>
      <c r="BD93" s="155">
        <f>IF(AZ93=4,G93,0)</f>
        <v>0</v>
      </c>
      <c r="BE93" s="155">
        <f>IF(AZ93=5,G93,0)</f>
        <v>0</v>
      </c>
      <c r="CA93" s="183">
        <v>1</v>
      </c>
      <c r="CB93" s="183">
        <v>7</v>
      </c>
      <c r="CZ93" s="155">
        <v>0.00089</v>
      </c>
    </row>
    <row r="94" spans="1:104" ht="12.75">
      <c r="A94" s="192">
        <v>73</v>
      </c>
      <c r="B94" s="193" t="s">
        <v>258</v>
      </c>
      <c r="C94" s="194" t="s">
        <v>259</v>
      </c>
      <c r="D94" s="195" t="s">
        <v>112</v>
      </c>
      <c r="E94" s="196">
        <v>13</v>
      </c>
      <c r="F94" s="196">
        <v>0</v>
      </c>
      <c r="G94" s="197">
        <f>E94*F94</f>
        <v>0</v>
      </c>
      <c r="O94" s="183">
        <v>2</v>
      </c>
      <c r="AA94" s="155">
        <v>1</v>
      </c>
      <c r="AB94" s="155">
        <v>7</v>
      </c>
      <c r="AC94" s="155">
        <v>7</v>
      </c>
      <c r="AZ94" s="155">
        <v>2</v>
      </c>
      <c r="BA94" s="155">
        <f>IF(AZ94=1,G94,0)</f>
        <v>0</v>
      </c>
      <c r="BB94" s="155">
        <f>IF(AZ94=2,G94,0)</f>
        <v>0</v>
      </c>
      <c r="BC94" s="155">
        <f>IF(AZ94=3,G94,0)</f>
        <v>0</v>
      </c>
      <c r="BD94" s="155">
        <f>IF(AZ94=4,G94,0)</f>
        <v>0</v>
      </c>
      <c r="BE94" s="155">
        <f>IF(AZ94=5,G94,0)</f>
        <v>0</v>
      </c>
      <c r="CA94" s="183">
        <v>1</v>
      </c>
      <c r="CB94" s="183">
        <v>7</v>
      </c>
      <c r="CZ94" s="155">
        <v>0.00089</v>
      </c>
    </row>
    <row r="95" spans="1:104" ht="12.75">
      <c r="A95" s="192">
        <v>74</v>
      </c>
      <c r="B95" s="193" t="s">
        <v>260</v>
      </c>
      <c r="C95" s="194" t="s">
        <v>261</v>
      </c>
      <c r="D95" s="195" t="s">
        <v>112</v>
      </c>
      <c r="E95" s="196">
        <v>7</v>
      </c>
      <c r="F95" s="196">
        <v>0</v>
      </c>
      <c r="G95" s="197">
        <f>E95*F95</f>
        <v>0</v>
      </c>
      <c r="O95" s="183">
        <v>2</v>
      </c>
      <c r="AA95" s="155">
        <v>1</v>
      </c>
      <c r="AB95" s="155">
        <v>7</v>
      </c>
      <c r="AC95" s="155">
        <v>7</v>
      </c>
      <c r="AZ95" s="155">
        <v>2</v>
      </c>
      <c r="BA95" s="155">
        <f>IF(AZ95=1,G95,0)</f>
        <v>0</v>
      </c>
      <c r="BB95" s="155">
        <f>IF(AZ95=2,G95,0)</f>
        <v>0</v>
      </c>
      <c r="BC95" s="155">
        <f>IF(AZ95=3,G95,0)</f>
        <v>0</v>
      </c>
      <c r="BD95" s="155">
        <f>IF(AZ95=4,G95,0)</f>
        <v>0</v>
      </c>
      <c r="BE95" s="155">
        <f>IF(AZ95=5,G95,0)</f>
        <v>0</v>
      </c>
      <c r="CA95" s="183">
        <v>1</v>
      </c>
      <c r="CB95" s="183">
        <v>7</v>
      </c>
      <c r="CZ95" s="155">
        <v>0.00089</v>
      </c>
    </row>
    <row r="96" spans="1:104" ht="12.75">
      <c r="A96" s="192">
        <v>75</v>
      </c>
      <c r="B96" s="193" t="s">
        <v>262</v>
      </c>
      <c r="C96" s="194" t="s">
        <v>263</v>
      </c>
      <c r="D96" s="195" t="s">
        <v>112</v>
      </c>
      <c r="E96" s="196">
        <v>18</v>
      </c>
      <c r="F96" s="196">
        <v>0</v>
      </c>
      <c r="G96" s="197">
        <f>E96*F96</f>
        <v>0</v>
      </c>
      <c r="O96" s="183">
        <v>2</v>
      </c>
      <c r="AA96" s="155">
        <v>1</v>
      </c>
      <c r="AB96" s="155">
        <v>7</v>
      </c>
      <c r="AC96" s="155">
        <v>7</v>
      </c>
      <c r="AZ96" s="155">
        <v>2</v>
      </c>
      <c r="BA96" s="155">
        <f>IF(AZ96=1,G96,0)</f>
        <v>0</v>
      </c>
      <c r="BB96" s="155">
        <f>IF(AZ96=2,G96,0)</f>
        <v>0</v>
      </c>
      <c r="BC96" s="155">
        <f>IF(AZ96=3,G96,0)</f>
        <v>0</v>
      </c>
      <c r="BD96" s="155">
        <f>IF(AZ96=4,G96,0)</f>
        <v>0</v>
      </c>
      <c r="BE96" s="155">
        <f>IF(AZ96=5,G96,0)</f>
        <v>0</v>
      </c>
      <c r="CA96" s="183">
        <v>1</v>
      </c>
      <c r="CB96" s="183">
        <v>7</v>
      </c>
      <c r="CZ96" s="155">
        <v>0.00089</v>
      </c>
    </row>
    <row r="97" spans="1:104" ht="12.75">
      <c r="A97" s="192">
        <v>76</v>
      </c>
      <c r="B97" s="193" t="s">
        <v>264</v>
      </c>
      <c r="C97" s="194" t="s">
        <v>265</v>
      </c>
      <c r="D97" s="195" t="s">
        <v>73</v>
      </c>
      <c r="E97" s="196"/>
      <c r="F97" s="196">
        <v>0</v>
      </c>
      <c r="G97" s="197">
        <f>E97*F97</f>
        <v>0</v>
      </c>
      <c r="O97" s="183">
        <v>2</v>
      </c>
      <c r="AA97" s="155">
        <v>7</v>
      </c>
      <c r="AB97" s="155">
        <v>1002</v>
      </c>
      <c r="AC97" s="155">
        <v>5</v>
      </c>
      <c r="AZ97" s="155">
        <v>2</v>
      </c>
      <c r="BA97" s="155">
        <f>IF(AZ97=1,G97,0)</f>
        <v>0</v>
      </c>
      <c r="BB97" s="155">
        <f>IF(AZ97=2,G97,0)</f>
        <v>0</v>
      </c>
      <c r="BC97" s="155">
        <f>IF(AZ97=3,G97,0)</f>
        <v>0</v>
      </c>
      <c r="BD97" s="155">
        <f>IF(AZ97=4,G97,0)</f>
        <v>0</v>
      </c>
      <c r="BE97" s="155">
        <f>IF(AZ97=5,G97,0)</f>
        <v>0</v>
      </c>
      <c r="CA97" s="183">
        <v>7</v>
      </c>
      <c r="CB97" s="183">
        <v>1002</v>
      </c>
      <c r="CZ97" s="155">
        <v>0</v>
      </c>
    </row>
    <row r="98" spans="1:57" ht="12.75">
      <c r="A98" s="184"/>
      <c r="B98" s="185" t="s">
        <v>96</v>
      </c>
      <c r="C98" s="186" t="str">
        <f>CONCATENATE(B91," ",C91)</f>
        <v>713 Izolace tepelné</v>
      </c>
      <c r="D98" s="187"/>
      <c r="E98" s="188"/>
      <c r="F98" s="189"/>
      <c r="G98" s="190">
        <f>SUM(G91:G97)</f>
        <v>0</v>
      </c>
      <c r="O98" s="183">
        <v>4</v>
      </c>
      <c r="BA98" s="191">
        <f>SUM(BA91:BA97)</f>
        <v>0</v>
      </c>
      <c r="BB98" s="191">
        <f>SUM(BB91:BB97)</f>
        <v>0</v>
      </c>
      <c r="BC98" s="191">
        <f>SUM(BC91:BC97)</f>
        <v>0</v>
      </c>
      <c r="BD98" s="191">
        <f>SUM(BD91:BD97)</f>
        <v>0</v>
      </c>
      <c r="BE98" s="191">
        <f>SUM(BE91:BE97)</f>
        <v>0</v>
      </c>
    </row>
    <row r="99" spans="1:15" ht="12.75">
      <c r="A99" s="176" t="s">
        <v>93</v>
      </c>
      <c r="B99" s="177" t="s">
        <v>266</v>
      </c>
      <c r="C99" s="178" t="s">
        <v>267</v>
      </c>
      <c r="D99" s="179"/>
      <c r="E99" s="180"/>
      <c r="F99" s="180"/>
      <c r="G99" s="181"/>
      <c r="H99" s="182"/>
      <c r="I99" s="182"/>
      <c r="O99" s="183">
        <v>1</v>
      </c>
    </row>
    <row r="100" spans="1:104" ht="12.75">
      <c r="A100" s="192">
        <v>77</v>
      </c>
      <c r="B100" s="193"/>
      <c r="C100" s="194" t="s">
        <v>268</v>
      </c>
      <c r="D100" s="195" t="s">
        <v>208</v>
      </c>
      <c r="E100" s="196">
        <v>1</v>
      </c>
      <c r="F100" s="196">
        <v>0</v>
      </c>
      <c r="G100" s="197">
        <f>E100*F100</f>
        <v>0</v>
      </c>
      <c r="O100" s="183">
        <v>2</v>
      </c>
      <c r="AA100" s="155">
        <v>1</v>
      </c>
      <c r="AB100" s="155">
        <v>0</v>
      </c>
      <c r="AC100" s="155">
        <v>0</v>
      </c>
      <c r="AZ100" s="155">
        <v>2</v>
      </c>
      <c r="BA100" s="155">
        <f>IF(AZ100=1,G100,0)</f>
        <v>0</v>
      </c>
      <c r="BB100" s="155">
        <f>IF(AZ100=2,G100,0)</f>
        <v>0</v>
      </c>
      <c r="BC100" s="155">
        <f>IF(AZ100=3,G100,0)</f>
        <v>0</v>
      </c>
      <c r="BD100" s="155">
        <f>IF(AZ100=4,G100,0)</f>
        <v>0</v>
      </c>
      <c r="BE100" s="155">
        <f>IF(AZ100=5,G100,0)</f>
        <v>0</v>
      </c>
      <c r="CA100" s="183">
        <v>1</v>
      </c>
      <c r="CB100" s="183">
        <v>0</v>
      </c>
      <c r="CZ100" s="155">
        <v>0</v>
      </c>
    </row>
    <row r="101" spans="1:57" ht="12.75">
      <c r="A101" s="184"/>
      <c r="B101" s="185" t="s">
        <v>96</v>
      </c>
      <c r="C101" s="186" t="str">
        <f>CONCATENATE(B99," ",C99)</f>
        <v>89 Ostatní náklady</v>
      </c>
      <c r="D101" s="187"/>
      <c r="E101" s="188"/>
      <c r="F101" s="189"/>
      <c r="G101" s="190">
        <f>SUM(G99:G100)</f>
        <v>0</v>
      </c>
      <c r="O101" s="183">
        <v>4</v>
      </c>
      <c r="BA101" s="191">
        <f>SUM(BA99:BA100)</f>
        <v>0</v>
      </c>
      <c r="BB101" s="191">
        <f>SUM(BB99:BB100)</f>
        <v>0</v>
      </c>
      <c r="BC101" s="191">
        <f>SUM(BC99:BC100)</f>
        <v>0</v>
      </c>
      <c r="BD101" s="191">
        <f>SUM(BD99:BD100)</f>
        <v>0</v>
      </c>
      <c r="BE101" s="191">
        <f>SUM(BE99:BE100)</f>
        <v>0</v>
      </c>
    </row>
    <row r="102" s="155" customFormat="1" ht="12.75"/>
    <row r="103" s="155" customFormat="1" ht="12.75"/>
    <row r="104" s="155" customFormat="1" ht="12.75"/>
    <row r="105" s="155" customFormat="1" ht="12.75"/>
    <row r="106" s="155" customFormat="1" ht="12.75"/>
    <row r="107" s="155" customFormat="1" ht="12.75"/>
    <row r="108" s="155" customFormat="1" ht="12.75"/>
    <row r="109" s="155" customFormat="1" ht="12.75"/>
    <row r="110" s="155" customFormat="1" ht="12.75"/>
    <row r="111" s="155" customFormat="1" ht="12.75"/>
    <row r="112" s="155" customFormat="1" ht="12.75"/>
    <row r="113" s="155" customFormat="1" ht="12.75"/>
    <row r="114" s="155" customFormat="1" ht="12.75"/>
    <row r="115" s="155" customFormat="1" ht="12.75"/>
    <row r="116" s="155" customFormat="1" ht="12.75"/>
    <row r="117" s="155" customFormat="1" ht="12.75"/>
    <row r="118" s="155" customFormat="1" ht="12.75"/>
    <row r="119" s="155" customFormat="1" ht="12.75"/>
    <row r="120" s="155" customFormat="1" ht="12.75"/>
    <row r="121" s="155" customFormat="1" ht="12.75"/>
    <row r="122" s="155" customFormat="1" ht="12.75"/>
    <row r="123" s="155" customFormat="1" ht="12.75"/>
    <row r="124" s="155" customFormat="1" ht="12.75"/>
    <row r="125" spans="1:7" ht="12.75">
      <c r="A125" s="198"/>
      <c r="B125" s="198"/>
      <c r="C125" s="198"/>
      <c r="D125" s="198"/>
      <c r="E125" s="198"/>
      <c r="F125" s="198"/>
      <c r="G125" s="198"/>
    </row>
    <row r="126" spans="1:7" ht="12.75">
      <c r="A126" s="198"/>
      <c r="B126" s="198"/>
      <c r="C126" s="198"/>
      <c r="D126" s="198"/>
      <c r="E126" s="198"/>
      <c r="F126" s="198"/>
      <c r="G126" s="198"/>
    </row>
    <row r="127" spans="1:7" ht="12.75">
      <c r="A127" s="198"/>
      <c r="B127" s="198"/>
      <c r="C127" s="198"/>
      <c r="D127" s="198"/>
      <c r="E127" s="198"/>
      <c r="F127" s="198"/>
      <c r="G127" s="198"/>
    </row>
    <row r="128" spans="1:7" ht="12.75">
      <c r="A128" s="198"/>
      <c r="B128" s="198"/>
      <c r="C128" s="198"/>
      <c r="D128" s="198"/>
      <c r="E128" s="198"/>
      <c r="F128" s="198"/>
      <c r="G128" s="198"/>
    </row>
    <row r="129" s="155" customFormat="1" ht="12.75"/>
    <row r="130" s="155" customFormat="1" ht="12.75"/>
    <row r="131" s="155" customFormat="1" ht="12.75"/>
    <row r="132" s="155" customFormat="1" ht="12.75"/>
    <row r="133" s="155" customFormat="1" ht="12.75"/>
    <row r="134" s="155" customFormat="1" ht="12.75"/>
    <row r="135" s="155" customFormat="1" ht="12.75"/>
    <row r="136" s="155" customFormat="1" ht="12.75"/>
    <row r="137" s="155" customFormat="1" ht="12.75"/>
    <row r="138" s="155" customFormat="1" ht="12.75"/>
    <row r="139" s="155" customFormat="1" ht="12.75"/>
    <row r="140" s="155" customFormat="1" ht="12.75"/>
    <row r="141" s="155" customFormat="1" ht="12.75"/>
    <row r="142" s="155" customFormat="1" ht="12.75"/>
    <row r="143" s="155" customFormat="1" ht="12.75"/>
    <row r="144" s="155" customFormat="1" ht="12.75"/>
    <row r="145" s="155" customFormat="1" ht="12.75"/>
    <row r="146" s="155" customFormat="1" ht="12.75"/>
    <row r="147" s="155" customFormat="1" ht="12.75"/>
    <row r="148" s="155" customFormat="1" ht="12.75"/>
    <row r="149" s="155" customFormat="1" ht="12.75"/>
    <row r="150" s="155" customFormat="1" ht="12.75"/>
    <row r="151" s="155" customFormat="1" ht="12.75"/>
    <row r="152" s="155" customFormat="1" ht="12.75"/>
    <row r="153" s="155" customFormat="1" ht="12.75"/>
    <row r="154" s="155" customFormat="1" ht="12.75"/>
    <row r="155" s="155" customFormat="1" ht="12.75"/>
    <row r="156" s="155" customFormat="1" ht="12.75"/>
    <row r="157" s="155" customFormat="1" ht="12.75"/>
    <row r="158" s="155" customFormat="1" ht="12.75"/>
    <row r="159" s="155" customFormat="1" ht="12.75"/>
    <row r="160" spans="1:2" ht="12.75">
      <c r="A160" s="199"/>
      <c r="B160" s="199"/>
    </row>
    <row r="161" spans="1:7" ht="12.75">
      <c r="A161" s="198"/>
      <c r="B161" s="198"/>
      <c r="C161" s="200"/>
      <c r="D161" s="200"/>
      <c r="E161" s="201"/>
      <c r="F161" s="200"/>
      <c r="G161" s="202"/>
    </row>
    <row r="162" spans="1:7" ht="12.75">
      <c r="A162" s="203"/>
      <c r="B162" s="203"/>
      <c r="C162" s="198"/>
      <c r="D162" s="198"/>
      <c r="E162" s="204"/>
      <c r="F162" s="198"/>
      <c r="G162" s="198"/>
    </row>
    <row r="163" spans="1:7" ht="12.75">
      <c r="A163" s="198"/>
      <c r="B163" s="198"/>
      <c r="C163" s="198"/>
      <c r="D163" s="198"/>
      <c r="E163" s="204"/>
      <c r="F163" s="198"/>
      <c r="G163" s="198"/>
    </row>
    <row r="164" spans="1:7" ht="12.75">
      <c r="A164" s="198"/>
      <c r="B164" s="198"/>
      <c r="C164" s="198"/>
      <c r="D164" s="198"/>
      <c r="E164" s="204"/>
      <c r="F164" s="198"/>
      <c r="G164" s="198"/>
    </row>
    <row r="165" spans="1:7" ht="12.75">
      <c r="A165" s="198"/>
      <c r="B165" s="198"/>
      <c r="C165" s="198"/>
      <c r="D165" s="198"/>
      <c r="E165" s="204"/>
      <c r="F165" s="198"/>
      <c r="G165" s="198"/>
    </row>
    <row r="166" spans="1:7" ht="12.75">
      <c r="A166" s="198"/>
      <c r="B166" s="198"/>
      <c r="C166" s="198"/>
      <c r="D166" s="198"/>
      <c r="E166" s="204"/>
      <c r="F166" s="198"/>
      <c r="G166" s="198"/>
    </row>
    <row r="167" spans="1:7" ht="12.75">
      <c r="A167" s="198"/>
      <c r="B167" s="198"/>
      <c r="C167" s="198"/>
      <c r="D167" s="198"/>
      <c r="E167" s="204"/>
      <c r="F167" s="198"/>
      <c r="G167" s="198"/>
    </row>
    <row r="168" spans="1:7" ht="12.75">
      <c r="A168" s="198"/>
      <c r="B168" s="198"/>
      <c r="C168" s="198"/>
      <c r="D168" s="198"/>
      <c r="E168" s="204"/>
      <c r="F168" s="198"/>
      <c r="G168" s="198"/>
    </row>
    <row r="169" spans="1:7" ht="12.75">
      <c r="A169" s="198"/>
      <c r="B169" s="198"/>
      <c r="C169" s="198"/>
      <c r="D169" s="198"/>
      <c r="E169" s="204"/>
      <c r="F169" s="198"/>
      <c r="G169" s="198"/>
    </row>
    <row r="170" spans="1:7" ht="12.75">
      <c r="A170" s="198"/>
      <c r="B170" s="198"/>
      <c r="C170" s="198"/>
      <c r="D170" s="198"/>
      <c r="E170" s="204"/>
      <c r="F170" s="198"/>
      <c r="G170" s="198"/>
    </row>
    <row r="171" spans="1:7" ht="12.75">
      <c r="A171" s="198"/>
      <c r="B171" s="198"/>
      <c r="C171" s="198"/>
      <c r="D171" s="198"/>
      <c r="E171" s="204"/>
      <c r="F171" s="198"/>
      <c r="G171" s="198"/>
    </row>
    <row r="172" spans="1:7" ht="12.75">
      <c r="A172" s="198"/>
      <c r="B172" s="198"/>
      <c r="C172" s="198"/>
      <c r="D172" s="198"/>
      <c r="E172" s="204"/>
      <c r="F172" s="198"/>
      <c r="G172" s="198"/>
    </row>
    <row r="173" spans="1:7" ht="12.75">
      <c r="A173" s="198"/>
      <c r="B173" s="198"/>
      <c r="C173" s="198"/>
      <c r="D173" s="198"/>
      <c r="E173" s="204"/>
      <c r="F173" s="198"/>
      <c r="G173" s="198"/>
    </row>
    <row r="174" spans="1:7" ht="12.75">
      <c r="A174" s="198"/>
      <c r="B174" s="198"/>
      <c r="C174" s="198"/>
      <c r="D174" s="198"/>
      <c r="E174" s="204"/>
      <c r="F174" s="198"/>
      <c r="G174" s="198"/>
    </row>
  </sheetData>
  <sheetProtection selectLockedCells="1" selectUnlockedCells="1"/>
  <mergeCells count="4">
    <mergeCell ref="A1:G1"/>
    <mergeCell ref="A3:B3"/>
    <mergeCell ref="A4:B4"/>
    <mergeCell ref="E4:G4"/>
  </mergeCells>
  <printOptions/>
  <pageMargins left="0.5902777777777778" right="0.39375" top="0.5902777777777778" bottom="0.9840277777777777" header="0.5118055555555555" footer="0.5118055555555555"/>
  <pageSetup horizontalDpi="300" verticalDpi="300" orientation="portrait" paperSize="9"/>
  <headerFooter alignWithMargins="0">
    <oddFooter>&amp;L&amp;9Zpracováno programem &amp;"Arial CE,Tučné"BUILDpower,  © RTS, a.s.&amp;R&amp;"Arial,obyčejné"Strana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/>
  <cp:lastPrinted>2019-04-24T05:50:06Z</cp:lastPrinted>
  <dcterms:created xsi:type="dcterms:W3CDTF">2018-05-14T12:21:35Z</dcterms:created>
  <dcterms:modified xsi:type="dcterms:W3CDTF">2019-05-13T06:17:18Z</dcterms:modified>
  <cp:category/>
  <cp:version/>
  <cp:contentType/>
  <cp:contentStatus/>
  <cp:revision>16</cp:revision>
</cp:coreProperties>
</file>