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F:\OI\OI NOVÝ ODBOR\VEŘEJNÉ ZAKÁZKY\2019\Reko parkoviště ul. U Zelené ratolesti I. etapa\PD\Soupis prací\"/>
    </mc:Choice>
  </mc:AlternateContent>
  <xr:revisionPtr revIDLastSave="0" documentId="8_{17560752-3042-4C29-B085-5D81EBB09BB0}" xr6:coauthVersionLast="43" xr6:coauthVersionMax="43" xr10:uidLastSave="{00000000-0000-0000-0000-000000000000}"/>
  <bookViews>
    <workbookView xWindow="-120" yWindow="-120" windowWidth="29040" windowHeight="15840"/>
  </bookViews>
  <sheets>
    <sheet name="1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1" l="1"/>
  <c r="I8" i="1"/>
  <c r="I13" i="1"/>
  <c r="O13" i="1"/>
  <c r="I17" i="1"/>
  <c r="O17" i="1"/>
  <c r="I21" i="1"/>
  <c r="O21" i="1"/>
  <c r="I25" i="1"/>
  <c r="O25" i="1"/>
  <c r="I29" i="1"/>
  <c r="O29" i="1"/>
  <c r="I33" i="1"/>
  <c r="O33" i="1"/>
  <c r="I37" i="1"/>
  <c r="O37" i="1"/>
  <c r="I41" i="1"/>
  <c r="O41" i="1"/>
  <c r="I45" i="1"/>
  <c r="O45" i="1"/>
  <c r="I49" i="1"/>
  <c r="O49" i="1"/>
  <c r="I53" i="1"/>
  <c r="O53" i="1"/>
  <c r="I58" i="1"/>
  <c r="O58" i="1"/>
  <c r="I62" i="1"/>
  <c r="O62" i="1"/>
  <c r="I66" i="1"/>
  <c r="O66" i="1"/>
  <c r="I70" i="1"/>
  <c r="O70" i="1"/>
  <c r="I74" i="1"/>
  <c r="O74" i="1"/>
  <c r="I78" i="1"/>
  <c r="O78" i="1"/>
  <c r="I82" i="1"/>
  <c r="O82" i="1"/>
  <c r="I86" i="1"/>
  <c r="O86" i="1"/>
  <c r="I90" i="1"/>
  <c r="O90" i="1"/>
  <c r="I94" i="1"/>
  <c r="O94" i="1"/>
  <c r="I98" i="1"/>
  <c r="O98" i="1"/>
  <c r="I102" i="1"/>
  <c r="O102" i="1"/>
  <c r="I106" i="1"/>
  <c r="O106" i="1"/>
  <c r="I110" i="1"/>
  <c r="O110" i="1"/>
  <c r="I114" i="1"/>
  <c r="O114" i="1"/>
  <c r="I118" i="1"/>
  <c r="O118" i="1"/>
  <c r="I122" i="1"/>
  <c r="O122" i="1"/>
  <c r="I126" i="1"/>
  <c r="O126" i="1"/>
  <c r="I130" i="1"/>
  <c r="O130" i="1"/>
  <c r="I134" i="1"/>
  <c r="O134" i="1"/>
  <c r="I138" i="1"/>
  <c r="O138" i="1"/>
  <c r="I142" i="1"/>
  <c r="O142" i="1"/>
  <c r="I146" i="1"/>
  <c r="O146" i="1"/>
  <c r="I150" i="1"/>
  <c r="O150" i="1"/>
  <c r="I154" i="1"/>
  <c r="I155" i="1"/>
  <c r="O155" i="1"/>
  <c r="I160" i="1"/>
  <c r="O160" i="1"/>
  <c r="I164" i="1"/>
  <c r="O164" i="1"/>
  <c r="I168" i="1"/>
  <c r="O168" i="1"/>
  <c r="I172" i="1"/>
  <c r="O172" i="1"/>
  <c r="I176" i="1"/>
  <c r="O176" i="1"/>
  <c r="I180" i="1"/>
  <c r="O180" i="1"/>
  <c r="I184" i="1"/>
  <c r="O184" i="1"/>
  <c r="I188" i="1"/>
  <c r="O188" i="1"/>
  <c r="I192" i="1"/>
  <c r="O192" i="1"/>
  <c r="I196" i="1"/>
  <c r="O196" i="1"/>
  <c r="I200" i="1"/>
  <c r="O200" i="1"/>
  <c r="I204" i="1"/>
  <c r="O204" i="1"/>
  <c r="I208" i="1"/>
  <c r="O208" i="1"/>
  <c r="I212" i="1"/>
  <c r="O212" i="1"/>
  <c r="I216" i="1"/>
  <c r="I217" i="1"/>
  <c r="O217" i="1"/>
  <c r="I221" i="1"/>
  <c r="O221" i="1"/>
  <c r="I225" i="1"/>
  <c r="O225" i="1"/>
  <c r="I229" i="1"/>
  <c r="O229" i="1"/>
  <c r="I234" i="1"/>
  <c r="I233" i="1"/>
  <c r="O234" i="1"/>
  <c r="I238" i="1"/>
  <c r="O238" i="1"/>
  <c r="I242" i="1"/>
  <c r="O242" i="1"/>
  <c r="I246" i="1"/>
  <c r="O246" i="1"/>
  <c r="I250" i="1"/>
  <c r="O250" i="1"/>
  <c r="I254" i="1"/>
  <c r="O254" i="1"/>
  <c r="I258" i="1"/>
  <c r="O258" i="1"/>
  <c r="I262" i="1"/>
  <c r="O262" i="1"/>
  <c r="I266" i="1"/>
  <c r="O266" i="1"/>
  <c r="I270" i="1"/>
  <c r="O270" i="1"/>
  <c r="I274" i="1"/>
  <c r="O274" i="1"/>
  <c r="I278" i="1"/>
  <c r="O278" i="1"/>
  <c r="I282" i="1"/>
  <c r="O282" i="1"/>
  <c r="I286" i="1"/>
  <c r="O286" i="1"/>
  <c r="O9" i="1"/>
  <c r="I159" i="1"/>
  <c r="I57" i="1"/>
  <c r="I3" i="1"/>
</calcChain>
</file>

<file path=xl/sharedStrings.xml><?xml version="1.0" encoding="utf-8"?>
<sst xmlns="http://schemas.openxmlformats.org/spreadsheetml/2006/main" count="953" uniqueCount="387">
  <si>
    <t>ASPE10</t>
  </si>
  <si>
    <t>S</t>
  </si>
  <si>
    <t>Příloha k formuláři pro ocenění nabídky</t>
  </si>
  <si>
    <t>Stavba:</t>
  </si>
  <si>
    <t>24 - 2016</t>
  </si>
  <si>
    <t>Plešivec – Parkoviště U Zelené ratolesti, Český Krumlov</t>
  </si>
  <si>
    <t>O</t>
  </si>
  <si>
    <t>Rozpočet:</t>
  </si>
  <si>
    <t>0,00</t>
  </si>
  <si>
    <t>15,00</t>
  </si>
  <si>
    <t>21,00</t>
  </si>
  <si>
    <t>3</t>
  </si>
  <si>
    <t>2</t>
  </si>
  <si>
    <t>101</t>
  </si>
  <si>
    <t>Rekonstrukce km 0,000 – 0,067 363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</si>
  <si>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</si>
  <si>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</si>
  <si>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</si>
  <si>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</si>
  <si>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</si>
  <si>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</si>
  <si>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</si>
  <si>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</si>
  <si>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</si>
  <si>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</si>
  <si>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</si>
  <si>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</si>
  <si>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</si>
  <si>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</si>
  <si>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</si>
  <si>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</si>
  <si>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</si>
  <si>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</si>
  <si>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</si>
  <si>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</si>
  <si>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</si>
  <si>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</si>
  <si>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</si>
  <si>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</si>
  <si>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</si>
  <si>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uložení nevhodných materiálů na skládce</t>
  </si>
  <si>
    <t>VV</t>
  </si>
  <si>
    <t>dle přehledů odpadů: 1041=1 041,0000 [A]</t>
  </si>
  <si>
    <t>TS</t>
  </si>
  <si>
    <t>zahrnuje veškeré poplatky provozovateli skládky související s uložením odpadu na skládce.</t>
  </si>
  <si>
    <t>02620</t>
  </si>
  <si>
    <t>ZKOUŠENÍ KONSTRUKCÍ A PRACÍ NEZÁVISLOU ZKUŠEBNOU</t>
  </si>
  <si>
    <t>KS</t>
  </si>
  <si>
    <t>zkoušky nových konstrukcí dle TKP včetně vyhotovení příslušných zpráv o provedených zkouškách</t>
  </si>
  <si>
    <t>zahrnuje veškeré náklady spojené s objednatelem požadovanými zkouškami</t>
  </si>
  <si>
    <t>02730</t>
  </si>
  <si>
    <t>01</t>
  </si>
  <si>
    <t>POMOC PRÁCE ZŘÍZ NEBO ZAJIŠŤ OCHRANU INŽENÝRSKÝCH SÍTÍ</t>
  </si>
  <si>
    <t>HOD</t>
  </si>
  <si>
    <t>vytýčení všech stávajících sítí technického vybavení před zahájením stavebních prací</t>
  </si>
  <si>
    <t>zahrnuje veškeré náklady spojené s objednatelem požadovanými zařízeními</t>
  </si>
  <si>
    <t>02</t>
  </si>
  <si>
    <t>M</t>
  </si>
  <si>
    <t>položka se souhlasem investora  
případné prodloužení chrániček kabelů NN (km 0,055); ruční výkop; nutná spolupráce s zástupcem E.ON</t>
  </si>
  <si>
    <t>10=10,0000 [A]</t>
  </si>
  <si>
    <t>02821</t>
  </si>
  <si>
    <t>PRŮZKUMNÉ PRÁCE ARCHEOLOGICKÉ NA POVRCHU</t>
  </si>
  <si>
    <t>KUS</t>
  </si>
  <si>
    <t>zajištění případných archeologických prací</t>
  </si>
  <si>
    <t>zahrnuje veškeré náklady spojené s objednatelem požadovanými pracemi</t>
  </si>
  <si>
    <t>02910</t>
  </si>
  <si>
    <t>OSTATNÍ POŽADAVKY - ZEMĚMĚŘIČSKÁ MĚŘENÍ</t>
  </si>
  <si>
    <t>vytyčovací práce v průběhu stavby  
odhadem 10 hodin</t>
  </si>
  <si>
    <t>7</t>
  </si>
  <si>
    <t>02911</t>
  </si>
  <si>
    <t>OSTATNÍ POŽADAVKY - GEODETICKÉ ZAMĚŘENÍ</t>
  </si>
  <si>
    <t>geodetické zaměření skutečného stavu po dokončení stavby (předání investorovi digitálně i v tištěné podobě)</t>
  </si>
  <si>
    <t>8</t>
  </si>
  <si>
    <t>02940</t>
  </si>
  <si>
    <t>OSTATNÍ POŽADAVKY - VYPRACOVÁNÍ DOKUMENTACE</t>
  </si>
  <si>
    <t>vypracování DSPS v počtu 2 x paré, 1 x CD</t>
  </si>
  <si>
    <t>02946</t>
  </si>
  <si>
    <t>OSTAT POŽADAVKY - FOTODOKUMENTACE</t>
  </si>
  <si>
    <t>provedení pasportizace sousedních budov bezprostředně dotčených stavbou před a po stavbě včetně zdokumentování jejich stavu pro eliminaci případných škod na budovách, oplocení,atd. vlivem stavebních prací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</si>
  <si>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</si>
  <si>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02991</t>
  </si>
  <si>
    <t>OSTATNÍ POŽADAVKY - INFORMAČNÍ TABULE</t>
  </si>
  <si>
    <t>1=1,0000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</si>
  <si>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</si>
  <si>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</si>
  <si>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</si>
  <si>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</si>
  <si>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</si>
  <si>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12</t>
  </si>
  <si>
    <t>03350</t>
  </si>
  <si>
    <t>SLUŽBY ZAJIŠŤUJÍCÍ REGUL, PŘEVED A OCHRANU VEŘEJ DOPRAVY</t>
  </si>
  <si>
    <t>opatření BOZP včetně vypracování plánu BOZP po dobu stavby 
osazení DZ po dobu stavby dle DIO</t>
  </si>
  <si>
    <t>jedná se především o: 
výstražné pásky, plotové dílce, přenosné zábrany, atd. 
DZ dle přílohy E.3 - DIO</t>
  </si>
  <si>
    <t>zahrnuje objednatelem povolené náklady na služby pro zhotovitele</t>
  </si>
  <si>
    <t>Zemní práce</t>
  </si>
  <si>
    <t>13</t>
  </si>
  <si>
    <t>11090</t>
  </si>
  <si>
    <t>VŠEOBECNÉ VYKLIZENÍ OSTATNÍCH PLOCH</t>
  </si>
  <si>
    <t>KPL</t>
  </si>
  <si>
    <t>úklid ploch (komunální odpad, nálety křoví, ostatní odpad): odhadem 100 m2, 10 kontejnerů, 2 popelnice: 1=1,0000 [A]</t>
  </si>
  <si>
    <t>zahrnuje odstranění všech překážek pro uskutečnění stavby</t>
  </si>
  <si>
    <t>14</t>
  </si>
  <si>
    <t>112013</t>
  </si>
  <si>
    <t>KÁCENÍ STROMŮ D KMENE DO 0,5M S ODSTRANĚNÍM PAŘEZŮ, ODVOZ DO 3KM</t>
  </si>
  <si>
    <t>javor: 1=1,0000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</si>
  <si>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</si>
  <si>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15</t>
  </si>
  <si>
    <t>113135</t>
  </si>
  <si>
    <t>ODSTRANĚNÍ KRYTU ZPEVNĚNÝCH PLOCH S ASFALT POJIVEM, ODVOZ DO 8KM</t>
  </si>
  <si>
    <t>M3</t>
  </si>
  <si>
    <t>stávající asfaltové plochy</t>
  </si>
  <si>
    <t>planimetrováno:  1027*0,15=154,0500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</si>
  <si>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</si>
  <si>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16</t>
  </si>
  <si>
    <t>113155</t>
  </si>
  <si>
    <t>ODSTRANĚNÍ KRYTU ZPEVNĚNÝCH PLOCH Z BETONU, ODVOZ DO 8KM</t>
  </si>
  <si>
    <t>stávající betonové plochy</t>
  </si>
  <si>
    <t>(9+9+4+4)*0,25=6,5000 [A]</t>
  </si>
  <si>
    <t>17</t>
  </si>
  <si>
    <t>113328</t>
  </si>
  <si>
    <t>ODSTRAN PODKL VOZOVEK A CHODNÍKŮ Z KAMENIVA NESTMEL, ODVOZ DO 20KM</t>
  </si>
  <si>
    <t>stáv. podkladní vrstvy původních zpevněných ploch</t>
  </si>
  <si>
    <t>pod betononem: 26*0,3=7,8000 [A] 
pod asfaltem: 1027*0,3=308,1000 [B] 
pod chodníkem z dlažby: 9*0,3=2,7000 [C] 
plocha v km 0,040 vlevo: 49*0,45=22,0500 [D] 
Celkem: A+B+C+D=340,6500 [E]</t>
  </si>
  <si>
    <t>18</t>
  </si>
  <si>
    <t>113484</t>
  </si>
  <si>
    <t>ODSTRANĚNÍ KRYTU ZPEVNĚNÝCH PLOCH Z DLAŽDIC VČETNĚ PODKLADU, ODVOZ DO 5KM</t>
  </si>
  <si>
    <t>stávající plochy z dlažby</t>
  </si>
  <si>
    <t>stáv.okap. chodníky: 9*0,25=2,2500 [A]</t>
  </si>
  <si>
    <t>19</t>
  </si>
  <si>
    <t>113514</t>
  </si>
  <si>
    <t>ODSTRANĚNÍ ZÁHONOVÝCH OBRUBNÍKŮ, ODVOZ DO 5KM</t>
  </si>
  <si>
    <t>celková dl.stáv.obrub (nepoužitelné): 4=4,0000 [A]</t>
  </si>
  <si>
    <t>20</t>
  </si>
  <si>
    <t>11351B</t>
  </si>
  <si>
    <t>ODSTRANĚNÍ ZÁHONOVÝCH OBRUBNÍKŮ - DOPRAVA</t>
  </si>
  <si>
    <t>tkm</t>
  </si>
  <si>
    <t>odvozeny budou jen nepoužitelné obruby 
přípočet zbylých 3 km: 0,2t*3=0,6000 [A]</t>
  </si>
  <si>
    <t>Položka zahrnuje samostatnou dopravu suti a vybouraných hmot. Množství se určí jako součin hmotnosti [t] a požadované vzdálenosti [km].</t>
  </si>
  <si>
    <t>21</t>
  </si>
  <si>
    <t>113524</t>
  </si>
  <si>
    <t>ODSTRANĚNÍ CHODNÍKOVÝCH OBRUBNÍKŮ BETONOVÝCH, ODVOZ DO 5KM</t>
  </si>
  <si>
    <t>celková dl.stáv.obrub (nepoužitelné): 34=34,0000 [A]</t>
  </si>
  <si>
    <t>22</t>
  </si>
  <si>
    <t>11352B</t>
  </si>
  <si>
    <t>ODSTRANĚNÍ CHODNÍKOVÝCH OBRUBNÍKŮ BETONOVÝCH - DOPRAVA</t>
  </si>
  <si>
    <t>odvoz obrub do 8 km</t>
  </si>
  <si>
    <t>odvozeny budou jen nepoužitelné obruby 
přípočet zbylých 3 km: 3,7t*3=11,1000 [A]</t>
  </si>
  <si>
    <t>23</t>
  </si>
  <si>
    <t>113534</t>
  </si>
  <si>
    <t>ODSTRANĚNÍ CHODNÍKOVÝCH KAMENNÝCH OBRUBNÍKŮ, ODVOZ DO 5KM</t>
  </si>
  <si>
    <t>odvoz do skladu MěÚ ČK</t>
  </si>
  <si>
    <t>166=166,0000 [A]</t>
  </si>
  <si>
    <t>24</t>
  </si>
  <si>
    <t>113725</t>
  </si>
  <si>
    <t>FRÉZOVÁNÍ ZPEVNĚNÝCH PLOCH ASFALTOVÝCH, ODVOZ DO 8KM</t>
  </si>
  <si>
    <t>frézování stáv. povrchu vozovky pro napojení na stav.stav</t>
  </si>
  <si>
    <t>planimetrováno: 12*0,1=1,2000 [A]</t>
  </si>
  <si>
    <t>25</t>
  </si>
  <si>
    <t>121103</t>
  </si>
  <si>
    <t>SEJMUTÍ ORNICE NEBO LESNÍ PŮDY S ODVOZEM DO 3KM</t>
  </si>
  <si>
    <t>odvoz na mezideponii, použije se na zpětné rozprostření</t>
  </si>
  <si>
    <t>9,7=9,7000 [A]</t>
  </si>
  <si>
    <t>položka zahrnuje sejmutí ornice bez ohledu na tloušťku vrstvy a její vodorovnou dopravu  
nezahrnuje uložení na trvalou skládku</t>
  </si>
  <si>
    <t>26</t>
  </si>
  <si>
    <t>123735</t>
  </si>
  <si>
    <t>ODKOP PRO SPOD STAVBU SILNIC A ŽELEZNIC TŘ. I, ODVOZ DO 8KM</t>
  </si>
  <si>
    <t>33,95=33,9500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</si>
  <si>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</si>
  <si>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</t>
  </si>
  <si>
    <t>132735</t>
  </si>
  <si>
    <t>HLOUBENÍ RÝH ŠÍŘ DO 2M PAŽ I NEPAŽ TŘ. I, ODVOZ DO 8KM</t>
  </si>
  <si>
    <t>pro přípojky ul. vpustí dl. 40 m: 40*0,5*1,5=30,0000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</si>
  <si>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</si>
  <si>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28</t>
  </si>
  <si>
    <t>18110</t>
  </si>
  <si>
    <t>ÚPRAVA PLÁNĚ SE ZHUTNĚNÍM V HORNINĚ TŘ. I</t>
  </si>
  <si>
    <t>M2</t>
  </si>
  <si>
    <t>komunikace, chodníky, parkoviště: 1320=1 320,0000 [A]</t>
  </si>
  <si>
    <t>položka zahrnuje úpravu pláně včetně vyrovnání výškových rozdílů. Míru zhutnění určuje projekt.</t>
  </si>
  <si>
    <t>29</t>
  </si>
  <si>
    <t>18214</t>
  </si>
  <si>
    <t>ÚPRAVA POVRCHŮ SROVNÁNÍM ÚZEMÍ V TL DO 0,25M</t>
  </si>
  <si>
    <t>nové zelené plochy: 320=320,0000 [A]</t>
  </si>
  <si>
    <t>položka zahrnuje srovnání výškových rozdílů terénu</t>
  </si>
  <si>
    <t>30</t>
  </si>
  <si>
    <t>18232</t>
  </si>
  <si>
    <t>ROZPROSTŘENÍ ORNICE V ROVINĚ V TL DO 0,15M</t>
  </si>
  <si>
    <t>nové zelené plochy, materiál z pol.č.121101: 320=320,0000 [A]</t>
  </si>
  <si>
    <t>položka zahrnuje:  
nutné přemístění ornice z dočasných skládek vzdálených do 50m  
rozprostření ornice v předepsané tloušťce v rovině a ve svahu do 1:5</t>
  </si>
  <si>
    <t>31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</si>
  <si>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</si>
  <si>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</si>
  <si>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</si>
  <si>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32</t>
  </si>
  <si>
    <t>18461</t>
  </si>
  <si>
    <t>MULČOVÁNÍ</t>
  </si>
  <si>
    <t>okolo nových keřů: 50=50,0000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</si>
  <si>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</si>
  <si>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33</t>
  </si>
  <si>
    <t>18472</t>
  </si>
  <si>
    <t>OŠETŘENÍ DŘEVIN SOLITERNÍCH</t>
  </si>
  <si>
    <t>upevnění, atd. nové výsadby</t>
  </si>
  <si>
    <t>2=2,0000 [A]</t>
  </si>
  <si>
    <t>odplevelení s nakypřením, vypletí, řezem, hnojením, odstranění poškozených částí dřevin s případným složením odpadu na hromady, naložením na dopravní prostředek, odvozem a složením</t>
  </si>
  <si>
    <t>34</t>
  </si>
  <si>
    <t>184A2</t>
  </si>
  <si>
    <t>VYSAZOVÁNÍ KEŘŮ LISTNATÝCH BEZ BALU VČETNĚ VÝKOPU JAMKY</t>
  </si>
  <si>
    <t>na ploše cca 50 m2</t>
  </si>
  <si>
    <t>cca 4 ks/m2: 200=200,0000 [A]</t>
  </si>
  <si>
    <t>Položka vysazování keřů zahrnuje i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</si>
  <si>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35</t>
  </si>
  <si>
    <t>184B15</t>
  </si>
  <si>
    <t>VYSAZOVÁNÍ STROMŮ LISTNATÝCH S BALEM OBVOD KMENE DO 16CM, PODCHOZÍ VÝŠ MIN 2,4M</t>
  </si>
  <si>
    <t>náhradní výsadba</t>
  </si>
  <si>
    <t>2 x javor: 2=2,0000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</si>
  <si>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</si>
  <si>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36</t>
  </si>
  <si>
    <t>18600</t>
  </si>
  <si>
    <t>ZALÉVÁNÍ VODOU</t>
  </si>
  <si>
    <t>nové zelené plochy, po dobu 3 měsíců: 0,03*320*3=28,8000 [A] 
keře: 0,03*50*3=4,5000 [B] 
stromy: 2*3*4*0.1=2,4000 [C] 
Celkem: A+B+C=35,7000 [D]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</si>
  <si>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</si>
  <si>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</si>
  <si>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37</t>
  </si>
  <si>
    <t>212635</t>
  </si>
  <si>
    <t>TRATIVODY KOMPL Z TRUB Z PLAST HM DN DO 160MM, RÝHA TŘ I</t>
  </si>
  <si>
    <t>kompletní provedení včetně zemních prací, zásypu a zaústění do vpustí:  
celková dl.: 72+16,5=88,5000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</si>
  <si>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</si>
  <si>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</si>
  <si>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38</t>
  </si>
  <si>
    <t>561431</t>
  </si>
  <si>
    <t>KAMENIVO ZPEVNĚNÉ CEMENTEM TŘ. I TL. DO 150MM</t>
  </si>
  <si>
    <t>SC C 8/10  tl.130 mm</t>
  </si>
  <si>
    <t>vozovka: 810=810,0000 [A] 
parkovací stání: 350=350,0000 [B] 
zásobovací rampy: 84=84,0000 [C] 
Celkem: A+B+C=1 244,0000 [D]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</si>
  <si>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</si>
  <si>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39</t>
  </si>
  <si>
    <t>56334</t>
  </si>
  <si>
    <t>VOZOVKOVÉ VRSTVY ZE ŠTĚRKODRTI TL. DO 200MM</t>
  </si>
  <si>
    <t>ŠDa 0-63, ŠDb 0-63, ŠDb 0-32</t>
  </si>
  <si>
    <t>vozovka: 810=810,0000 [A] 
parkovací stání: 350=350,0000 [B] 
chodníky+ost.dlážděné plochy: 45+3=48,0000 [C] 
zásobovací rampy: 84=84,0000 [D] 
plochy pro kontejnery: 29=29,0000 [E] 
Celkem: A+B+C+D+E=1 321,0000 [F]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</si>
  <si>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</si>
  <si>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</si>
  <si>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572123</t>
  </si>
  <si>
    <t>INFILTRAČNÍ POSTŘIK Z EMULZE DO 1,0KG/M2</t>
  </si>
  <si>
    <t>vozovka: 810=810,0000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</si>
  <si>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</si>
  <si>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41</t>
  </si>
  <si>
    <t>572213</t>
  </si>
  <si>
    <t>SPOJOVACÍ POSTŘIK Z EMULZE DO 0,5KG/M2</t>
  </si>
  <si>
    <t>42</t>
  </si>
  <si>
    <t>574A31</t>
  </si>
  <si>
    <t>ASFALTOVÝ BETON PRO OBRUSNÉ VRSTVY ACO 8 TL. 40MM</t>
  </si>
  <si>
    <t>oprava chodníku v km 0,060: 8,5=8,5000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</si>
  <si>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</si>
  <si>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</si>
  <si>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574A43</t>
  </si>
  <si>
    <t>ASFALTOVÝ BETON PRO OBRUSNÉ VRSTVY ACO 11 TL. 50MM</t>
  </si>
  <si>
    <t>44</t>
  </si>
  <si>
    <t>574E66</t>
  </si>
  <si>
    <t>ASFALTOVÝ BETON PRO PODKLADNÍ VRSTVY ACP 16+, 16S TL. 70MM</t>
  </si>
  <si>
    <t>45</t>
  </si>
  <si>
    <t>582611</t>
  </si>
  <si>
    <t>KRYTY Z BETON DLAŽDIC SE ZÁMKEM ŠEDÝCH TL 60MM DO LOŽE Z KAM</t>
  </si>
  <si>
    <t>včetně lože HDK 4/8 tl. 40 mm  
druh a barvu odsouhlasí investor</t>
  </si>
  <si>
    <t>chodníky+ost.dlážděné plochy: 45=45,0000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</si>
  <si>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</si>
  <si>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46</t>
  </si>
  <si>
    <t>582612</t>
  </si>
  <si>
    <t>KRYTY Z BETON DLAŽDIC SE ZÁMKEM ŠEDÝCH TL 80MM DO LOŽE Z KAM</t>
  </si>
  <si>
    <t>parkoviště (pro rozhraní parkovacích stání): 12,5=12,5000 [A] 
plochy pro kontejnery: 29=29,0000 [B] 
Celkem: A+B=41,5000 [C]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</si>
  <si>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</si>
  <si>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47</t>
  </si>
  <si>
    <t>582613</t>
  </si>
  <si>
    <t>KRYTY Z BETON DLAŽDIC SE ZÁMKEM ŠEDÝCH TL 100MM DO LOŽE Z KAM</t>
  </si>
  <si>
    <t>zásobovací rampy: 84=84,0000 [A]</t>
  </si>
  <si>
    <t>48</t>
  </si>
  <si>
    <t>582615</t>
  </si>
  <si>
    <t>KRYTY Z BETON DLAŽDIC SE ZÁMKEM BAREV TL 80MM DO LOŽE Z KAM</t>
  </si>
  <si>
    <t>parkoviště: 337,5=337,5000 [A]</t>
  </si>
  <si>
    <t>49</t>
  </si>
  <si>
    <t>58261A</t>
  </si>
  <si>
    <t>KRYTY Z BETON DLAŽDIC SE ZÁMKEM BAREV RELIÉF TL 60MM DO LOŽE Z KAM</t>
  </si>
  <si>
    <t>nové chodníky - varovné pásy: 3=3,0000 [A]</t>
  </si>
  <si>
    <t>50</t>
  </si>
  <si>
    <t>587206</t>
  </si>
  <si>
    <t>PŘEDLÁŽDĚNÍ KRYTU Z BETONOVÝCH DLAŽDIC SE ZÁMKEM</t>
  </si>
  <si>
    <t>včetně lože</t>
  </si>
  <si>
    <t>chodník v místě napojení parkoviště: 2=2,0000 [A] 
chodník v km 0,060 (část nahrazena reliéfní dl.): 3=3,0000 [B] 
Celkem: A+B=5,0000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</si>
  <si>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</si>
  <si>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51</t>
  </si>
  <si>
    <t>58910</t>
  </si>
  <si>
    <t>VÝPLŇ SPAR ASFALTEM</t>
  </si>
  <si>
    <t>pracovní spáry, spáry asfalt-obruba: 387+14,5=401,5000 [A]</t>
  </si>
  <si>
    <t>položka zahrnuje: 
- dodávku předepsaného materiálu 
- vyčištění a výplň spar tímto materiálem</t>
  </si>
  <si>
    <t>Potrubí</t>
  </si>
  <si>
    <t>52</t>
  </si>
  <si>
    <t>87433</t>
  </si>
  <si>
    <t>POTRUBÍ Z TRUB PLASTOVÝCH ODPADNÍCH DN DO 150MM</t>
  </si>
  <si>
    <t>kompletní provedení přípojek nových uličních vpustí včetně podsypu, zásypu a napojení na stávající kanalizaci</t>
  </si>
  <si>
    <t>celková délka přípojek: 40=40,0000 [A]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</si>
  <si>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</si>
  <si>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53</t>
  </si>
  <si>
    <t>89712</t>
  </si>
  <si>
    <t>VPUSŤ KANALIZAČNÍ ULIČNÍ KOMPLETNÍ Z BETONOVÝCH DÍLCŮ</t>
  </si>
  <si>
    <t>kompletní provedení nových vpustí včetně zemních</t>
  </si>
  <si>
    <t>7=7,0000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</si>
  <si>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nezahrnuje předepsané podkladní konstrukce</t>
  </si>
  <si>
    <t>54</t>
  </si>
  <si>
    <t>89921</t>
  </si>
  <si>
    <t>VÝŠKOVÁ ÚPRAVA POKLOPŮ</t>
  </si>
  <si>
    <t>kompletní provedení umístění stávajících šachet do nivelety nového povrchu</t>
  </si>
  <si>
    <t>5=5,0000 [A]</t>
  </si>
  <si>
    <t>- položka výškové úpravy zahrnuje všechny nutné práce a materiály pro zvýšení nebo snížení zařízení (včetně nutné úpravy stávajícího povrchu vozovky nebo chodníku).</t>
  </si>
  <si>
    <t>55</t>
  </si>
  <si>
    <t>89923</t>
  </si>
  <si>
    <t>VÝŠKOVÁ ÚPRAVA KRYCÍCH HRNCŮ</t>
  </si>
  <si>
    <t>kompletní provedení umístění stávajících šoupat, hrnců, atd. do nivelety nového povrchu  
v případě poškození výměna za nové</t>
  </si>
  <si>
    <t>3=3,0000 [A]</t>
  </si>
  <si>
    <t>Ostatní konstrukce a práce</t>
  </si>
  <si>
    <t>56</t>
  </si>
  <si>
    <t>914121</t>
  </si>
  <si>
    <t>DOPRAVNÍ ZNAČKY ZÁKLADNÍ VELIKOSTI OCELOVÉ FÓLIE TŘ 1 - DODÁVKA A MONTÁŽ</t>
  </si>
  <si>
    <t>nové DZ</t>
  </si>
  <si>
    <t>11=11,0000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</si>
  <si>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</si>
  <si>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57</t>
  </si>
  <si>
    <t>914123</t>
  </si>
  <si>
    <t>DOPRAVNÍ ZNAČKY ZÁKLADNÍ VELIKOSTI OCELOVÉ FÓLIE TŘ 1 - DEMONTÁŽ</t>
  </si>
  <si>
    <t>demontáž stávajícího DZ před zahájením prací</t>
  </si>
  <si>
    <t>Položka zahrnuje odstranění, demontáž a odklizení materiálu s odvozem na předepsané místo</t>
  </si>
  <si>
    <t>58</t>
  </si>
  <si>
    <t>914921</t>
  </si>
  <si>
    <t>SLOUPKY A STOJKY DOPRAVNÍCH ZNAČEK Z OCEL TRUBEK DO PATKY - DODÁVKA A MONTÁŽ</t>
  </si>
  <si>
    <t>včetně zabetonování patky: 6=6,0000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</si>
  <si>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</si>
  <si>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59</t>
  </si>
  <si>
    <t>914923</t>
  </si>
  <si>
    <t>SLOUPKY A STOJKY DZ Z OCEL TRUBEK DO PATKY DEMONTÁŽ</t>
  </si>
  <si>
    <t>60</t>
  </si>
  <si>
    <t>91551</t>
  </si>
  <si>
    <t>VODOROVNÉ DOPRAVNÍ ZNAČENÍ - PŘEDEM PŘIPRAVENÉ SYMBOLY</t>
  </si>
  <si>
    <t>vozíčkář: 1=1,0000 [A]</t>
  </si>
  <si>
    <t>položka zahrnuje:  
- dodání a pokládku předepsaného symbolu  
- zahrnuje předznačení a reflexní úpravu</t>
  </si>
  <si>
    <t>61</t>
  </si>
  <si>
    <t>917212</t>
  </si>
  <si>
    <t>ZÁHONOVÉ OBRUBY Z BETONOVÝCH OBRUBNÍKŮ ŠÍŘ 80MM</t>
  </si>
  <si>
    <t>včetně bet.lože a boční opěry; včetně zemních prací pro uložení obrub</t>
  </si>
  <si>
    <t>mezi zelení a chodníkem: 8+2=10,0000 [A] 
rozhraní ploch pro kontejnery: 19=19,0000 [B] 
Celkem: A+B=29,0000 [C]</t>
  </si>
  <si>
    <t>Položka zahrnuje:  
dodání a pokládku betonových obrubníků o rozměrech předepsaných zadávací dokumentací  
betonové lože i boční betonovou opěrku.</t>
  </si>
  <si>
    <t>62</t>
  </si>
  <si>
    <t>917224</t>
  </si>
  <si>
    <t>SILNIČNÍ A CHODNÍKOVÉ OBRUBY Z BETONOVÝCH OBRUBNÍKŮ ŠÍŘ 150MM</t>
  </si>
  <si>
    <t>nové silniční obrubníky (15/25, 8/25), včetně bet.lože a boční opěry; klasické, nájezdové, rampové, přechodové, obloukové  
včetně zemních prací pro uložení obrub</t>
  </si>
  <si>
    <t>rozhraní asfaltu a park. stání: 47+31=78,0000 [A] 
rozhraní asfaltu a ostatních ploch: 166+36+24+41+12+30=309,0000 [B] 
Celkem: A+B=387,0000 [C]</t>
  </si>
  <si>
    <t>63</t>
  </si>
  <si>
    <t>91781</t>
  </si>
  <si>
    <t>VÝŠKOVÁ ÚPRAVA OBRUBNÍKŮ BETONOVÝCH</t>
  </si>
  <si>
    <t>včetně lože a boční opěry z betonu</t>
  </si>
  <si>
    <t>napojení na ZÚ i KÚ a chodník: 7=7,0000 [A]</t>
  </si>
  <si>
    <t>Položka výšková úprava obrub zahrnuje jejich vytrhání, očištění, manipulaci, nové betonové lože a osazení. Případné nutné doplnění novými obrubami se uvede v položkách 9172 až 9177.</t>
  </si>
  <si>
    <t>64</t>
  </si>
  <si>
    <t>919113</t>
  </si>
  <si>
    <t>ŘEZÁNÍ ASFALTOVÉHO KRYTU VOZOVEK TL DO 150MM</t>
  </si>
  <si>
    <t>v místech napojení: 6+4,5+4=14,5000 [A]</t>
  </si>
  <si>
    <t>položka zahrnuje řezání vozovkové vrstvy v předepsané tloušťce, včetně spotřeby vody</t>
  </si>
  <si>
    <t>65</t>
  </si>
  <si>
    <t>966115</t>
  </si>
  <si>
    <t>BOURÁNÍ KONSTRUKCÍ Z BETON DÍLCŮ S ODVOZEM DO 8KM</t>
  </si>
  <si>
    <t>u RIS: 3*0,2*0,4=0,2400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</si>
  <si>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</si>
  <si>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66</t>
  </si>
  <si>
    <t>966145</t>
  </si>
  <si>
    <t>BOURÁNÍ KONSTRUKCÍ Z CIHEL A TVÁRNIC S ODVOZEM DO 8KM</t>
  </si>
  <si>
    <t>stáv. opěrná zídka: 10,5*1*0,3=3,1500 [A]</t>
  </si>
  <si>
    <t>67</t>
  </si>
  <si>
    <t>966165</t>
  </si>
  <si>
    <t>BOURÁNÍ KONSTRUKCÍ ZE ŽELEZOBETONU S ODVOZEM DO 8KM</t>
  </si>
  <si>
    <t>ocel rám s betonem u parkoviště: 3,6*0,2*0,2=0,1440 [A]</t>
  </si>
  <si>
    <t>68</t>
  </si>
  <si>
    <t>96687</t>
  </si>
  <si>
    <t>VYBOURÁNÍ ULIČNÍCH VPUSTÍ KOMPLETNÍCH</t>
  </si>
  <si>
    <t>stávající vpusti</t>
  </si>
  <si>
    <t>kompletní provedení včetně zaslepení: 5=5,0000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</si>
  <si>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</si>
  <si>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69</t>
  </si>
  <si>
    <t>R001</t>
  </si>
  <si>
    <t>NOPOVÁ FÓLIE</t>
  </si>
  <si>
    <t>podél stěny objektu a zásobování: 23,4*1=23,4000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</si>
</sst>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0" borderId="1" xfId="0" applyBorder="1">
      <alignment vertical="center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4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1F7CA55E-F2EC-4AAD-B22E-331427426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tabSelected="1" zoomScaleNormal="100" workbookViewId="0">
      <pane ySplit="7" topLeftCell="A8" activePane="bottomLeft" state="frozen"/>
      <selection pane="bottomLeft" activeCell="B8" sqref="B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0</v>
      </c>
      <c r="B1" s="1"/>
      <c r="C1" s="1"/>
      <c r="D1" s="1"/>
      <c r="E1" s="1"/>
      <c r="F1" s="1"/>
      <c r="G1" s="1"/>
      <c r="H1" s="1"/>
      <c r="I1" s="1"/>
      <c r="P1" t="s">
        <v>11</v>
      </c>
    </row>
    <row r="2" spans="1:16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P2" t="s">
        <v>11</v>
      </c>
    </row>
    <row r="3" spans="1:16" ht="15" customHeight="1" x14ac:dyDescent="0.2">
      <c r="A3" t="s">
        <v>1</v>
      </c>
      <c r="B3" s="6" t="s">
        <v>3</v>
      </c>
      <c r="C3" s="30" t="s">
        <v>4</v>
      </c>
      <c r="D3" s="31"/>
      <c r="E3" s="7" t="s">
        <v>5</v>
      </c>
      <c r="F3" s="1"/>
      <c r="G3" s="4"/>
      <c r="H3" s="3" t="s">
        <v>13</v>
      </c>
      <c r="I3" s="28">
        <f>0+I8+I57+I154+I159+I216+I233</f>
        <v>0</v>
      </c>
      <c r="O3" t="s">
        <v>8</v>
      </c>
      <c r="P3" t="s">
        <v>12</v>
      </c>
    </row>
    <row r="4" spans="1:16" ht="15" customHeight="1" x14ac:dyDescent="0.2">
      <c r="A4" t="s">
        <v>6</v>
      </c>
      <c r="B4" s="9" t="s">
        <v>7</v>
      </c>
      <c r="C4" s="32" t="s">
        <v>13</v>
      </c>
      <c r="D4" s="33"/>
      <c r="E4" s="10" t="s">
        <v>14</v>
      </c>
      <c r="F4" s="5"/>
      <c r="G4" s="5"/>
      <c r="H4" s="11"/>
      <c r="I4" s="11"/>
      <c r="O4" t="s">
        <v>9</v>
      </c>
      <c r="P4" t="s">
        <v>12</v>
      </c>
    </row>
    <row r="5" spans="1:16" ht="12.75" customHeight="1" x14ac:dyDescent="0.2">
      <c r="A5" s="29" t="s">
        <v>15</v>
      </c>
      <c r="B5" s="29" t="s">
        <v>17</v>
      </c>
      <c r="C5" s="29" t="s">
        <v>19</v>
      </c>
      <c r="D5" s="29" t="s">
        <v>20</v>
      </c>
      <c r="E5" s="29" t="s">
        <v>21</v>
      </c>
      <c r="F5" s="29" t="s">
        <v>23</v>
      </c>
      <c r="G5" s="29" t="s">
        <v>25</v>
      </c>
      <c r="H5" s="29" t="s">
        <v>27</v>
      </c>
      <c r="I5" s="29"/>
      <c r="O5" t="s">
        <v>10</v>
      </c>
      <c r="P5" t="s">
        <v>12</v>
      </c>
    </row>
    <row r="6" spans="1:16" ht="12.75" customHeight="1" x14ac:dyDescent="0.2">
      <c r="A6" s="29"/>
      <c r="B6" s="29"/>
      <c r="C6" s="29"/>
      <c r="D6" s="29"/>
      <c r="E6" s="29"/>
      <c r="F6" s="29"/>
      <c r="G6" s="29"/>
      <c r="H6" s="8" t="s">
        <v>28</v>
      </c>
      <c r="I6" s="8" t="s">
        <v>30</v>
      </c>
    </row>
    <row r="7" spans="1:16" ht="12.75" customHeight="1" x14ac:dyDescent="0.2">
      <c r="A7" s="8" t="s">
        <v>16</v>
      </c>
      <c r="B7" s="8" t="s">
        <v>18</v>
      </c>
      <c r="C7" s="8" t="s">
        <v>12</v>
      </c>
      <c r="D7" s="8" t="s">
        <v>11</v>
      </c>
      <c r="E7" s="8" t="s">
        <v>22</v>
      </c>
      <c r="F7" s="8" t="s">
        <v>24</v>
      </c>
      <c r="G7" s="8" t="s">
        <v>26</v>
      </c>
      <c r="H7" s="8" t="s">
        <v>29</v>
      </c>
      <c r="I7" s="8" t="s">
        <v>31</v>
      </c>
    </row>
    <row r="8" spans="1:16" ht="12.75" customHeight="1" x14ac:dyDescent="0.2">
      <c r="A8" s="11" t="s">
        <v>32</v>
      </c>
      <c r="B8" s="11"/>
      <c r="C8" s="13" t="s">
        <v>16</v>
      </c>
      <c r="D8" s="11"/>
      <c r="E8" s="14" t="s">
        <v>33</v>
      </c>
      <c r="F8" s="11"/>
      <c r="G8" s="11"/>
      <c r="H8" s="11"/>
      <c r="I8" s="15">
        <f>0+I9+I13+I17+I21+I25+I29+I33+I37+I41+I45+I49+I53</f>
        <v>0</v>
      </c>
    </row>
    <row r="9" spans="1:16" ht="12.75" customHeight="1" x14ac:dyDescent="0.2">
      <c r="A9" s="12" t="s">
        <v>34</v>
      </c>
      <c r="B9" s="16" t="s">
        <v>18</v>
      </c>
      <c r="C9" s="16" t="s">
        <v>35</v>
      </c>
      <c r="D9" s="12" t="s">
        <v>36</v>
      </c>
      <c r="E9" s="17" t="s">
        <v>37</v>
      </c>
      <c r="F9" s="18" t="s">
        <v>38</v>
      </c>
      <c r="G9" s="19">
        <v>1041</v>
      </c>
      <c r="H9" s="20">
        <v>0</v>
      </c>
      <c r="I9" s="21">
        <f>ROUND(ROUND(H9,2)*ROUND(G9,3),2)</f>
        <v>0</v>
      </c>
      <c r="O9">
        <f>(I9*21)/100</f>
        <v>0</v>
      </c>
      <c r="P9" t="s">
        <v>12</v>
      </c>
    </row>
    <row r="10" spans="1:16" ht="12.75" customHeight="1" x14ac:dyDescent="0.2">
      <c r="A10" s="22" t="s">
        <v>39</v>
      </c>
      <c r="E10" s="23" t="s">
        <v>40</v>
      </c>
    </row>
    <row r="11" spans="1:16" ht="12.75" customHeight="1" x14ac:dyDescent="0.2">
      <c r="A11" s="24" t="s">
        <v>41</v>
      </c>
      <c r="E11" s="25" t="s">
        <v>42</v>
      </c>
    </row>
    <row r="12" spans="1:16" ht="12.75" customHeight="1" x14ac:dyDescent="0.2">
      <c r="A12" t="s">
        <v>43</v>
      </c>
      <c r="E12" s="23" t="s">
        <v>44</v>
      </c>
    </row>
    <row r="13" spans="1:16" ht="12.75" customHeight="1" x14ac:dyDescent="0.2">
      <c r="A13" s="12" t="s">
        <v>34</v>
      </c>
      <c r="B13" s="16" t="s">
        <v>12</v>
      </c>
      <c r="C13" s="16" t="s">
        <v>45</v>
      </c>
      <c r="D13" s="12" t="s">
        <v>36</v>
      </c>
      <c r="E13" s="17" t="s">
        <v>46</v>
      </c>
      <c r="F13" s="18" t="s">
        <v>47</v>
      </c>
      <c r="G13" s="19">
        <v>3</v>
      </c>
      <c r="H13" s="20">
        <v>0</v>
      </c>
      <c r="I13" s="21">
        <f>ROUND(ROUND(H13,2)*ROUND(G13,3),2)</f>
        <v>0</v>
      </c>
      <c r="O13">
        <f>(I13*21)/100</f>
        <v>0</v>
      </c>
      <c r="P13" t="s">
        <v>12</v>
      </c>
    </row>
    <row r="14" spans="1:16" ht="12.75" customHeight="1" x14ac:dyDescent="0.2">
      <c r="A14" s="22" t="s">
        <v>39</v>
      </c>
      <c r="E14" s="23" t="s">
        <v>48</v>
      </c>
    </row>
    <row r="15" spans="1:16" ht="12.75" customHeight="1" x14ac:dyDescent="0.2">
      <c r="A15" s="24" t="s">
        <v>41</v>
      </c>
      <c r="E15" s="25" t="s">
        <v>36</v>
      </c>
    </row>
    <row r="16" spans="1:16" ht="12.75" customHeight="1" x14ac:dyDescent="0.2">
      <c r="A16" t="s">
        <v>43</v>
      </c>
      <c r="E16" s="23" t="s">
        <v>49</v>
      </c>
    </row>
    <row r="17" spans="1:16" ht="12.75" customHeight="1" x14ac:dyDescent="0.2">
      <c r="A17" s="12" t="s">
        <v>34</v>
      </c>
      <c r="B17" s="16" t="s">
        <v>11</v>
      </c>
      <c r="C17" s="16" t="s">
        <v>50</v>
      </c>
      <c r="D17" s="12" t="s">
        <v>51</v>
      </c>
      <c r="E17" s="17" t="s">
        <v>52</v>
      </c>
      <c r="F17" s="18" t="s">
        <v>53</v>
      </c>
      <c r="G17" s="19">
        <v>16</v>
      </c>
      <c r="H17" s="20">
        <v>0</v>
      </c>
      <c r="I17" s="21">
        <f>ROUND(ROUND(H17,2)*ROUND(G17,3),2)</f>
        <v>0</v>
      </c>
      <c r="O17">
        <f>(I17*21)/100</f>
        <v>0</v>
      </c>
      <c r="P17" t="s">
        <v>12</v>
      </c>
    </row>
    <row r="18" spans="1:16" ht="12.75" customHeight="1" x14ac:dyDescent="0.2">
      <c r="A18" s="22" t="s">
        <v>39</v>
      </c>
      <c r="E18" s="23" t="s">
        <v>54</v>
      </c>
    </row>
    <row r="19" spans="1:16" ht="12.75" customHeight="1" x14ac:dyDescent="0.2">
      <c r="A19" s="24" t="s">
        <v>41</v>
      </c>
      <c r="E19" s="25" t="s">
        <v>36</v>
      </c>
    </row>
    <row r="20" spans="1:16" ht="12.75" customHeight="1" x14ac:dyDescent="0.2">
      <c r="A20" t="s">
        <v>43</v>
      </c>
      <c r="E20" s="23" t="s">
        <v>55</v>
      </c>
    </row>
    <row r="21" spans="1:16" ht="12.75" customHeight="1" x14ac:dyDescent="0.2">
      <c r="A21" s="12" t="s">
        <v>34</v>
      </c>
      <c r="B21" s="16" t="s">
        <v>22</v>
      </c>
      <c r="C21" s="16" t="s">
        <v>50</v>
      </c>
      <c r="D21" s="12" t="s">
        <v>56</v>
      </c>
      <c r="E21" s="17" t="s">
        <v>52</v>
      </c>
      <c r="F21" s="18" t="s">
        <v>57</v>
      </c>
      <c r="G21" s="19">
        <v>10</v>
      </c>
      <c r="H21" s="20">
        <v>0</v>
      </c>
      <c r="I21" s="21">
        <f>ROUND(ROUND(H21,2)*ROUND(G21,3),2)</f>
        <v>0</v>
      </c>
      <c r="O21">
        <f>(I21*21)/100</f>
        <v>0</v>
      </c>
      <c r="P21" t="s">
        <v>12</v>
      </c>
    </row>
    <row r="22" spans="1:16" ht="25.5" customHeight="1" x14ac:dyDescent="0.2">
      <c r="A22" s="22" t="s">
        <v>39</v>
      </c>
      <c r="E22" s="23" t="s">
        <v>58</v>
      </c>
    </row>
    <row r="23" spans="1:16" ht="12.75" customHeight="1" x14ac:dyDescent="0.2">
      <c r="A23" s="24" t="s">
        <v>41</v>
      </c>
      <c r="E23" s="25" t="s">
        <v>59</v>
      </c>
    </row>
    <row r="24" spans="1:16" ht="12.75" customHeight="1" x14ac:dyDescent="0.2">
      <c r="A24" t="s">
        <v>43</v>
      </c>
      <c r="E24" s="23" t="s">
        <v>55</v>
      </c>
    </row>
    <row r="25" spans="1:16" ht="12.75" customHeight="1" x14ac:dyDescent="0.2">
      <c r="A25" s="12" t="s">
        <v>34</v>
      </c>
      <c r="B25" s="16" t="s">
        <v>24</v>
      </c>
      <c r="C25" s="16" t="s">
        <v>60</v>
      </c>
      <c r="D25" s="12" t="s">
        <v>36</v>
      </c>
      <c r="E25" s="17" t="s">
        <v>61</v>
      </c>
      <c r="F25" s="18" t="s">
        <v>62</v>
      </c>
      <c r="G25" s="19">
        <v>1</v>
      </c>
      <c r="H25" s="20">
        <v>0</v>
      </c>
      <c r="I25" s="21">
        <f>ROUND(ROUND(H25,2)*ROUND(G25,3),2)</f>
        <v>0</v>
      </c>
      <c r="O25">
        <f>(I25*21)/100</f>
        <v>0</v>
      </c>
      <c r="P25" t="s">
        <v>12</v>
      </c>
    </row>
    <row r="26" spans="1:16" ht="12.75" customHeight="1" x14ac:dyDescent="0.2">
      <c r="A26" s="22" t="s">
        <v>39</v>
      </c>
      <c r="E26" s="23" t="s">
        <v>63</v>
      </c>
    </row>
    <row r="27" spans="1:16" ht="12.75" customHeight="1" x14ac:dyDescent="0.2">
      <c r="A27" s="24" t="s">
        <v>41</v>
      </c>
      <c r="E27" s="25" t="s">
        <v>36</v>
      </c>
    </row>
    <row r="28" spans="1:16" ht="12.75" customHeight="1" x14ac:dyDescent="0.2">
      <c r="A28" t="s">
        <v>43</v>
      </c>
      <c r="E28" s="23" t="s">
        <v>64</v>
      </c>
    </row>
    <row r="29" spans="1:16" ht="12.75" customHeight="1" x14ac:dyDescent="0.2">
      <c r="A29" s="12" t="s">
        <v>34</v>
      </c>
      <c r="B29" s="16" t="s">
        <v>26</v>
      </c>
      <c r="C29" s="16" t="s">
        <v>65</v>
      </c>
      <c r="D29" s="12" t="s">
        <v>36</v>
      </c>
      <c r="E29" s="17" t="s">
        <v>66</v>
      </c>
      <c r="F29" s="18" t="s">
        <v>53</v>
      </c>
      <c r="G29" s="19">
        <v>10</v>
      </c>
      <c r="H29" s="20">
        <v>0</v>
      </c>
      <c r="I29" s="21">
        <f>ROUND(ROUND(H29,2)*ROUND(G29,3),2)</f>
        <v>0</v>
      </c>
      <c r="O29">
        <f>(I29*21)/100</f>
        <v>0</v>
      </c>
      <c r="P29" t="s">
        <v>12</v>
      </c>
    </row>
    <row r="30" spans="1:16" ht="25.5" customHeight="1" x14ac:dyDescent="0.2">
      <c r="A30" s="22" t="s">
        <v>39</v>
      </c>
      <c r="E30" s="23" t="s">
        <v>67</v>
      </c>
    </row>
    <row r="31" spans="1:16" ht="12.75" customHeight="1" x14ac:dyDescent="0.2">
      <c r="A31" s="24" t="s">
        <v>41</v>
      </c>
      <c r="E31" s="25" t="s">
        <v>36</v>
      </c>
    </row>
    <row r="32" spans="1:16" ht="12.75" customHeight="1" x14ac:dyDescent="0.2">
      <c r="A32" t="s">
        <v>43</v>
      </c>
      <c r="E32" s="23" t="s">
        <v>64</v>
      </c>
    </row>
    <row r="33" spans="1:16" ht="12.75" customHeight="1" x14ac:dyDescent="0.2">
      <c r="A33" s="12" t="s">
        <v>34</v>
      </c>
      <c r="B33" s="16" t="s">
        <v>68</v>
      </c>
      <c r="C33" s="16" t="s">
        <v>69</v>
      </c>
      <c r="D33" s="12" t="s">
        <v>36</v>
      </c>
      <c r="E33" s="17" t="s">
        <v>70</v>
      </c>
      <c r="F33" s="18" t="s">
        <v>53</v>
      </c>
      <c r="G33" s="19">
        <v>24</v>
      </c>
      <c r="H33" s="20">
        <v>0</v>
      </c>
      <c r="I33" s="21">
        <f>ROUND(ROUND(H33,2)*ROUND(G33,3),2)</f>
        <v>0</v>
      </c>
      <c r="O33">
        <f>(I33*21)/100</f>
        <v>0</v>
      </c>
      <c r="P33" t="s">
        <v>12</v>
      </c>
    </row>
    <row r="34" spans="1:16" ht="12.75" customHeight="1" x14ac:dyDescent="0.2">
      <c r="A34" s="22" t="s">
        <v>39</v>
      </c>
      <c r="E34" s="23" t="s">
        <v>71</v>
      </c>
    </row>
    <row r="35" spans="1:16" ht="12.75" customHeight="1" x14ac:dyDescent="0.2">
      <c r="A35" s="24" t="s">
        <v>41</v>
      </c>
      <c r="E35" s="25" t="s">
        <v>36</v>
      </c>
    </row>
    <row r="36" spans="1:16" ht="12.75" customHeight="1" x14ac:dyDescent="0.2">
      <c r="A36" t="s">
        <v>43</v>
      </c>
      <c r="E36" s="23" t="s">
        <v>64</v>
      </c>
    </row>
    <row r="37" spans="1:16" ht="12.75" customHeight="1" x14ac:dyDescent="0.2">
      <c r="A37" s="12" t="s">
        <v>34</v>
      </c>
      <c r="B37" s="16" t="s">
        <v>72</v>
      </c>
      <c r="C37" s="16" t="s">
        <v>73</v>
      </c>
      <c r="D37" s="12" t="s">
        <v>36</v>
      </c>
      <c r="E37" s="17" t="s">
        <v>74</v>
      </c>
      <c r="F37" s="18" t="s">
        <v>62</v>
      </c>
      <c r="G37" s="19">
        <v>1</v>
      </c>
      <c r="H37" s="20">
        <v>0</v>
      </c>
      <c r="I37" s="21">
        <f>ROUND(ROUND(H37,2)*ROUND(G37,3),2)</f>
        <v>0</v>
      </c>
      <c r="O37">
        <f>(I37*21)/100</f>
        <v>0</v>
      </c>
      <c r="P37" t="s">
        <v>12</v>
      </c>
    </row>
    <row r="38" spans="1:16" ht="12.75" customHeight="1" x14ac:dyDescent="0.2">
      <c r="A38" s="22" t="s">
        <v>39</v>
      </c>
      <c r="E38" s="23" t="s">
        <v>75</v>
      </c>
    </row>
    <row r="39" spans="1:16" ht="12.75" customHeight="1" x14ac:dyDescent="0.2">
      <c r="A39" s="24" t="s">
        <v>41</v>
      </c>
      <c r="E39" s="25" t="s">
        <v>36</v>
      </c>
    </row>
    <row r="40" spans="1:16" ht="12.75" customHeight="1" x14ac:dyDescent="0.2">
      <c r="A40" t="s">
        <v>43</v>
      </c>
      <c r="E40" s="23" t="s">
        <v>64</v>
      </c>
    </row>
    <row r="41" spans="1:16" ht="12.75" customHeight="1" x14ac:dyDescent="0.2">
      <c r="A41" s="12" t="s">
        <v>34</v>
      </c>
      <c r="B41" s="16" t="s">
        <v>29</v>
      </c>
      <c r="C41" s="16" t="s">
        <v>76</v>
      </c>
      <c r="D41" s="12" t="s">
        <v>36</v>
      </c>
      <c r="E41" s="17" t="s">
        <v>77</v>
      </c>
      <c r="F41" s="18" t="s">
        <v>62</v>
      </c>
      <c r="G41" s="19">
        <v>1</v>
      </c>
      <c r="H41" s="20">
        <v>0</v>
      </c>
      <c r="I41" s="21">
        <f>ROUND(ROUND(H41,2)*ROUND(G41,3),2)</f>
        <v>0</v>
      </c>
      <c r="O41">
        <f>(I41*21)/100</f>
        <v>0</v>
      </c>
      <c r="P41" t="s">
        <v>12</v>
      </c>
    </row>
    <row r="42" spans="1:16" ht="12.75" customHeight="1" x14ac:dyDescent="0.2">
      <c r="A42" s="22" t="s">
        <v>39</v>
      </c>
      <c r="E42" s="23" t="s">
        <v>78</v>
      </c>
    </row>
    <row r="43" spans="1:16" ht="12.75" customHeight="1" x14ac:dyDescent="0.2">
      <c r="A43" s="24" t="s">
        <v>41</v>
      </c>
      <c r="E43" s="25" t="s">
        <v>36</v>
      </c>
    </row>
    <row r="44" spans="1:16" ht="38.25" customHeight="1" x14ac:dyDescent="0.2">
      <c r="A44" t="s">
        <v>43</v>
      </c>
      <c r="E44" s="23" t="s">
        <v>79</v>
      </c>
    </row>
    <row r="45" spans="1:16" ht="12.75" customHeight="1" x14ac:dyDescent="0.2">
      <c r="A45" s="12" t="s">
        <v>34</v>
      </c>
      <c r="B45" s="16" t="s">
        <v>31</v>
      </c>
      <c r="C45" s="16" t="s">
        <v>80</v>
      </c>
      <c r="D45" s="12" t="s">
        <v>36</v>
      </c>
      <c r="E45" s="17" t="s">
        <v>81</v>
      </c>
      <c r="F45" s="18" t="s">
        <v>62</v>
      </c>
      <c r="G45" s="19">
        <v>1</v>
      </c>
      <c r="H45" s="20">
        <v>0</v>
      </c>
      <c r="I45" s="21">
        <f>ROUND(ROUND(H45,2)*ROUND(G45,3),2)</f>
        <v>0</v>
      </c>
      <c r="O45">
        <f>(I45*21)/100</f>
        <v>0</v>
      </c>
      <c r="P45" t="s">
        <v>12</v>
      </c>
    </row>
    <row r="46" spans="1:16" ht="12.75" customHeight="1" x14ac:dyDescent="0.2">
      <c r="A46" s="22" t="s">
        <v>39</v>
      </c>
      <c r="E46" s="23" t="s">
        <v>36</v>
      </c>
    </row>
    <row r="47" spans="1:16" ht="12.75" customHeight="1" x14ac:dyDescent="0.2">
      <c r="A47" s="24" t="s">
        <v>41</v>
      </c>
      <c r="E47" s="25" t="s">
        <v>82</v>
      </c>
    </row>
    <row r="48" spans="1:16" ht="76.5" customHeight="1" x14ac:dyDescent="0.2">
      <c r="A48" t="s">
        <v>43</v>
      </c>
      <c r="E48" s="23" t="s">
        <v>83</v>
      </c>
    </row>
    <row r="49" spans="1:16" ht="12.75" customHeight="1" x14ac:dyDescent="0.2">
      <c r="A49" s="12" t="s">
        <v>34</v>
      </c>
      <c r="B49" s="16" t="s">
        <v>84</v>
      </c>
      <c r="C49" s="16" t="s">
        <v>85</v>
      </c>
      <c r="D49" s="12" t="s">
        <v>36</v>
      </c>
      <c r="E49" s="17" t="s">
        <v>86</v>
      </c>
      <c r="F49" s="18" t="s">
        <v>62</v>
      </c>
      <c r="G49" s="19">
        <v>1</v>
      </c>
      <c r="H49" s="20">
        <v>0</v>
      </c>
      <c r="I49" s="21">
        <f>ROUND(ROUND(H49,2)*ROUND(G49,3),2)</f>
        <v>0</v>
      </c>
      <c r="O49">
        <f>(I49*21)/100</f>
        <v>0</v>
      </c>
      <c r="P49" t="s">
        <v>12</v>
      </c>
    </row>
    <row r="50" spans="1:16" ht="12.75" customHeight="1" x14ac:dyDescent="0.2">
      <c r="A50" s="22" t="s">
        <v>39</v>
      </c>
      <c r="E50" s="23" t="s">
        <v>36</v>
      </c>
    </row>
    <row r="51" spans="1:16" ht="12.75" customHeight="1" x14ac:dyDescent="0.2">
      <c r="A51" s="24" t="s">
        <v>41</v>
      </c>
      <c r="E51" s="25" t="s">
        <v>36</v>
      </c>
    </row>
    <row r="52" spans="1:16" ht="12.75" customHeight="1" x14ac:dyDescent="0.2">
      <c r="A52" t="s">
        <v>43</v>
      </c>
      <c r="E52" s="23" t="s">
        <v>87</v>
      </c>
    </row>
    <row r="53" spans="1:16" ht="12.75" customHeight="1" x14ac:dyDescent="0.2">
      <c r="A53" s="12" t="s">
        <v>34</v>
      </c>
      <c r="B53" s="16" t="s">
        <v>88</v>
      </c>
      <c r="C53" s="16" t="s">
        <v>89</v>
      </c>
      <c r="D53" s="12" t="s">
        <v>36</v>
      </c>
      <c r="E53" s="17" t="s">
        <v>90</v>
      </c>
      <c r="F53" s="18" t="s">
        <v>62</v>
      </c>
      <c r="G53" s="19">
        <v>1</v>
      </c>
      <c r="H53" s="20">
        <v>0</v>
      </c>
      <c r="I53" s="21">
        <f>ROUND(ROUND(H53,2)*ROUND(G53,3),2)</f>
        <v>0</v>
      </c>
      <c r="O53">
        <f>(I53*21)/100</f>
        <v>0</v>
      </c>
      <c r="P53" t="s">
        <v>12</v>
      </c>
    </row>
    <row r="54" spans="1:16" ht="25.5" customHeight="1" x14ac:dyDescent="0.2">
      <c r="A54" s="22" t="s">
        <v>39</v>
      </c>
      <c r="E54" s="23" t="s">
        <v>91</v>
      </c>
    </row>
    <row r="55" spans="1:16" ht="38.25" customHeight="1" x14ac:dyDescent="0.2">
      <c r="A55" s="24" t="s">
        <v>41</v>
      </c>
      <c r="E55" s="25" t="s">
        <v>92</v>
      </c>
    </row>
    <row r="56" spans="1:16" ht="12.75" customHeight="1" x14ac:dyDescent="0.2">
      <c r="A56" t="s">
        <v>43</v>
      </c>
      <c r="E56" s="23" t="s">
        <v>93</v>
      </c>
    </row>
    <row r="57" spans="1:16" ht="12.75" customHeight="1" x14ac:dyDescent="0.2">
      <c r="A57" s="5" t="s">
        <v>32</v>
      </c>
      <c r="B57" s="5"/>
      <c r="C57" s="26" t="s">
        <v>18</v>
      </c>
      <c r="D57" s="5"/>
      <c r="E57" s="14" t="s">
        <v>94</v>
      </c>
      <c r="F57" s="5"/>
      <c r="G57" s="5"/>
      <c r="H57" s="5"/>
      <c r="I57" s="27">
        <f>0+I58+I62+I66+I70+I74+I78+I82+I86+I90+I94+I98+I102+I106+I110+I114+I118+I122+I126+I130+I134+I138+I142+I146+I150</f>
        <v>0</v>
      </c>
    </row>
    <row r="58" spans="1:16" ht="12.75" customHeight="1" x14ac:dyDescent="0.2">
      <c r="A58" s="12" t="s">
        <v>34</v>
      </c>
      <c r="B58" s="16" t="s">
        <v>95</v>
      </c>
      <c r="C58" s="16" t="s">
        <v>96</v>
      </c>
      <c r="D58" s="12" t="s">
        <v>36</v>
      </c>
      <c r="E58" s="17" t="s">
        <v>97</v>
      </c>
      <c r="F58" s="18" t="s">
        <v>98</v>
      </c>
      <c r="G58" s="19">
        <v>1</v>
      </c>
      <c r="H58" s="20">
        <v>0</v>
      </c>
      <c r="I58" s="21">
        <f>ROUND(ROUND(H58,2)*ROUND(G58,3),2)</f>
        <v>0</v>
      </c>
      <c r="O58">
        <f>(I58*21)/100</f>
        <v>0</v>
      </c>
      <c r="P58" t="s">
        <v>12</v>
      </c>
    </row>
    <row r="59" spans="1:16" ht="12.75" customHeight="1" x14ac:dyDescent="0.2">
      <c r="A59" s="22" t="s">
        <v>39</v>
      </c>
      <c r="E59" s="23" t="s">
        <v>36</v>
      </c>
    </row>
    <row r="60" spans="1:16" ht="12.75" customHeight="1" x14ac:dyDescent="0.2">
      <c r="A60" s="24" t="s">
        <v>41</v>
      </c>
      <c r="E60" s="25" t="s">
        <v>99</v>
      </c>
    </row>
    <row r="61" spans="1:16" ht="12.75" customHeight="1" x14ac:dyDescent="0.2">
      <c r="A61" t="s">
        <v>43</v>
      </c>
      <c r="E61" s="23" t="s">
        <v>100</v>
      </c>
    </row>
    <row r="62" spans="1:16" ht="12.75" customHeight="1" x14ac:dyDescent="0.2">
      <c r="A62" s="12" t="s">
        <v>34</v>
      </c>
      <c r="B62" s="16" t="s">
        <v>101</v>
      </c>
      <c r="C62" s="16" t="s">
        <v>102</v>
      </c>
      <c r="D62" s="12" t="s">
        <v>36</v>
      </c>
      <c r="E62" s="17" t="s">
        <v>103</v>
      </c>
      <c r="F62" s="18" t="s">
        <v>62</v>
      </c>
      <c r="G62" s="19">
        <v>1</v>
      </c>
      <c r="H62" s="20">
        <v>0</v>
      </c>
      <c r="I62" s="21">
        <f>ROUND(ROUND(H62,2)*ROUND(G62,3),2)</f>
        <v>0</v>
      </c>
      <c r="O62">
        <f>(I62*21)/100</f>
        <v>0</v>
      </c>
      <c r="P62" t="s">
        <v>12</v>
      </c>
    </row>
    <row r="63" spans="1:16" ht="12.75" customHeight="1" x14ac:dyDescent="0.2">
      <c r="A63" s="22" t="s">
        <v>39</v>
      </c>
      <c r="E63" s="23" t="s">
        <v>36</v>
      </c>
    </row>
    <row r="64" spans="1:16" ht="12.75" customHeight="1" x14ac:dyDescent="0.2">
      <c r="A64" s="24" t="s">
        <v>41</v>
      </c>
      <c r="E64" s="25" t="s">
        <v>104</v>
      </c>
    </row>
    <row r="65" spans="1:16" ht="114.75" customHeight="1" x14ac:dyDescent="0.2">
      <c r="A65" t="s">
        <v>43</v>
      </c>
      <c r="E65" s="23" t="s">
        <v>105</v>
      </c>
    </row>
    <row r="66" spans="1:16" ht="12.75" customHeight="1" x14ac:dyDescent="0.2">
      <c r="A66" s="12" t="s">
        <v>34</v>
      </c>
      <c r="B66" s="16" t="s">
        <v>106</v>
      </c>
      <c r="C66" s="16" t="s">
        <v>107</v>
      </c>
      <c r="D66" s="12" t="s">
        <v>36</v>
      </c>
      <c r="E66" s="17" t="s">
        <v>108</v>
      </c>
      <c r="F66" s="18" t="s">
        <v>109</v>
      </c>
      <c r="G66" s="19">
        <v>154.05000000000001</v>
      </c>
      <c r="H66" s="20">
        <v>0</v>
      </c>
      <c r="I66" s="21">
        <f>ROUND(ROUND(H66,2)*ROUND(G66,3),2)</f>
        <v>0</v>
      </c>
      <c r="O66">
        <f>(I66*21)/100</f>
        <v>0</v>
      </c>
      <c r="P66" t="s">
        <v>12</v>
      </c>
    </row>
    <row r="67" spans="1:16" ht="12.75" customHeight="1" x14ac:dyDescent="0.2">
      <c r="A67" s="22" t="s">
        <v>39</v>
      </c>
      <c r="E67" s="23" t="s">
        <v>110</v>
      </c>
    </row>
    <row r="68" spans="1:16" ht="12.75" customHeight="1" x14ac:dyDescent="0.2">
      <c r="A68" s="24" t="s">
        <v>41</v>
      </c>
      <c r="E68" s="25" t="s">
        <v>111</v>
      </c>
    </row>
    <row r="69" spans="1:16" ht="12.75" customHeight="1" x14ac:dyDescent="0.2">
      <c r="A69" t="s">
        <v>43</v>
      </c>
      <c r="E69" s="23" t="s">
        <v>112</v>
      </c>
    </row>
    <row r="70" spans="1:16" ht="12.75" customHeight="1" x14ac:dyDescent="0.2">
      <c r="A70" s="12" t="s">
        <v>34</v>
      </c>
      <c r="B70" s="16" t="s">
        <v>113</v>
      </c>
      <c r="C70" s="16" t="s">
        <v>114</v>
      </c>
      <c r="D70" s="12" t="s">
        <v>36</v>
      </c>
      <c r="E70" s="17" t="s">
        <v>115</v>
      </c>
      <c r="F70" s="18" t="s">
        <v>109</v>
      </c>
      <c r="G70" s="19">
        <v>6.5</v>
      </c>
      <c r="H70" s="20">
        <v>0</v>
      </c>
      <c r="I70" s="21">
        <f>ROUND(ROUND(H70,2)*ROUND(G70,3),2)</f>
        <v>0</v>
      </c>
      <c r="O70">
        <f>(I70*21)/100</f>
        <v>0</v>
      </c>
      <c r="P70" t="s">
        <v>12</v>
      </c>
    </row>
    <row r="71" spans="1:16" ht="12.75" customHeight="1" x14ac:dyDescent="0.2">
      <c r="A71" s="22" t="s">
        <v>39</v>
      </c>
      <c r="E71" s="23" t="s">
        <v>116</v>
      </c>
    </row>
    <row r="72" spans="1:16" ht="12.75" customHeight="1" x14ac:dyDescent="0.2">
      <c r="A72" s="24" t="s">
        <v>41</v>
      </c>
      <c r="E72" s="25" t="s">
        <v>117</v>
      </c>
    </row>
    <row r="73" spans="1:16" ht="12.75" customHeight="1" x14ac:dyDescent="0.2">
      <c r="A73" t="s">
        <v>43</v>
      </c>
      <c r="E73" s="23" t="s">
        <v>112</v>
      </c>
    </row>
    <row r="74" spans="1:16" ht="12.75" customHeight="1" x14ac:dyDescent="0.2">
      <c r="A74" s="12" t="s">
        <v>34</v>
      </c>
      <c r="B74" s="16" t="s">
        <v>118</v>
      </c>
      <c r="C74" s="16" t="s">
        <v>119</v>
      </c>
      <c r="D74" s="12" t="s">
        <v>36</v>
      </c>
      <c r="E74" s="17" t="s">
        <v>120</v>
      </c>
      <c r="F74" s="18" t="s">
        <v>109</v>
      </c>
      <c r="G74" s="19">
        <v>340.65</v>
      </c>
      <c r="H74" s="20">
        <v>0</v>
      </c>
      <c r="I74" s="21">
        <f>ROUND(ROUND(H74,2)*ROUND(G74,3),2)</f>
        <v>0</v>
      </c>
      <c r="O74">
        <f>(I74*21)/100</f>
        <v>0</v>
      </c>
      <c r="P74" t="s">
        <v>12</v>
      </c>
    </row>
    <row r="75" spans="1:16" ht="12.75" customHeight="1" x14ac:dyDescent="0.2">
      <c r="A75" s="22" t="s">
        <v>39</v>
      </c>
      <c r="E75" s="23" t="s">
        <v>121</v>
      </c>
    </row>
    <row r="76" spans="1:16" ht="76.5" customHeight="1" x14ac:dyDescent="0.2">
      <c r="A76" s="24" t="s">
        <v>41</v>
      </c>
      <c r="E76" s="25" t="s">
        <v>122</v>
      </c>
    </row>
    <row r="77" spans="1:16" ht="12.75" customHeight="1" x14ac:dyDescent="0.2">
      <c r="A77" t="s">
        <v>43</v>
      </c>
      <c r="E77" s="23" t="s">
        <v>112</v>
      </c>
    </row>
    <row r="78" spans="1:16" ht="12.75" customHeight="1" x14ac:dyDescent="0.2">
      <c r="A78" s="12" t="s">
        <v>34</v>
      </c>
      <c r="B78" s="16" t="s">
        <v>123</v>
      </c>
      <c r="C78" s="16" t="s">
        <v>124</v>
      </c>
      <c r="D78" s="12" t="s">
        <v>36</v>
      </c>
      <c r="E78" s="17" t="s">
        <v>125</v>
      </c>
      <c r="F78" s="18" t="s">
        <v>109</v>
      </c>
      <c r="G78" s="19">
        <v>2.25</v>
      </c>
      <c r="H78" s="20">
        <v>0</v>
      </c>
      <c r="I78" s="21">
        <f>ROUND(ROUND(H78,2)*ROUND(G78,3),2)</f>
        <v>0</v>
      </c>
      <c r="O78">
        <f>(I78*21)/100</f>
        <v>0</v>
      </c>
      <c r="P78" t="s">
        <v>12</v>
      </c>
    </row>
    <row r="79" spans="1:16" ht="12.75" customHeight="1" x14ac:dyDescent="0.2">
      <c r="A79" s="22" t="s">
        <v>39</v>
      </c>
      <c r="E79" s="23" t="s">
        <v>126</v>
      </c>
    </row>
    <row r="80" spans="1:16" ht="12.75" customHeight="1" x14ac:dyDescent="0.2">
      <c r="A80" s="24" t="s">
        <v>41</v>
      </c>
      <c r="E80" s="25" t="s">
        <v>127</v>
      </c>
    </row>
    <row r="81" spans="1:16" ht="12.75" customHeight="1" x14ac:dyDescent="0.2">
      <c r="A81" t="s">
        <v>43</v>
      </c>
      <c r="E81" s="23" t="s">
        <v>112</v>
      </c>
    </row>
    <row r="82" spans="1:16" ht="12.75" customHeight="1" x14ac:dyDescent="0.2">
      <c r="A82" s="12" t="s">
        <v>34</v>
      </c>
      <c r="B82" s="16" t="s">
        <v>128</v>
      </c>
      <c r="C82" s="16" t="s">
        <v>129</v>
      </c>
      <c r="D82" s="12" t="s">
        <v>36</v>
      </c>
      <c r="E82" s="17" t="s">
        <v>130</v>
      </c>
      <c r="F82" s="18" t="s">
        <v>57</v>
      </c>
      <c r="G82" s="19">
        <v>4</v>
      </c>
      <c r="H82" s="20">
        <v>0</v>
      </c>
      <c r="I82" s="21">
        <f>ROUND(ROUND(H82,2)*ROUND(G82,3),2)</f>
        <v>0</v>
      </c>
      <c r="O82">
        <f>(I82*21)/100</f>
        <v>0</v>
      </c>
      <c r="P82" t="s">
        <v>12</v>
      </c>
    </row>
    <row r="83" spans="1:16" ht="12.75" customHeight="1" x14ac:dyDescent="0.2">
      <c r="A83" s="22" t="s">
        <v>39</v>
      </c>
      <c r="E83" s="23" t="s">
        <v>36</v>
      </c>
    </row>
    <row r="84" spans="1:16" ht="12.75" customHeight="1" x14ac:dyDescent="0.2">
      <c r="A84" s="24" t="s">
        <v>41</v>
      </c>
      <c r="E84" s="25" t="s">
        <v>131</v>
      </c>
    </row>
    <row r="85" spans="1:16" ht="12.75" customHeight="1" x14ac:dyDescent="0.2">
      <c r="A85" t="s">
        <v>43</v>
      </c>
      <c r="E85" s="23" t="s">
        <v>112</v>
      </c>
    </row>
    <row r="86" spans="1:16" ht="12.75" customHeight="1" x14ac:dyDescent="0.2">
      <c r="A86" s="12" t="s">
        <v>34</v>
      </c>
      <c r="B86" s="16" t="s">
        <v>132</v>
      </c>
      <c r="C86" s="16" t="s">
        <v>133</v>
      </c>
      <c r="D86" s="12" t="s">
        <v>36</v>
      </c>
      <c r="E86" s="17" t="s">
        <v>134</v>
      </c>
      <c r="F86" s="18" t="s">
        <v>135</v>
      </c>
      <c r="G86" s="19">
        <v>0.6</v>
      </c>
      <c r="H86" s="20">
        <v>0</v>
      </c>
      <c r="I86" s="21">
        <f>ROUND(ROUND(H86,2)*ROUND(G86,3),2)</f>
        <v>0</v>
      </c>
      <c r="O86">
        <f>(I86*21)/100</f>
        <v>0</v>
      </c>
      <c r="P86" t="s">
        <v>12</v>
      </c>
    </row>
    <row r="87" spans="1:16" ht="12.75" customHeight="1" x14ac:dyDescent="0.2">
      <c r="A87" s="22" t="s">
        <v>39</v>
      </c>
      <c r="E87" s="23" t="s">
        <v>36</v>
      </c>
    </row>
    <row r="88" spans="1:16" ht="25.5" customHeight="1" x14ac:dyDescent="0.2">
      <c r="A88" s="24" t="s">
        <v>41</v>
      </c>
      <c r="E88" s="25" t="s">
        <v>136</v>
      </c>
    </row>
    <row r="89" spans="1:16" ht="12.75" customHeight="1" x14ac:dyDescent="0.2">
      <c r="A89" t="s">
        <v>43</v>
      </c>
      <c r="E89" s="23" t="s">
        <v>137</v>
      </c>
    </row>
    <row r="90" spans="1:16" ht="12.75" customHeight="1" x14ac:dyDescent="0.2">
      <c r="A90" s="12" t="s">
        <v>34</v>
      </c>
      <c r="B90" s="16" t="s">
        <v>138</v>
      </c>
      <c r="C90" s="16" t="s">
        <v>139</v>
      </c>
      <c r="D90" s="12" t="s">
        <v>36</v>
      </c>
      <c r="E90" s="17" t="s">
        <v>140</v>
      </c>
      <c r="F90" s="18" t="s">
        <v>57</v>
      </c>
      <c r="G90" s="19">
        <v>34</v>
      </c>
      <c r="H90" s="20">
        <v>0</v>
      </c>
      <c r="I90" s="21">
        <f>ROUND(ROUND(H90,2)*ROUND(G90,3),2)</f>
        <v>0</v>
      </c>
      <c r="O90">
        <f>(I90*21)/100</f>
        <v>0</v>
      </c>
      <c r="P90" t="s">
        <v>12</v>
      </c>
    </row>
    <row r="91" spans="1:16" ht="12.75" customHeight="1" x14ac:dyDescent="0.2">
      <c r="A91" s="22" t="s">
        <v>39</v>
      </c>
      <c r="E91" s="23" t="s">
        <v>36</v>
      </c>
    </row>
    <row r="92" spans="1:16" ht="12.75" customHeight="1" x14ac:dyDescent="0.2">
      <c r="A92" s="24" t="s">
        <v>41</v>
      </c>
      <c r="E92" s="25" t="s">
        <v>141</v>
      </c>
    </row>
    <row r="93" spans="1:16" ht="12.75" customHeight="1" x14ac:dyDescent="0.2">
      <c r="A93" t="s">
        <v>43</v>
      </c>
      <c r="E93" s="23" t="s">
        <v>112</v>
      </c>
    </row>
    <row r="94" spans="1:16" ht="12.75" customHeight="1" x14ac:dyDescent="0.2">
      <c r="A94" s="12" t="s">
        <v>34</v>
      </c>
      <c r="B94" s="16" t="s">
        <v>142</v>
      </c>
      <c r="C94" s="16" t="s">
        <v>143</v>
      </c>
      <c r="D94" s="12" t="s">
        <v>36</v>
      </c>
      <c r="E94" s="17" t="s">
        <v>144</v>
      </c>
      <c r="F94" s="18" t="s">
        <v>135</v>
      </c>
      <c r="G94" s="19">
        <v>11.1</v>
      </c>
      <c r="H94" s="20">
        <v>0</v>
      </c>
      <c r="I94" s="21">
        <f>ROUND(ROUND(H94,2)*ROUND(G94,3),2)</f>
        <v>0</v>
      </c>
      <c r="O94">
        <f>(I94*21)/100</f>
        <v>0</v>
      </c>
      <c r="P94" t="s">
        <v>12</v>
      </c>
    </row>
    <row r="95" spans="1:16" ht="12.75" customHeight="1" x14ac:dyDescent="0.2">
      <c r="A95" s="22" t="s">
        <v>39</v>
      </c>
      <c r="E95" s="23" t="s">
        <v>145</v>
      </c>
    </row>
    <row r="96" spans="1:16" ht="25.5" customHeight="1" x14ac:dyDescent="0.2">
      <c r="A96" s="24" t="s">
        <v>41</v>
      </c>
      <c r="E96" s="25" t="s">
        <v>146</v>
      </c>
    </row>
    <row r="97" spans="1:16" ht="12.75" customHeight="1" x14ac:dyDescent="0.2">
      <c r="A97" t="s">
        <v>43</v>
      </c>
      <c r="E97" s="23" t="s">
        <v>137</v>
      </c>
    </row>
    <row r="98" spans="1:16" ht="12.75" customHeight="1" x14ac:dyDescent="0.2">
      <c r="A98" s="12" t="s">
        <v>34</v>
      </c>
      <c r="B98" s="16" t="s">
        <v>147</v>
      </c>
      <c r="C98" s="16" t="s">
        <v>148</v>
      </c>
      <c r="D98" s="12" t="s">
        <v>36</v>
      </c>
      <c r="E98" s="17" t="s">
        <v>149</v>
      </c>
      <c r="F98" s="18" t="s">
        <v>57</v>
      </c>
      <c r="G98" s="19">
        <v>166</v>
      </c>
      <c r="H98" s="20">
        <v>0</v>
      </c>
      <c r="I98" s="21">
        <f>ROUND(ROUND(H98,2)*ROUND(G98,3),2)</f>
        <v>0</v>
      </c>
      <c r="O98">
        <f>(I98*21)/100</f>
        <v>0</v>
      </c>
      <c r="P98" t="s">
        <v>12</v>
      </c>
    </row>
    <row r="99" spans="1:16" ht="12.75" customHeight="1" x14ac:dyDescent="0.2">
      <c r="A99" s="22" t="s">
        <v>39</v>
      </c>
      <c r="E99" s="23" t="s">
        <v>150</v>
      </c>
    </row>
    <row r="100" spans="1:16" ht="12.75" customHeight="1" x14ac:dyDescent="0.2">
      <c r="A100" s="24" t="s">
        <v>41</v>
      </c>
      <c r="E100" s="25" t="s">
        <v>151</v>
      </c>
    </row>
    <row r="101" spans="1:16" ht="12.75" customHeight="1" x14ac:dyDescent="0.2">
      <c r="A101" t="s">
        <v>43</v>
      </c>
      <c r="E101" s="23" t="s">
        <v>112</v>
      </c>
    </row>
    <row r="102" spans="1:16" ht="12.75" customHeight="1" x14ac:dyDescent="0.2">
      <c r="A102" s="12" t="s">
        <v>34</v>
      </c>
      <c r="B102" s="16" t="s">
        <v>152</v>
      </c>
      <c r="C102" s="16" t="s">
        <v>153</v>
      </c>
      <c r="D102" s="12" t="s">
        <v>36</v>
      </c>
      <c r="E102" s="17" t="s">
        <v>154</v>
      </c>
      <c r="F102" s="18" t="s">
        <v>109</v>
      </c>
      <c r="G102" s="19">
        <v>1.2</v>
      </c>
      <c r="H102" s="20">
        <v>0</v>
      </c>
      <c r="I102" s="21">
        <f>ROUND(ROUND(H102,2)*ROUND(G102,3),2)</f>
        <v>0</v>
      </c>
      <c r="O102">
        <f>(I102*21)/100</f>
        <v>0</v>
      </c>
      <c r="P102" t="s">
        <v>12</v>
      </c>
    </row>
    <row r="103" spans="1:16" ht="12.75" customHeight="1" x14ac:dyDescent="0.2">
      <c r="A103" s="22" t="s">
        <v>39</v>
      </c>
      <c r="E103" s="23" t="s">
        <v>155</v>
      </c>
    </row>
    <row r="104" spans="1:16" ht="12.75" customHeight="1" x14ac:dyDescent="0.2">
      <c r="A104" s="24" t="s">
        <v>41</v>
      </c>
      <c r="E104" s="25" t="s">
        <v>156</v>
      </c>
    </row>
    <row r="105" spans="1:16" ht="12.75" customHeight="1" x14ac:dyDescent="0.2">
      <c r="A105" t="s">
        <v>43</v>
      </c>
      <c r="E105" s="23" t="s">
        <v>112</v>
      </c>
    </row>
    <row r="106" spans="1:16" ht="12.75" customHeight="1" x14ac:dyDescent="0.2">
      <c r="A106" s="12" t="s">
        <v>34</v>
      </c>
      <c r="B106" s="16" t="s">
        <v>157</v>
      </c>
      <c r="C106" s="16" t="s">
        <v>158</v>
      </c>
      <c r="D106" s="12" t="s">
        <v>36</v>
      </c>
      <c r="E106" s="17" t="s">
        <v>159</v>
      </c>
      <c r="F106" s="18" t="s">
        <v>109</v>
      </c>
      <c r="G106" s="19">
        <v>9.6999999999999993</v>
      </c>
      <c r="H106" s="20">
        <v>0</v>
      </c>
      <c r="I106" s="21">
        <f>ROUND(ROUND(H106,2)*ROUND(G106,3),2)</f>
        <v>0</v>
      </c>
      <c r="O106">
        <f>(I106*21)/100</f>
        <v>0</v>
      </c>
      <c r="P106" t="s">
        <v>12</v>
      </c>
    </row>
    <row r="107" spans="1:16" ht="12.75" customHeight="1" x14ac:dyDescent="0.2">
      <c r="A107" s="22" t="s">
        <v>39</v>
      </c>
      <c r="E107" s="23" t="s">
        <v>160</v>
      </c>
    </row>
    <row r="108" spans="1:16" ht="12.75" customHeight="1" x14ac:dyDescent="0.2">
      <c r="A108" s="24" t="s">
        <v>41</v>
      </c>
      <c r="E108" s="25" t="s">
        <v>161</v>
      </c>
    </row>
    <row r="109" spans="1:16" ht="25.5" customHeight="1" x14ac:dyDescent="0.2">
      <c r="A109" t="s">
        <v>43</v>
      </c>
      <c r="E109" s="23" t="s">
        <v>162</v>
      </c>
    </row>
    <row r="110" spans="1:16" ht="12.75" customHeight="1" x14ac:dyDescent="0.2">
      <c r="A110" s="12" t="s">
        <v>34</v>
      </c>
      <c r="B110" s="16" t="s">
        <v>163</v>
      </c>
      <c r="C110" s="16" t="s">
        <v>164</v>
      </c>
      <c r="D110" s="12" t="s">
        <v>36</v>
      </c>
      <c r="E110" s="17" t="s">
        <v>165</v>
      </c>
      <c r="F110" s="18" t="s">
        <v>109</v>
      </c>
      <c r="G110" s="19">
        <v>33.950000000000003</v>
      </c>
      <c r="H110" s="20">
        <v>0</v>
      </c>
      <c r="I110" s="21">
        <f>ROUND(ROUND(H110,2)*ROUND(G110,3),2)</f>
        <v>0</v>
      </c>
      <c r="O110">
        <f>(I110*21)/100</f>
        <v>0</v>
      </c>
      <c r="P110" t="s">
        <v>12</v>
      </c>
    </row>
    <row r="111" spans="1:16" ht="12.75" customHeight="1" x14ac:dyDescent="0.2">
      <c r="A111" s="22" t="s">
        <v>39</v>
      </c>
      <c r="E111" s="23" t="s">
        <v>36</v>
      </c>
    </row>
    <row r="112" spans="1:16" ht="12.75" customHeight="1" x14ac:dyDescent="0.2">
      <c r="A112" s="24" t="s">
        <v>41</v>
      </c>
      <c r="E112" s="25" t="s">
        <v>166</v>
      </c>
    </row>
    <row r="113" spans="1:16" ht="293.25" customHeight="1" x14ac:dyDescent="0.2">
      <c r="A113" t="s">
        <v>43</v>
      </c>
      <c r="E113" s="23" t="s">
        <v>167</v>
      </c>
    </row>
    <row r="114" spans="1:16" ht="12.75" customHeight="1" x14ac:dyDescent="0.2">
      <c r="A114" s="12" t="s">
        <v>34</v>
      </c>
      <c r="B114" s="16" t="s">
        <v>168</v>
      </c>
      <c r="C114" s="16" t="s">
        <v>169</v>
      </c>
      <c r="D114" s="12" t="s">
        <v>36</v>
      </c>
      <c r="E114" s="17" t="s">
        <v>170</v>
      </c>
      <c r="F114" s="18" t="s">
        <v>109</v>
      </c>
      <c r="G114" s="19">
        <v>30</v>
      </c>
      <c r="H114" s="20">
        <v>0</v>
      </c>
      <c r="I114" s="21">
        <f>ROUND(ROUND(H114,2)*ROUND(G114,3),2)</f>
        <v>0</v>
      </c>
      <c r="O114">
        <f>(I114*21)/100</f>
        <v>0</v>
      </c>
      <c r="P114" t="s">
        <v>12</v>
      </c>
    </row>
    <row r="115" spans="1:16" ht="12.75" customHeight="1" x14ac:dyDescent="0.2">
      <c r="A115" s="22" t="s">
        <v>39</v>
      </c>
      <c r="E115" s="23" t="s">
        <v>36</v>
      </c>
    </row>
    <row r="116" spans="1:16" ht="12.75" customHeight="1" x14ac:dyDescent="0.2">
      <c r="A116" s="24" t="s">
        <v>41</v>
      </c>
      <c r="E116" s="25" t="s">
        <v>171</v>
      </c>
    </row>
    <row r="117" spans="1:16" ht="255" customHeight="1" x14ac:dyDescent="0.2">
      <c r="A117" t="s">
        <v>43</v>
      </c>
      <c r="E117" s="23" t="s">
        <v>172</v>
      </c>
    </row>
    <row r="118" spans="1:16" ht="12.75" customHeight="1" x14ac:dyDescent="0.2">
      <c r="A118" s="12" t="s">
        <v>34</v>
      </c>
      <c r="B118" s="16" t="s">
        <v>173</v>
      </c>
      <c r="C118" s="16" t="s">
        <v>174</v>
      </c>
      <c r="D118" s="12" t="s">
        <v>36</v>
      </c>
      <c r="E118" s="17" t="s">
        <v>175</v>
      </c>
      <c r="F118" s="18" t="s">
        <v>176</v>
      </c>
      <c r="G118" s="19">
        <v>1320</v>
      </c>
      <c r="H118" s="20">
        <v>0</v>
      </c>
      <c r="I118" s="21">
        <f>ROUND(ROUND(H118,2)*ROUND(G118,3),2)</f>
        <v>0</v>
      </c>
      <c r="O118">
        <f>(I118*21)/100</f>
        <v>0</v>
      </c>
      <c r="P118" t="s">
        <v>12</v>
      </c>
    </row>
    <row r="119" spans="1:16" ht="12.75" customHeight="1" x14ac:dyDescent="0.2">
      <c r="A119" s="22" t="s">
        <v>39</v>
      </c>
      <c r="E119" s="23" t="s">
        <v>36</v>
      </c>
    </row>
    <row r="120" spans="1:16" ht="12.75" customHeight="1" x14ac:dyDescent="0.2">
      <c r="A120" s="24" t="s">
        <v>41</v>
      </c>
      <c r="E120" s="25" t="s">
        <v>177</v>
      </c>
    </row>
    <row r="121" spans="1:16" ht="12.75" customHeight="1" x14ac:dyDescent="0.2">
      <c r="A121" t="s">
        <v>43</v>
      </c>
      <c r="E121" s="23" t="s">
        <v>178</v>
      </c>
    </row>
    <row r="122" spans="1:16" ht="12.75" customHeight="1" x14ac:dyDescent="0.2">
      <c r="A122" s="12" t="s">
        <v>34</v>
      </c>
      <c r="B122" s="16" t="s">
        <v>179</v>
      </c>
      <c r="C122" s="16" t="s">
        <v>180</v>
      </c>
      <c r="D122" s="12" t="s">
        <v>36</v>
      </c>
      <c r="E122" s="17" t="s">
        <v>181</v>
      </c>
      <c r="F122" s="18" t="s">
        <v>176</v>
      </c>
      <c r="G122" s="19">
        <v>320</v>
      </c>
      <c r="H122" s="20">
        <v>0</v>
      </c>
      <c r="I122" s="21">
        <f>ROUND(ROUND(H122,2)*ROUND(G122,3),2)</f>
        <v>0</v>
      </c>
      <c r="O122">
        <f>(I122*21)/100</f>
        <v>0</v>
      </c>
      <c r="P122" t="s">
        <v>12</v>
      </c>
    </row>
    <row r="123" spans="1:16" ht="12.75" customHeight="1" x14ac:dyDescent="0.2">
      <c r="A123" s="22" t="s">
        <v>39</v>
      </c>
      <c r="E123" s="23" t="s">
        <v>36</v>
      </c>
    </row>
    <row r="124" spans="1:16" ht="12.75" customHeight="1" x14ac:dyDescent="0.2">
      <c r="A124" s="24" t="s">
        <v>41</v>
      </c>
      <c r="E124" s="25" t="s">
        <v>182</v>
      </c>
    </row>
    <row r="125" spans="1:16" ht="12.75" customHeight="1" x14ac:dyDescent="0.2">
      <c r="A125" t="s">
        <v>43</v>
      </c>
      <c r="E125" s="23" t="s">
        <v>183</v>
      </c>
    </row>
    <row r="126" spans="1:16" ht="12.75" customHeight="1" x14ac:dyDescent="0.2">
      <c r="A126" s="12" t="s">
        <v>34</v>
      </c>
      <c r="B126" s="16" t="s">
        <v>184</v>
      </c>
      <c r="C126" s="16" t="s">
        <v>185</v>
      </c>
      <c r="D126" s="12" t="s">
        <v>36</v>
      </c>
      <c r="E126" s="17" t="s">
        <v>186</v>
      </c>
      <c r="F126" s="18" t="s">
        <v>176</v>
      </c>
      <c r="G126" s="19">
        <v>320</v>
      </c>
      <c r="H126" s="20">
        <v>0</v>
      </c>
      <c r="I126" s="21">
        <f>ROUND(ROUND(H126,2)*ROUND(G126,3),2)</f>
        <v>0</v>
      </c>
      <c r="O126">
        <f>(I126*21)/100</f>
        <v>0</v>
      </c>
      <c r="P126" t="s">
        <v>12</v>
      </c>
    </row>
    <row r="127" spans="1:16" ht="12.75" customHeight="1" x14ac:dyDescent="0.2">
      <c r="A127" s="22" t="s">
        <v>39</v>
      </c>
      <c r="E127" s="23" t="s">
        <v>36</v>
      </c>
    </row>
    <row r="128" spans="1:16" ht="12.75" customHeight="1" x14ac:dyDescent="0.2">
      <c r="A128" s="24" t="s">
        <v>41</v>
      </c>
      <c r="E128" s="25" t="s">
        <v>187</v>
      </c>
    </row>
    <row r="129" spans="1:16" ht="38.25" customHeight="1" x14ac:dyDescent="0.2">
      <c r="A129" t="s">
        <v>43</v>
      </c>
      <c r="E129" s="23" t="s">
        <v>188</v>
      </c>
    </row>
    <row r="130" spans="1:16" ht="12.75" customHeight="1" x14ac:dyDescent="0.2">
      <c r="A130" s="12" t="s">
        <v>34</v>
      </c>
      <c r="B130" s="16" t="s">
        <v>189</v>
      </c>
      <c r="C130" s="16" t="s">
        <v>190</v>
      </c>
      <c r="D130" s="12" t="s">
        <v>36</v>
      </c>
      <c r="E130" s="17" t="s">
        <v>191</v>
      </c>
      <c r="F130" s="18" t="s">
        <v>176</v>
      </c>
      <c r="G130" s="19">
        <v>320</v>
      </c>
      <c r="H130" s="20">
        <v>0</v>
      </c>
      <c r="I130" s="21">
        <f>ROUND(ROUND(H130,2)*ROUND(G130,3),2)</f>
        <v>0</v>
      </c>
      <c r="O130">
        <f>(I130*21)/100</f>
        <v>0</v>
      </c>
      <c r="P130" t="s">
        <v>12</v>
      </c>
    </row>
    <row r="131" spans="1:16" ht="12.75" customHeight="1" x14ac:dyDescent="0.2">
      <c r="A131" s="22" t="s">
        <v>39</v>
      </c>
      <c r="E131" s="23" t="s">
        <v>36</v>
      </c>
    </row>
    <row r="132" spans="1:16" ht="12.75" customHeight="1" x14ac:dyDescent="0.2">
      <c r="A132" s="24" t="s">
        <v>41</v>
      </c>
      <c r="E132" s="25" t="s">
        <v>182</v>
      </c>
    </row>
    <row r="133" spans="1:16" ht="12.75" customHeight="1" x14ac:dyDescent="0.2">
      <c r="A133" t="s">
        <v>43</v>
      </c>
      <c r="E133" s="23" t="s">
        <v>192</v>
      </c>
    </row>
    <row r="134" spans="1:16" ht="12.75" customHeight="1" x14ac:dyDescent="0.2">
      <c r="A134" s="12" t="s">
        <v>34</v>
      </c>
      <c r="B134" s="16" t="s">
        <v>193</v>
      </c>
      <c r="C134" s="16" t="s">
        <v>194</v>
      </c>
      <c r="D134" s="12" t="s">
        <v>36</v>
      </c>
      <c r="E134" s="17" t="s">
        <v>195</v>
      </c>
      <c r="F134" s="18" t="s">
        <v>176</v>
      </c>
      <c r="G134" s="19">
        <v>50</v>
      </c>
      <c r="H134" s="20">
        <v>0</v>
      </c>
      <c r="I134" s="21">
        <f>ROUND(ROUND(H134,2)*ROUND(G134,3),2)</f>
        <v>0</v>
      </c>
      <c r="O134">
        <f>(I134*21)/100</f>
        <v>0</v>
      </c>
      <c r="P134" t="s">
        <v>12</v>
      </c>
    </row>
    <row r="135" spans="1:16" ht="12.75" customHeight="1" x14ac:dyDescent="0.2">
      <c r="A135" s="22" t="s">
        <v>39</v>
      </c>
      <c r="E135" s="23" t="s">
        <v>36</v>
      </c>
    </row>
    <row r="136" spans="1:16" ht="12.75" customHeight="1" x14ac:dyDescent="0.2">
      <c r="A136" s="24" t="s">
        <v>41</v>
      </c>
      <c r="E136" s="25" t="s">
        <v>196</v>
      </c>
    </row>
    <row r="137" spans="1:16" ht="12.75" customHeight="1" x14ac:dyDescent="0.2">
      <c r="A137" t="s">
        <v>43</v>
      </c>
      <c r="E137" s="23" t="s">
        <v>197</v>
      </c>
    </row>
    <row r="138" spans="1:16" ht="12.75" customHeight="1" x14ac:dyDescent="0.2">
      <c r="A138" s="12" t="s">
        <v>34</v>
      </c>
      <c r="B138" s="16" t="s">
        <v>198</v>
      </c>
      <c r="C138" s="16" t="s">
        <v>199</v>
      </c>
      <c r="D138" s="12" t="s">
        <v>36</v>
      </c>
      <c r="E138" s="17" t="s">
        <v>200</v>
      </c>
      <c r="F138" s="18" t="s">
        <v>62</v>
      </c>
      <c r="G138" s="19">
        <v>2</v>
      </c>
      <c r="H138" s="20">
        <v>0</v>
      </c>
      <c r="I138" s="21">
        <f>ROUND(ROUND(H138,2)*ROUND(G138,3),2)</f>
        <v>0</v>
      </c>
      <c r="O138">
        <f>(I138*21)/100</f>
        <v>0</v>
      </c>
      <c r="P138" t="s">
        <v>12</v>
      </c>
    </row>
    <row r="139" spans="1:16" ht="12.75" customHeight="1" x14ac:dyDescent="0.2">
      <c r="A139" s="22" t="s">
        <v>39</v>
      </c>
      <c r="E139" s="23" t="s">
        <v>201</v>
      </c>
    </row>
    <row r="140" spans="1:16" ht="12.75" customHeight="1" x14ac:dyDescent="0.2">
      <c r="A140" s="24" t="s">
        <v>41</v>
      </c>
      <c r="E140" s="25" t="s">
        <v>202</v>
      </c>
    </row>
    <row r="141" spans="1:16" ht="12.75" customHeight="1" x14ac:dyDescent="0.2">
      <c r="A141" t="s">
        <v>43</v>
      </c>
      <c r="E141" s="23" t="s">
        <v>203</v>
      </c>
    </row>
    <row r="142" spans="1:16" ht="12.75" customHeight="1" x14ac:dyDescent="0.2">
      <c r="A142" s="12" t="s">
        <v>34</v>
      </c>
      <c r="B142" s="16" t="s">
        <v>204</v>
      </c>
      <c r="C142" s="16" t="s">
        <v>205</v>
      </c>
      <c r="D142" s="12" t="s">
        <v>36</v>
      </c>
      <c r="E142" s="17" t="s">
        <v>206</v>
      </c>
      <c r="F142" s="18" t="s">
        <v>62</v>
      </c>
      <c r="G142" s="19">
        <v>200</v>
      </c>
      <c r="H142" s="20">
        <v>0</v>
      </c>
      <c r="I142" s="21">
        <f>ROUND(ROUND(H142,2)*ROUND(G142,3),2)</f>
        <v>0</v>
      </c>
      <c r="O142">
        <f>(I142*21)/100</f>
        <v>0</v>
      </c>
      <c r="P142" t="s">
        <v>12</v>
      </c>
    </row>
    <row r="143" spans="1:16" ht="12.75" customHeight="1" x14ac:dyDescent="0.2">
      <c r="A143" s="22" t="s">
        <v>39</v>
      </c>
      <c r="E143" s="23" t="s">
        <v>207</v>
      </c>
    </row>
    <row r="144" spans="1:16" ht="12.75" customHeight="1" x14ac:dyDescent="0.2">
      <c r="A144" s="24" t="s">
        <v>41</v>
      </c>
      <c r="E144" s="25" t="s">
        <v>208</v>
      </c>
    </row>
    <row r="145" spans="1:16" ht="25.5" customHeight="1" x14ac:dyDescent="0.2">
      <c r="A145" t="s">
        <v>43</v>
      </c>
      <c r="E145" s="23" t="s">
        <v>209</v>
      </c>
    </row>
    <row r="146" spans="1:16" ht="12.75" customHeight="1" x14ac:dyDescent="0.2">
      <c r="A146" s="12" t="s">
        <v>34</v>
      </c>
      <c r="B146" s="16" t="s">
        <v>210</v>
      </c>
      <c r="C146" s="16" t="s">
        <v>211</v>
      </c>
      <c r="D146" s="12" t="s">
        <v>36</v>
      </c>
      <c r="E146" s="17" t="s">
        <v>212</v>
      </c>
      <c r="F146" s="18" t="s">
        <v>62</v>
      </c>
      <c r="G146" s="19">
        <v>2</v>
      </c>
      <c r="H146" s="20">
        <v>0</v>
      </c>
      <c r="I146" s="21">
        <f>ROUND(ROUND(H146,2)*ROUND(G146,3),2)</f>
        <v>0</v>
      </c>
      <c r="O146">
        <f>(I146*21)/100</f>
        <v>0</v>
      </c>
      <c r="P146" t="s">
        <v>12</v>
      </c>
    </row>
    <row r="147" spans="1:16" ht="12.75" customHeight="1" x14ac:dyDescent="0.2">
      <c r="A147" s="22" t="s">
        <v>39</v>
      </c>
      <c r="E147" s="23" t="s">
        <v>213</v>
      </c>
    </row>
    <row r="148" spans="1:16" ht="12.75" customHeight="1" x14ac:dyDescent="0.2">
      <c r="A148" s="24" t="s">
        <v>41</v>
      </c>
      <c r="E148" s="25" t="s">
        <v>214</v>
      </c>
    </row>
    <row r="149" spans="1:16" ht="38.25" customHeight="1" x14ac:dyDescent="0.2">
      <c r="A149" t="s">
        <v>43</v>
      </c>
      <c r="E149" s="23" t="s">
        <v>215</v>
      </c>
    </row>
    <row r="150" spans="1:16" ht="12.75" customHeight="1" x14ac:dyDescent="0.2">
      <c r="A150" s="12" t="s">
        <v>34</v>
      </c>
      <c r="B150" s="16" t="s">
        <v>216</v>
      </c>
      <c r="C150" s="16" t="s">
        <v>217</v>
      </c>
      <c r="D150" s="12" t="s">
        <v>36</v>
      </c>
      <c r="E150" s="17" t="s">
        <v>218</v>
      </c>
      <c r="F150" s="18" t="s">
        <v>109</v>
      </c>
      <c r="G150" s="19">
        <v>35.700000000000003</v>
      </c>
      <c r="H150" s="20">
        <v>0</v>
      </c>
      <c r="I150" s="21">
        <f>ROUND(ROUND(H150,2)*ROUND(G150,3),2)</f>
        <v>0</v>
      </c>
      <c r="O150">
        <f>(I150*21)/100</f>
        <v>0</v>
      </c>
      <c r="P150" t="s">
        <v>12</v>
      </c>
    </row>
    <row r="151" spans="1:16" ht="12.75" customHeight="1" x14ac:dyDescent="0.2">
      <c r="A151" s="22" t="s">
        <v>39</v>
      </c>
      <c r="E151" s="23" t="s">
        <v>36</v>
      </c>
    </row>
    <row r="152" spans="1:16" ht="63.75" customHeight="1" x14ac:dyDescent="0.2">
      <c r="A152" s="24" t="s">
        <v>41</v>
      </c>
      <c r="E152" s="25" t="s">
        <v>219</v>
      </c>
    </row>
    <row r="153" spans="1:16" ht="12.75" customHeight="1" x14ac:dyDescent="0.2">
      <c r="A153" t="s">
        <v>43</v>
      </c>
      <c r="E153" s="23" t="s">
        <v>220</v>
      </c>
    </row>
    <row r="154" spans="1:16" ht="12.75" customHeight="1" x14ac:dyDescent="0.2">
      <c r="A154" s="5" t="s">
        <v>32</v>
      </c>
      <c r="B154" s="5"/>
      <c r="C154" s="26" t="s">
        <v>12</v>
      </c>
      <c r="D154" s="5"/>
      <c r="E154" s="14" t="s">
        <v>221</v>
      </c>
      <c r="F154" s="5"/>
      <c r="G154" s="5"/>
      <c r="H154" s="5"/>
      <c r="I154" s="27">
        <f>0+I155</f>
        <v>0</v>
      </c>
    </row>
    <row r="155" spans="1:16" ht="12.75" customHeight="1" x14ac:dyDescent="0.2">
      <c r="A155" s="12" t="s">
        <v>34</v>
      </c>
      <c r="B155" s="16" t="s">
        <v>222</v>
      </c>
      <c r="C155" s="16" t="s">
        <v>223</v>
      </c>
      <c r="D155" s="12" t="s">
        <v>36</v>
      </c>
      <c r="E155" s="17" t="s">
        <v>224</v>
      </c>
      <c r="F155" s="18" t="s">
        <v>57</v>
      </c>
      <c r="G155" s="19">
        <v>88.5</v>
      </c>
      <c r="H155" s="20">
        <v>0</v>
      </c>
      <c r="I155" s="21">
        <f>ROUND(ROUND(H155,2)*ROUND(G155,3),2)</f>
        <v>0</v>
      </c>
      <c r="O155">
        <f>(I155*21)/100</f>
        <v>0</v>
      </c>
      <c r="P155" t="s">
        <v>12</v>
      </c>
    </row>
    <row r="156" spans="1:16" ht="12.75" customHeight="1" x14ac:dyDescent="0.2">
      <c r="A156" s="22" t="s">
        <v>39</v>
      </c>
      <c r="E156" s="23" t="s">
        <v>36</v>
      </c>
    </row>
    <row r="157" spans="1:16" ht="25.5" customHeight="1" x14ac:dyDescent="0.2">
      <c r="A157" s="24" t="s">
        <v>41</v>
      </c>
      <c r="E157" s="25" t="s">
        <v>225</v>
      </c>
    </row>
    <row r="158" spans="1:16" ht="114.75" customHeight="1" x14ac:dyDescent="0.2">
      <c r="A158" t="s">
        <v>43</v>
      </c>
      <c r="E158" s="23" t="s">
        <v>226</v>
      </c>
    </row>
    <row r="159" spans="1:16" ht="12.75" customHeight="1" x14ac:dyDescent="0.2">
      <c r="A159" s="5" t="s">
        <v>32</v>
      </c>
      <c r="B159" s="5"/>
      <c r="C159" s="26" t="s">
        <v>24</v>
      </c>
      <c r="D159" s="5"/>
      <c r="E159" s="14" t="s">
        <v>227</v>
      </c>
      <c r="F159" s="5"/>
      <c r="G159" s="5"/>
      <c r="H159" s="5"/>
      <c r="I159" s="27">
        <f>0+I160+I164+I168+I172+I176+I180+I184+I188+I192+I196+I200+I204+I208+I212</f>
        <v>0</v>
      </c>
    </row>
    <row r="160" spans="1:16" ht="12.75" customHeight="1" x14ac:dyDescent="0.2">
      <c r="A160" s="12" t="s">
        <v>34</v>
      </c>
      <c r="B160" s="16" t="s">
        <v>228</v>
      </c>
      <c r="C160" s="16" t="s">
        <v>229</v>
      </c>
      <c r="D160" s="12" t="s">
        <v>36</v>
      </c>
      <c r="E160" s="17" t="s">
        <v>230</v>
      </c>
      <c r="F160" s="18" t="s">
        <v>176</v>
      </c>
      <c r="G160" s="19">
        <v>1244</v>
      </c>
      <c r="H160" s="20">
        <v>0</v>
      </c>
      <c r="I160" s="21">
        <f>ROUND(ROUND(H160,2)*ROUND(G160,3),2)</f>
        <v>0</v>
      </c>
      <c r="O160">
        <f>(I160*21)/100</f>
        <v>0</v>
      </c>
      <c r="P160" t="s">
        <v>12</v>
      </c>
    </row>
    <row r="161" spans="1:16" ht="12.75" customHeight="1" x14ac:dyDescent="0.2">
      <c r="A161" s="22" t="s">
        <v>39</v>
      </c>
      <c r="E161" s="23" t="s">
        <v>231</v>
      </c>
    </row>
    <row r="162" spans="1:16" ht="63.75" customHeight="1" x14ac:dyDescent="0.2">
      <c r="A162" s="24" t="s">
        <v>41</v>
      </c>
      <c r="E162" s="25" t="s">
        <v>232</v>
      </c>
    </row>
    <row r="163" spans="1:16" ht="102" customHeight="1" x14ac:dyDescent="0.2">
      <c r="A163" t="s">
        <v>43</v>
      </c>
      <c r="E163" s="23" t="s">
        <v>233</v>
      </c>
    </row>
    <row r="164" spans="1:16" ht="12.75" customHeight="1" x14ac:dyDescent="0.2">
      <c r="A164" s="12" t="s">
        <v>34</v>
      </c>
      <c r="B164" s="16" t="s">
        <v>234</v>
      </c>
      <c r="C164" s="16" t="s">
        <v>235</v>
      </c>
      <c r="D164" s="12" t="s">
        <v>36</v>
      </c>
      <c r="E164" s="17" t="s">
        <v>236</v>
      </c>
      <c r="F164" s="18" t="s">
        <v>176</v>
      </c>
      <c r="G164" s="19">
        <v>1321</v>
      </c>
      <c r="H164" s="20">
        <v>0</v>
      </c>
      <c r="I164" s="21">
        <f>ROUND(ROUND(H164,2)*ROUND(G164,3),2)</f>
        <v>0</v>
      </c>
      <c r="O164">
        <f>(I164*21)/100</f>
        <v>0</v>
      </c>
      <c r="P164" t="s">
        <v>12</v>
      </c>
    </row>
    <row r="165" spans="1:16" ht="12.75" customHeight="1" x14ac:dyDescent="0.2">
      <c r="A165" s="22" t="s">
        <v>39</v>
      </c>
      <c r="E165" s="23" t="s">
        <v>237</v>
      </c>
    </row>
    <row r="166" spans="1:16" ht="89.25" customHeight="1" x14ac:dyDescent="0.2">
      <c r="A166" s="24" t="s">
        <v>41</v>
      </c>
      <c r="E166" s="25" t="s">
        <v>238</v>
      </c>
    </row>
    <row r="167" spans="1:16" ht="51" customHeight="1" x14ac:dyDescent="0.2">
      <c r="A167" t="s">
        <v>43</v>
      </c>
      <c r="E167" s="23" t="s">
        <v>239</v>
      </c>
    </row>
    <row r="168" spans="1:16" ht="12.75" customHeight="1" x14ac:dyDescent="0.2">
      <c r="A168" s="12" t="s">
        <v>34</v>
      </c>
      <c r="B168" s="16" t="s">
        <v>240</v>
      </c>
      <c r="C168" s="16" t="s">
        <v>241</v>
      </c>
      <c r="D168" s="12" t="s">
        <v>36</v>
      </c>
      <c r="E168" s="17" t="s">
        <v>242</v>
      </c>
      <c r="F168" s="18" t="s">
        <v>176</v>
      </c>
      <c r="G168" s="19">
        <v>810</v>
      </c>
      <c r="H168" s="20">
        <v>0</v>
      </c>
      <c r="I168" s="21">
        <f>ROUND(ROUND(H168,2)*ROUND(G168,3),2)</f>
        <v>0</v>
      </c>
      <c r="O168">
        <f>(I168*21)/100</f>
        <v>0</v>
      </c>
      <c r="P168" t="s">
        <v>12</v>
      </c>
    </row>
    <row r="169" spans="1:16" ht="12.75" customHeight="1" x14ac:dyDescent="0.2">
      <c r="A169" s="22" t="s">
        <v>39</v>
      </c>
      <c r="E169" s="23" t="s">
        <v>36</v>
      </c>
    </row>
    <row r="170" spans="1:16" ht="12.75" customHeight="1" x14ac:dyDescent="0.2">
      <c r="A170" s="24" t="s">
        <v>41</v>
      </c>
      <c r="E170" s="25" t="s">
        <v>243</v>
      </c>
    </row>
    <row r="171" spans="1:16" ht="51" customHeight="1" x14ac:dyDescent="0.2">
      <c r="A171" t="s">
        <v>43</v>
      </c>
      <c r="E171" s="23" t="s">
        <v>244</v>
      </c>
    </row>
    <row r="172" spans="1:16" ht="12.75" customHeight="1" x14ac:dyDescent="0.2">
      <c r="A172" s="12" t="s">
        <v>34</v>
      </c>
      <c r="B172" s="16" t="s">
        <v>245</v>
      </c>
      <c r="C172" s="16" t="s">
        <v>246</v>
      </c>
      <c r="D172" s="12" t="s">
        <v>36</v>
      </c>
      <c r="E172" s="17" t="s">
        <v>247</v>
      </c>
      <c r="F172" s="18" t="s">
        <v>176</v>
      </c>
      <c r="G172" s="19">
        <v>810</v>
      </c>
      <c r="H172" s="20">
        <v>0</v>
      </c>
      <c r="I172" s="21">
        <f>ROUND(ROUND(H172,2)*ROUND(G172,3),2)</f>
        <v>0</v>
      </c>
      <c r="O172">
        <f>(I172*21)/100</f>
        <v>0</v>
      </c>
      <c r="P172" t="s">
        <v>12</v>
      </c>
    </row>
    <row r="173" spans="1:16" ht="12.75" customHeight="1" x14ac:dyDescent="0.2">
      <c r="A173" s="22" t="s">
        <v>39</v>
      </c>
      <c r="E173" s="23" t="s">
        <v>36</v>
      </c>
    </row>
    <row r="174" spans="1:16" ht="12.75" customHeight="1" x14ac:dyDescent="0.2">
      <c r="A174" s="24" t="s">
        <v>41</v>
      </c>
      <c r="E174" s="25" t="s">
        <v>243</v>
      </c>
    </row>
    <row r="175" spans="1:16" ht="51" customHeight="1" x14ac:dyDescent="0.2">
      <c r="A175" t="s">
        <v>43</v>
      </c>
      <c r="E175" s="23" t="s">
        <v>244</v>
      </c>
    </row>
    <row r="176" spans="1:16" ht="12.75" customHeight="1" x14ac:dyDescent="0.2">
      <c r="A176" s="12" t="s">
        <v>34</v>
      </c>
      <c r="B176" s="16" t="s">
        <v>248</v>
      </c>
      <c r="C176" s="16" t="s">
        <v>249</v>
      </c>
      <c r="D176" s="12" t="s">
        <v>36</v>
      </c>
      <c r="E176" s="17" t="s">
        <v>250</v>
      </c>
      <c r="F176" s="18" t="s">
        <v>176</v>
      </c>
      <c r="G176" s="19">
        <v>8.5</v>
      </c>
      <c r="H176" s="20">
        <v>0</v>
      </c>
      <c r="I176" s="21">
        <f>ROUND(ROUND(H176,2)*ROUND(G176,3),2)</f>
        <v>0</v>
      </c>
      <c r="O176">
        <f>(I176*21)/100</f>
        <v>0</v>
      </c>
      <c r="P176" t="s">
        <v>12</v>
      </c>
    </row>
    <row r="177" spans="1:16" ht="12.75" customHeight="1" x14ac:dyDescent="0.2">
      <c r="A177" s="22" t="s">
        <v>39</v>
      </c>
      <c r="E177" s="23" t="s">
        <v>36</v>
      </c>
    </row>
    <row r="178" spans="1:16" ht="12.75" customHeight="1" x14ac:dyDescent="0.2">
      <c r="A178" s="24" t="s">
        <v>41</v>
      </c>
      <c r="E178" s="25" t="s">
        <v>251</v>
      </c>
    </row>
    <row r="179" spans="1:16" ht="89.25" customHeight="1" x14ac:dyDescent="0.2">
      <c r="A179" t="s">
        <v>43</v>
      </c>
      <c r="E179" s="23" t="s">
        <v>252</v>
      </c>
    </row>
    <row r="180" spans="1:16" ht="12.75" customHeight="1" x14ac:dyDescent="0.2">
      <c r="A180" s="12" t="s">
        <v>34</v>
      </c>
      <c r="B180" s="16" t="s">
        <v>253</v>
      </c>
      <c r="C180" s="16" t="s">
        <v>254</v>
      </c>
      <c r="D180" s="12" t="s">
        <v>36</v>
      </c>
      <c r="E180" s="17" t="s">
        <v>255</v>
      </c>
      <c r="F180" s="18" t="s">
        <v>176</v>
      </c>
      <c r="G180" s="19">
        <v>810</v>
      </c>
      <c r="H180" s="20">
        <v>0</v>
      </c>
      <c r="I180" s="21">
        <f>ROUND(ROUND(H180,2)*ROUND(G180,3),2)</f>
        <v>0</v>
      </c>
      <c r="O180">
        <f>(I180*21)/100</f>
        <v>0</v>
      </c>
      <c r="P180" t="s">
        <v>12</v>
      </c>
    </row>
    <row r="181" spans="1:16" ht="12.75" customHeight="1" x14ac:dyDescent="0.2">
      <c r="A181" s="22" t="s">
        <v>39</v>
      </c>
      <c r="E181" s="23" t="s">
        <v>36</v>
      </c>
    </row>
    <row r="182" spans="1:16" ht="12.75" customHeight="1" x14ac:dyDescent="0.2">
      <c r="A182" s="24" t="s">
        <v>41</v>
      </c>
      <c r="E182" s="25" t="s">
        <v>243</v>
      </c>
    </row>
    <row r="183" spans="1:16" ht="89.25" customHeight="1" x14ac:dyDescent="0.2">
      <c r="A183" t="s">
        <v>43</v>
      </c>
      <c r="E183" s="23" t="s">
        <v>252</v>
      </c>
    </row>
    <row r="184" spans="1:16" ht="12.75" customHeight="1" x14ac:dyDescent="0.2">
      <c r="A184" s="12" t="s">
        <v>34</v>
      </c>
      <c r="B184" s="16" t="s">
        <v>256</v>
      </c>
      <c r="C184" s="16" t="s">
        <v>257</v>
      </c>
      <c r="D184" s="12" t="s">
        <v>36</v>
      </c>
      <c r="E184" s="17" t="s">
        <v>258</v>
      </c>
      <c r="F184" s="18" t="s">
        <v>176</v>
      </c>
      <c r="G184" s="19">
        <v>810</v>
      </c>
      <c r="H184" s="20">
        <v>0</v>
      </c>
      <c r="I184" s="21">
        <f>ROUND(ROUND(H184,2)*ROUND(G184,3),2)</f>
        <v>0</v>
      </c>
      <c r="O184">
        <f>(I184*21)/100</f>
        <v>0</v>
      </c>
      <c r="P184" t="s">
        <v>12</v>
      </c>
    </row>
    <row r="185" spans="1:16" ht="12.75" customHeight="1" x14ac:dyDescent="0.2">
      <c r="A185" s="22" t="s">
        <v>39</v>
      </c>
      <c r="E185" s="23" t="s">
        <v>36</v>
      </c>
    </row>
    <row r="186" spans="1:16" ht="12.75" customHeight="1" x14ac:dyDescent="0.2">
      <c r="A186" s="24" t="s">
        <v>41</v>
      </c>
      <c r="E186" s="25" t="s">
        <v>243</v>
      </c>
    </row>
    <row r="187" spans="1:16" ht="89.25" customHeight="1" x14ac:dyDescent="0.2">
      <c r="A187" t="s">
        <v>43</v>
      </c>
      <c r="E187" s="23" t="s">
        <v>252</v>
      </c>
    </row>
    <row r="188" spans="1:16" ht="12.75" customHeight="1" x14ac:dyDescent="0.2">
      <c r="A188" s="12" t="s">
        <v>34</v>
      </c>
      <c r="B188" s="16" t="s">
        <v>259</v>
      </c>
      <c r="C188" s="16" t="s">
        <v>260</v>
      </c>
      <c r="D188" s="12" t="s">
        <v>36</v>
      </c>
      <c r="E188" s="17" t="s">
        <v>261</v>
      </c>
      <c r="F188" s="18" t="s">
        <v>176</v>
      </c>
      <c r="G188" s="19">
        <v>45</v>
      </c>
      <c r="H188" s="20">
        <v>0</v>
      </c>
      <c r="I188" s="21">
        <f>ROUND(ROUND(H188,2)*ROUND(G188,3),2)</f>
        <v>0</v>
      </c>
      <c r="O188">
        <f>(I188*21)/100</f>
        <v>0</v>
      </c>
      <c r="P188" t="s">
        <v>12</v>
      </c>
    </row>
    <row r="189" spans="1:16" ht="25.5" customHeight="1" x14ac:dyDescent="0.2">
      <c r="A189" s="22" t="s">
        <v>39</v>
      </c>
      <c r="E189" s="23" t="s">
        <v>262</v>
      </c>
    </row>
    <row r="190" spans="1:16" ht="12.75" customHeight="1" x14ac:dyDescent="0.2">
      <c r="A190" s="24" t="s">
        <v>41</v>
      </c>
      <c r="E190" s="25" t="s">
        <v>263</v>
      </c>
    </row>
    <row r="191" spans="1:16" ht="89.25" customHeight="1" x14ac:dyDescent="0.2">
      <c r="A191" t="s">
        <v>43</v>
      </c>
      <c r="E191" s="23" t="s">
        <v>264</v>
      </c>
    </row>
    <row r="192" spans="1:16" ht="12.75" customHeight="1" x14ac:dyDescent="0.2">
      <c r="A192" s="12" t="s">
        <v>34</v>
      </c>
      <c r="B192" s="16" t="s">
        <v>265</v>
      </c>
      <c r="C192" s="16" t="s">
        <v>266</v>
      </c>
      <c r="D192" s="12" t="s">
        <v>36</v>
      </c>
      <c r="E192" s="17" t="s">
        <v>267</v>
      </c>
      <c r="F192" s="18" t="s">
        <v>176</v>
      </c>
      <c r="G192" s="19">
        <v>41.5</v>
      </c>
      <c r="H192" s="20">
        <v>0</v>
      </c>
      <c r="I192" s="21">
        <f>ROUND(ROUND(H192,2)*ROUND(G192,3),2)</f>
        <v>0</v>
      </c>
      <c r="O192">
        <f>(I192*21)/100</f>
        <v>0</v>
      </c>
      <c r="P192" t="s">
        <v>12</v>
      </c>
    </row>
    <row r="193" spans="1:16" ht="25.5" customHeight="1" x14ac:dyDescent="0.2">
      <c r="A193" s="22" t="s">
        <v>39</v>
      </c>
      <c r="E193" s="23" t="s">
        <v>262</v>
      </c>
    </row>
    <row r="194" spans="1:16" ht="51" customHeight="1" x14ac:dyDescent="0.2">
      <c r="A194" s="24" t="s">
        <v>41</v>
      </c>
      <c r="E194" s="25" t="s">
        <v>268</v>
      </c>
    </row>
    <row r="195" spans="1:16" ht="89.25" customHeight="1" x14ac:dyDescent="0.2">
      <c r="A195" t="s">
        <v>43</v>
      </c>
      <c r="E195" s="23" t="s">
        <v>269</v>
      </c>
    </row>
    <row r="196" spans="1:16" ht="12.75" customHeight="1" x14ac:dyDescent="0.2">
      <c r="A196" s="12" t="s">
        <v>34</v>
      </c>
      <c r="B196" s="16" t="s">
        <v>270</v>
      </c>
      <c r="C196" s="16" t="s">
        <v>271</v>
      </c>
      <c r="D196" s="12" t="s">
        <v>36</v>
      </c>
      <c r="E196" s="17" t="s">
        <v>272</v>
      </c>
      <c r="F196" s="18" t="s">
        <v>176</v>
      </c>
      <c r="G196" s="19">
        <v>84</v>
      </c>
      <c r="H196" s="20">
        <v>0</v>
      </c>
      <c r="I196" s="21">
        <f>ROUND(ROUND(H196,2)*ROUND(G196,3),2)</f>
        <v>0</v>
      </c>
      <c r="O196">
        <f>(I196*21)/100</f>
        <v>0</v>
      </c>
      <c r="P196" t="s">
        <v>12</v>
      </c>
    </row>
    <row r="197" spans="1:16" ht="25.5" customHeight="1" x14ac:dyDescent="0.2">
      <c r="A197" s="22" t="s">
        <v>39</v>
      </c>
      <c r="E197" s="23" t="s">
        <v>262</v>
      </c>
    </row>
    <row r="198" spans="1:16" ht="12.75" customHeight="1" x14ac:dyDescent="0.2">
      <c r="A198" s="24" t="s">
        <v>41</v>
      </c>
      <c r="E198" s="25" t="s">
        <v>273</v>
      </c>
    </row>
    <row r="199" spans="1:16" ht="89.25" customHeight="1" x14ac:dyDescent="0.2">
      <c r="A199" t="s">
        <v>43</v>
      </c>
      <c r="E199" s="23" t="s">
        <v>264</v>
      </c>
    </row>
    <row r="200" spans="1:16" ht="12.75" customHeight="1" x14ac:dyDescent="0.2">
      <c r="A200" s="12" t="s">
        <v>34</v>
      </c>
      <c r="B200" s="16" t="s">
        <v>274</v>
      </c>
      <c r="C200" s="16" t="s">
        <v>275</v>
      </c>
      <c r="D200" s="12" t="s">
        <v>36</v>
      </c>
      <c r="E200" s="17" t="s">
        <v>276</v>
      </c>
      <c r="F200" s="18" t="s">
        <v>176</v>
      </c>
      <c r="G200" s="19">
        <v>337.5</v>
      </c>
      <c r="H200" s="20">
        <v>0</v>
      </c>
      <c r="I200" s="21">
        <f>ROUND(ROUND(H200,2)*ROUND(G200,3),2)</f>
        <v>0</v>
      </c>
      <c r="O200">
        <f>(I200*21)/100</f>
        <v>0</v>
      </c>
      <c r="P200" t="s">
        <v>12</v>
      </c>
    </row>
    <row r="201" spans="1:16" ht="25.5" customHeight="1" x14ac:dyDescent="0.2">
      <c r="A201" s="22" t="s">
        <v>39</v>
      </c>
      <c r="E201" s="23" t="s">
        <v>262</v>
      </c>
    </row>
    <row r="202" spans="1:16" ht="12.75" customHeight="1" x14ac:dyDescent="0.2">
      <c r="A202" s="24" t="s">
        <v>41</v>
      </c>
      <c r="E202" s="25" t="s">
        <v>277</v>
      </c>
    </row>
    <row r="203" spans="1:16" ht="89.25" customHeight="1" x14ac:dyDescent="0.2">
      <c r="A203" t="s">
        <v>43</v>
      </c>
      <c r="E203" s="23" t="s">
        <v>264</v>
      </c>
    </row>
    <row r="204" spans="1:16" ht="12.75" customHeight="1" x14ac:dyDescent="0.2">
      <c r="A204" s="12" t="s">
        <v>34</v>
      </c>
      <c r="B204" s="16" t="s">
        <v>278</v>
      </c>
      <c r="C204" s="16" t="s">
        <v>279</v>
      </c>
      <c r="D204" s="12" t="s">
        <v>36</v>
      </c>
      <c r="E204" s="17" t="s">
        <v>280</v>
      </c>
      <c r="F204" s="18" t="s">
        <v>176</v>
      </c>
      <c r="G204" s="19">
        <v>3</v>
      </c>
      <c r="H204" s="20">
        <v>0</v>
      </c>
      <c r="I204" s="21">
        <f>ROUND(ROUND(H204,2)*ROUND(G204,3),2)</f>
        <v>0</v>
      </c>
      <c r="O204">
        <f>(I204*21)/100</f>
        <v>0</v>
      </c>
      <c r="P204" t="s">
        <v>12</v>
      </c>
    </row>
    <row r="205" spans="1:16" ht="25.5" customHeight="1" x14ac:dyDescent="0.2">
      <c r="A205" s="22" t="s">
        <v>39</v>
      </c>
      <c r="E205" s="23" t="s">
        <v>262</v>
      </c>
    </row>
    <row r="206" spans="1:16" ht="12.75" customHeight="1" x14ac:dyDescent="0.2">
      <c r="A206" s="24" t="s">
        <v>41</v>
      </c>
      <c r="E206" s="25" t="s">
        <v>281</v>
      </c>
    </row>
    <row r="207" spans="1:16" ht="89.25" customHeight="1" x14ac:dyDescent="0.2">
      <c r="A207" t="s">
        <v>43</v>
      </c>
      <c r="E207" s="23" t="s">
        <v>264</v>
      </c>
    </row>
    <row r="208" spans="1:16" ht="12.75" customHeight="1" x14ac:dyDescent="0.2">
      <c r="A208" s="12" t="s">
        <v>34</v>
      </c>
      <c r="B208" s="16" t="s">
        <v>282</v>
      </c>
      <c r="C208" s="16" t="s">
        <v>283</v>
      </c>
      <c r="D208" s="12" t="s">
        <v>36</v>
      </c>
      <c r="E208" s="17" t="s">
        <v>284</v>
      </c>
      <c r="F208" s="18" t="s">
        <v>176</v>
      </c>
      <c r="G208" s="19">
        <v>5</v>
      </c>
      <c r="H208" s="20">
        <v>0</v>
      </c>
      <c r="I208" s="21">
        <f>ROUND(ROUND(H208,2)*ROUND(G208,3),2)</f>
        <v>0</v>
      </c>
      <c r="O208">
        <f>(I208*21)/100</f>
        <v>0</v>
      </c>
      <c r="P208" t="s">
        <v>12</v>
      </c>
    </row>
    <row r="209" spans="1:16" ht="12.75" customHeight="1" x14ac:dyDescent="0.2">
      <c r="A209" s="22" t="s">
        <v>39</v>
      </c>
      <c r="E209" s="23" t="s">
        <v>285</v>
      </c>
    </row>
    <row r="210" spans="1:16" ht="51" customHeight="1" x14ac:dyDescent="0.2">
      <c r="A210" s="24" t="s">
        <v>41</v>
      </c>
      <c r="E210" s="25" t="s">
        <v>286</v>
      </c>
    </row>
    <row r="211" spans="1:16" ht="51" customHeight="1" x14ac:dyDescent="0.2">
      <c r="A211" t="s">
        <v>43</v>
      </c>
      <c r="E211" s="23" t="s">
        <v>287</v>
      </c>
    </row>
    <row r="212" spans="1:16" ht="12.75" customHeight="1" x14ac:dyDescent="0.2">
      <c r="A212" s="12" t="s">
        <v>34</v>
      </c>
      <c r="B212" s="16" t="s">
        <v>288</v>
      </c>
      <c r="C212" s="16" t="s">
        <v>289</v>
      </c>
      <c r="D212" s="12" t="s">
        <v>36</v>
      </c>
      <c r="E212" s="17" t="s">
        <v>290</v>
      </c>
      <c r="F212" s="18" t="s">
        <v>57</v>
      </c>
      <c r="G212" s="19">
        <v>401.5</v>
      </c>
      <c r="H212" s="20">
        <v>0</v>
      </c>
      <c r="I212" s="21">
        <f>ROUND(ROUND(H212,2)*ROUND(G212,3),2)</f>
        <v>0</v>
      </c>
      <c r="O212">
        <f>(I212*21)/100</f>
        <v>0</v>
      </c>
      <c r="P212" t="s">
        <v>12</v>
      </c>
    </row>
    <row r="213" spans="1:16" ht="12.75" customHeight="1" x14ac:dyDescent="0.2">
      <c r="A213" s="22" t="s">
        <v>39</v>
      </c>
      <c r="E213" s="23" t="s">
        <v>36</v>
      </c>
    </row>
    <row r="214" spans="1:16" ht="12.75" customHeight="1" x14ac:dyDescent="0.2">
      <c r="A214" s="24" t="s">
        <v>41</v>
      </c>
      <c r="E214" s="25" t="s">
        <v>291</v>
      </c>
    </row>
    <row r="215" spans="1:16" ht="38.25" customHeight="1" x14ac:dyDescent="0.2">
      <c r="A215" t="s">
        <v>43</v>
      </c>
      <c r="E215" s="23" t="s">
        <v>292</v>
      </c>
    </row>
    <row r="216" spans="1:16" ht="12.75" customHeight="1" x14ac:dyDescent="0.2">
      <c r="A216" s="5" t="s">
        <v>32</v>
      </c>
      <c r="B216" s="5"/>
      <c r="C216" s="26" t="s">
        <v>72</v>
      </c>
      <c r="D216" s="5"/>
      <c r="E216" s="14" t="s">
        <v>293</v>
      </c>
      <c r="F216" s="5"/>
      <c r="G216" s="5"/>
      <c r="H216" s="5"/>
      <c r="I216" s="27">
        <f>0+I217+I221+I225+I229</f>
        <v>0</v>
      </c>
    </row>
    <row r="217" spans="1:16" ht="12.75" customHeight="1" x14ac:dyDescent="0.2">
      <c r="A217" s="12" t="s">
        <v>34</v>
      </c>
      <c r="B217" s="16" t="s">
        <v>294</v>
      </c>
      <c r="C217" s="16" t="s">
        <v>295</v>
      </c>
      <c r="D217" s="12" t="s">
        <v>36</v>
      </c>
      <c r="E217" s="17" t="s">
        <v>296</v>
      </c>
      <c r="F217" s="18" t="s">
        <v>57</v>
      </c>
      <c r="G217" s="19">
        <v>40</v>
      </c>
      <c r="H217" s="20">
        <v>0</v>
      </c>
      <c r="I217" s="21">
        <f>ROUND(ROUND(H217,2)*ROUND(G217,3),2)</f>
        <v>0</v>
      </c>
      <c r="O217">
        <f>(I217*21)/100</f>
        <v>0</v>
      </c>
      <c r="P217" t="s">
        <v>12</v>
      </c>
    </row>
    <row r="218" spans="1:16" ht="12.75" customHeight="1" x14ac:dyDescent="0.2">
      <c r="A218" s="22" t="s">
        <v>39</v>
      </c>
      <c r="E218" s="23" t="s">
        <v>297</v>
      </c>
    </row>
    <row r="219" spans="1:16" ht="12.75" customHeight="1" x14ac:dyDescent="0.2">
      <c r="A219" s="24" t="s">
        <v>41</v>
      </c>
      <c r="E219" s="25" t="s">
        <v>298</v>
      </c>
    </row>
    <row r="220" spans="1:16" ht="165.75" customHeight="1" x14ac:dyDescent="0.2">
      <c r="A220" t="s">
        <v>43</v>
      </c>
      <c r="E220" s="23" t="s">
        <v>299</v>
      </c>
    </row>
    <row r="221" spans="1:16" ht="12.75" customHeight="1" x14ac:dyDescent="0.2">
      <c r="A221" s="12" t="s">
        <v>34</v>
      </c>
      <c r="B221" s="16" t="s">
        <v>300</v>
      </c>
      <c r="C221" s="16" t="s">
        <v>301</v>
      </c>
      <c r="D221" s="12" t="s">
        <v>36</v>
      </c>
      <c r="E221" s="17" t="s">
        <v>302</v>
      </c>
      <c r="F221" s="18" t="s">
        <v>62</v>
      </c>
      <c r="G221" s="19">
        <v>7</v>
      </c>
      <c r="H221" s="20">
        <v>0</v>
      </c>
      <c r="I221" s="21">
        <f>ROUND(ROUND(H221,2)*ROUND(G221,3),2)</f>
        <v>0</v>
      </c>
      <c r="O221">
        <f>(I221*21)/100</f>
        <v>0</v>
      </c>
      <c r="P221" t="s">
        <v>12</v>
      </c>
    </row>
    <row r="222" spans="1:16" ht="12.75" customHeight="1" x14ac:dyDescent="0.2">
      <c r="A222" s="22" t="s">
        <v>39</v>
      </c>
      <c r="E222" s="23" t="s">
        <v>303</v>
      </c>
    </row>
    <row r="223" spans="1:16" ht="12.75" customHeight="1" x14ac:dyDescent="0.2">
      <c r="A223" s="24" t="s">
        <v>41</v>
      </c>
      <c r="E223" s="25" t="s">
        <v>304</v>
      </c>
    </row>
    <row r="224" spans="1:16" ht="63.75" customHeight="1" x14ac:dyDescent="0.2">
      <c r="A224" t="s">
        <v>43</v>
      </c>
      <c r="E224" s="23" t="s">
        <v>305</v>
      </c>
    </row>
    <row r="225" spans="1:16" ht="12.75" customHeight="1" x14ac:dyDescent="0.2">
      <c r="A225" s="12" t="s">
        <v>34</v>
      </c>
      <c r="B225" s="16" t="s">
        <v>306</v>
      </c>
      <c r="C225" s="16" t="s">
        <v>307</v>
      </c>
      <c r="D225" s="12" t="s">
        <v>36</v>
      </c>
      <c r="E225" s="17" t="s">
        <v>308</v>
      </c>
      <c r="F225" s="18" t="s">
        <v>62</v>
      </c>
      <c r="G225" s="19">
        <v>5</v>
      </c>
      <c r="H225" s="20">
        <v>0</v>
      </c>
      <c r="I225" s="21">
        <f>ROUND(ROUND(H225,2)*ROUND(G225,3),2)</f>
        <v>0</v>
      </c>
      <c r="O225">
        <f>(I225*21)/100</f>
        <v>0</v>
      </c>
      <c r="P225" t="s">
        <v>12</v>
      </c>
    </row>
    <row r="226" spans="1:16" ht="12.75" customHeight="1" x14ac:dyDescent="0.2">
      <c r="A226" s="22" t="s">
        <v>39</v>
      </c>
      <c r="E226" s="23" t="s">
        <v>309</v>
      </c>
    </row>
    <row r="227" spans="1:16" ht="12.75" customHeight="1" x14ac:dyDescent="0.2">
      <c r="A227" s="24" t="s">
        <v>41</v>
      </c>
      <c r="E227" s="25" t="s">
        <v>310</v>
      </c>
    </row>
    <row r="228" spans="1:16" ht="12.75" customHeight="1" x14ac:dyDescent="0.2">
      <c r="A228" t="s">
        <v>43</v>
      </c>
      <c r="E228" s="23" t="s">
        <v>311</v>
      </c>
    </row>
    <row r="229" spans="1:16" ht="12.75" customHeight="1" x14ac:dyDescent="0.2">
      <c r="A229" s="12" t="s">
        <v>34</v>
      </c>
      <c r="B229" s="16" t="s">
        <v>312</v>
      </c>
      <c r="C229" s="16" t="s">
        <v>313</v>
      </c>
      <c r="D229" s="12" t="s">
        <v>36</v>
      </c>
      <c r="E229" s="17" t="s">
        <v>314</v>
      </c>
      <c r="F229" s="18" t="s">
        <v>62</v>
      </c>
      <c r="G229" s="19">
        <v>3</v>
      </c>
      <c r="H229" s="20">
        <v>0</v>
      </c>
      <c r="I229" s="21">
        <f>ROUND(ROUND(H229,2)*ROUND(G229,3),2)</f>
        <v>0</v>
      </c>
      <c r="O229">
        <f>(I229*21)/100</f>
        <v>0</v>
      </c>
      <c r="P229" t="s">
        <v>12</v>
      </c>
    </row>
    <row r="230" spans="1:16" ht="25.5" customHeight="1" x14ac:dyDescent="0.2">
      <c r="A230" s="22" t="s">
        <v>39</v>
      </c>
      <c r="E230" s="23" t="s">
        <v>315</v>
      </c>
    </row>
    <row r="231" spans="1:16" ht="12.75" customHeight="1" x14ac:dyDescent="0.2">
      <c r="A231" s="24" t="s">
        <v>41</v>
      </c>
      <c r="E231" s="25" t="s">
        <v>316</v>
      </c>
    </row>
    <row r="232" spans="1:16" ht="12.75" customHeight="1" x14ac:dyDescent="0.2">
      <c r="A232" t="s">
        <v>43</v>
      </c>
      <c r="E232" s="23" t="s">
        <v>311</v>
      </c>
    </row>
    <row r="233" spans="1:16" ht="12.75" customHeight="1" x14ac:dyDescent="0.2">
      <c r="A233" s="5" t="s">
        <v>32</v>
      </c>
      <c r="B233" s="5"/>
      <c r="C233" s="26" t="s">
        <v>29</v>
      </c>
      <c r="D233" s="5"/>
      <c r="E233" s="14" t="s">
        <v>317</v>
      </c>
      <c r="F233" s="5"/>
      <c r="G233" s="5"/>
      <c r="H233" s="5"/>
      <c r="I233" s="27">
        <f>0+I234+I238+I242+I246+I250+I254+I258+I262+I266+I270+I274+I278+I282+I286</f>
        <v>0</v>
      </c>
    </row>
    <row r="234" spans="1:16" ht="12.75" customHeight="1" x14ac:dyDescent="0.2">
      <c r="A234" s="12" t="s">
        <v>34</v>
      </c>
      <c r="B234" s="16" t="s">
        <v>318</v>
      </c>
      <c r="C234" s="16" t="s">
        <v>319</v>
      </c>
      <c r="D234" s="12" t="s">
        <v>36</v>
      </c>
      <c r="E234" s="17" t="s">
        <v>320</v>
      </c>
      <c r="F234" s="18" t="s">
        <v>62</v>
      </c>
      <c r="G234" s="19">
        <v>11</v>
      </c>
      <c r="H234" s="20">
        <v>0</v>
      </c>
      <c r="I234" s="21">
        <f>ROUND(ROUND(H234,2)*ROUND(G234,3),2)</f>
        <v>0</v>
      </c>
      <c r="O234">
        <f>(I234*21)/100</f>
        <v>0</v>
      </c>
      <c r="P234" t="s">
        <v>12</v>
      </c>
    </row>
    <row r="235" spans="1:16" ht="12.75" customHeight="1" x14ac:dyDescent="0.2">
      <c r="A235" s="22" t="s">
        <v>39</v>
      </c>
      <c r="E235" s="23" t="s">
        <v>321</v>
      </c>
    </row>
    <row r="236" spans="1:16" ht="12.75" customHeight="1" x14ac:dyDescent="0.2">
      <c r="A236" s="24" t="s">
        <v>41</v>
      </c>
      <c r="E236" s="25" t="s">
        <v>322</v>
      </c>
    </row>
    <row r="237" spans="1:16" ht="38.25" customHeight="1" x14ac:dyDescent="0.2">
      <c r="A237" t="s">
        <v>43</v>
      </c>
      <c r="E237" s="23" t="s">
        <v>323</v>
      </c>
    </row>
    <row r="238" spans="1:16" ht="12.75" customHeight="1" x14ac:dyDescent="0.2">
      <c r="A238" s="12" t="s">
        <v>34</v>
      </c>
      <c r="B238" s="16" t="s">
        <v>324</v>
      </c>
      <c r="C238" s="16" t="s">
        <v>325</v>
      </c>
      <c r="D238" s="12" t="s">
        <v>36</v>
      </c>
      <c r="E238" s="17" t="s">
        <v>326</v>
      </c>
      <c r="F238" s="18" t="s">
        <v>62</v>
      </c>
      <c r="G238" s="19">
        <v>2</v>
      </c>
      <c r="H238" s="20">
        <v>0</v>
      </c>
      <c r="I238" s="21">
        <f>ROUND(ROUND(H238,2)*ROUND(G238,3),2)</f>
        <v>0</v>
      </c>
      <c r="O238">
        <f>(I238*21)/100</f>
        <v>0</v>
      </c>
      <c r="P238" t="s">
        <v>12</v>
      </c>
    </row>
    <row r="239" spans="1:16" ht="12.75" customHeight="1" x14ac:dyDescent="0.2">
      <c r="A239" s="22" t="s">
        <v>39</v>
      </c>
      <c r="E239" s="23" t="s">
        <v>327</v>
      </c>
    </row>
    <row r="240" spans="1:16" ht="12.75" customHeight="1" x14ac:dyDescent="0.2">
      <c r="A240" s="24" t="s">
        <v>41</v>
      </c>
      <c r="E240" s="25" t="s">
        <v>202</v>
      </c>
    </row>
    <row r="241" spans="1:16" ht="12.75" customHeight="1" x14ac:dyDescent="0.2">
      <c r="A241" t="s">
        <v>43</v>
      </c>
      <c r="E241" s="23" t="s">
        <v>328</v>
      </c>
    </row>
    <row r="242" spans="1:16" ht="12.75" customHeight="1" x14ac:dyDescent="0.2">
      <c r="A242" s="12" t="s">
        <v>34</v>
      </c>
      <c r="B242" s="16" t="s">
        <v>329</v>
      </c>
      <c r="C242" s="16" t="s">
        <v>330</v>
      </c>
      <c r="D242" s="12" t="s">
        <v>36</v>
      </c>
      <c r="E242" s="17" t="s">
        <v>331</v>
      </c>
      <c r="F242" s="18" t="s">
        <v>62</v>
      </c>
      <c r="G242" s="19">
        <v>6</v>
      </c>
      <c r="H242" s="20">
        <v>0</v>
      </c>
      <c r="I242" s="21">
        <f>ROUND(ROUND(H242,2)*ROUND(G242,3),2)</f>
        <v>0</v>
      </c>
      <c r="O242">
        <f>(I242*21)/100</f>
        <v>0</v>
      </c>
      <c r="P242" t="s">
        <v>12</v>
      </c>
    </row>
    <row r="243" spans="1:16" ht="12.75" customHeight="1" x14ac:dyDescent="0.2">
      <c r="A243" s="22" t="s">
        <v>39</v>
      </c>
      <c r="E243" s="23" t="s">
        <v>321</v>
      </c>
    </row>
    <row r="244" spans="1:16" ht="12.75" customHeight="1" x14ac:dyDescent="0.2">
      <c r="A244" s="24" t="s">
        <v>41</v>
      </c>
      <c r="E244" s="25" t="s">
        <v>332</v>
      </c>
    </row>
    <row r="245" spans="1:16" ht="38.25" customHeight="1" x14ac:dyDescent="0.2">
      <c r="A245" t="s">
        <v>43</v>
      </c>
      <c r="E245" s="23" t="s">
        <v>333</v>
      </c>
    </row>
    <row r="246" spans="1:16" ht="12.75" customHeight="1" x14ac:dyDescent="0.2">
      <c r="A246" s="12" t="s">
        <v>34</v>
      </c>
      <c r="B246" s="16" t="s">
        <v>334</v>
      </c>
      <c r="C246" s="16" t="s">
        <v>335</v>
      </c>
      <c r="D246" s="12" t="s">
        <v>36</v>
      </c>
      <c r="E246" s="17" t="s">
        <v>336</v>
      </c>
      <c r="F246" s="18" t="s">
        <v>62</v>
      </c>
      <c r="G246" s="19">
        <v>1</v>
      </c>
      <c r="H246" s="20">
        <v>0</v>
      </c>
      <c r="I246" s="21">
        <f>ROUND(ROUND(H246,2)*ROUND(G246,3),2)</f>
        <v>0</v>
      </c>
      <c r="O246">
        <f>(I246*21)/100</f>
        <v>0</v>
      </c>
      <c r="P246" t="s">
        <v>12</v>
      </c>
    </row>
    <row r="247" spans="1:16" ht="12.75" customHeight="1" x14ac:dyDescent="0.2">
      <c r="A247" s="22" t="s">
        <v>39</v>
      </c>
      <c r="E247" s="23" t="s">
        <v>327</v>
      </c>
    </row>
    <row r="248" spans="1:16" ht="12.75" customHeight="1" x14ac:dyDescent="0.2">
      <c r="A248" s="24" t="s">
        <v>41</v>
      </c>
      <c r="E248" s="25" t="s">
        <v>82</v>
      </c>
    </row>
    <row r="249" spans="1:16" ht="12.75" customHeight="1" x14ac:dyDescent="0.2">
      <c r="A249" t="s">
        <v>43</v>
      </c>
      <c r="E249" s="23" t="s">
        <v>328</v>
      </c>
    </row>
    <row r="250" spans="1:16" ht="12.75" customHeight="1" x14ac:dyDescent="0.2">
      <c r="A250" s="12" t="s">
        <v>34</v>
      </c>
      <c r="B250" s="16" t="s">
        <v>337</v>
      </c>
      <c r="C250" s="16" t="s">
        <v>338</v>
      </c>
      <c r="D250" s="12" t="s">
        <v>36</v>
      </c>
      <c r="E250" s="17" t="s">
        <v>339</v>
      </c>
      <c r="F250" s="18" t="s">
        <v>62</v>
      </c>
      <c r="G250" s="19">
        <v>1</v>
      </c>
      <c r="H250" s="20">
        <v>0</v>
      </c>
      <c r="I250" s="21">
        <f>ROUND(ROUND(H250,2)*ROUND(G250,3),2)</f>
        <v>0</v>
      </c>
      <c r="O250">
        <f>(I250*21)/100</f>
        <v>0</v>
      </c>
      <c r="P250" t="s">
        <v>12</v>
      </c>
    </row>
    <row r="251" spans="1:16" ht="12.75" customHeight="1" x14ac:dyDescent="0.2">
      <c r="A251" s="22" t="s">
        <v>39</v>
      </c>
      <c r="E251" s="23" t="s">
        <v>36</v>
      </c>
    </row>
    <row r="252" spans="1:16" ht="12.75" customHeight="1" x14ac:dyDescent="0.2">
      <c r="A252" s="24" t="s">
        <v>41</v>
      </c>
      <c r="E252" s="25" t="s">
        <v>340</v>
      </c>
    </row>
    <row r="253" spans="1:16" ht="38.25" customHeight="1" x14ac:dyDescent="0.2">
      <c r="A253" t="s">
        <v>43</v>
      </c>
      <c r="E253" s="23" t="s">
        <v>341</v>
      </c>
    </row>
    <row r="254" spans="1:16" ht="12.75" customHeight="1" x14ac:dyDescent="0.2">
      <c r="A254" s="12" t="s">
        <v>34</v>
      </c>
      <c r="B254" s="16" t="s">
        <v>342</v>
      </c>
      <c r="C254" s="16" t="s">
        <v>343</v>
      </c>
      <c r="D254" s="12" t="s">
        <v>36</v>
      </c>
      <c r="E254" s="17" t="s">
        <v>344</v>
      </c>
      <c r="F254" s="18" t="s">
        <v>57</v>
      </c>
      <c r="G254" s="19">
        <v>29</v>
      </c>
      <c r="H254" s="20">
        <v>0</v>
      </c>
      <c r="I254" s="21">
        <f>ROUND(ROUND(H254,2)*ROUND(G254,3),2)</f>
        <v>0</v>
      </c>
      <c r="O254">
        <f>(I254*21)/100</f>
        <v>0</v>
      </c>
      <c r="P254" t="s">
        <v>12</v>
      </c>
    </row>
    <row r="255" spans="1:16" ht="12.75" customHeight="1" x14ac:dyDescent="0.2">
      <c r="A255" s="22" t="s">
        <v>39</v>
      </c>
      <c r="E255" s="23" t="s">
        <v>345</v>
      </c>
    </row>
    <row r="256" spans="1:16" ht="51" customHeight="1" x14ac:dyDescent="0.2">
      <c r="A256" s="24" t="s">
        <v>41</v>
      </c>
      <c r="E256" s="25" t="s">
        <v>346</v>
      </c>
    </row>
    <row r="257" spans="1:16" ht="38.25" customHeight="1" x14ac:dyDescent="0.2">
      <c r="A257" t="s">
        <v>43</v>
      </c>
      <c r="E257" s="23" t="s">
        <v>347</v>
      </c>
    </row>
    <row r="258" spans="1:16" ht="12.75" customHeight="1" x14ac:dyDescent="0.2">
      <c r="A258" s="12" t="s">
        <v>34</v>
      </c>
      <c r="B258" s="16" t="s">
        <v>348</v>
      </c>
      <c r="C258" s="16" t="s">
        <v>349</v>
      </c>
      <c r="D258" s="12" t="s">
        <v>36</v>
      </c>
      <c r="E258" s="17" t="s">
        <v>350</v>
      </c>
      <c r="F258" s="18" t="s">
        <v>57</v>
      </c>
      <c r="G258" s="19">
        <v>387</v>
      </c>
      <c r="H258" s="20">
        <v>0</v>
      </c>
      <c r="I258" s="21">
        <f>ROUND(ROUND(H258,2)*ROUND(G258,3),2)</f>
        <v>0</v>
      </c>
      <c r="O258">
        <f>(I258*21)/100</f>
        <v>0</v>
      </c>
      <c r="P258" t="s">
        <v>12</v>
      </c>
    </row>
    <row r="259" spans="1:16" ht="25.5" customHeight="1" x14ac:dyDescent="0.2">
      <c r="A259" s="22" t="s">
        <v>39</v>
      </c>
      <c r="E259" s="23" t="s">
        <v>351</v>
      </c>
    </row>
    <row r="260" spans="1:16" ht="51" customHeight="1" x14ac:dyDescent="0.2">
      <c r="A260" s="24" t="s">
        <v>41</v>
      </c>
      <c r="E260" s="25" t="s">
        <v>352</v>
      </c>
    </row>
    <row r="261" spans="1:16" ht="38.25" customHeight="1" x14ac:dyDescent="0.2">
      <c r="A261" t="s">
        <v>43</v>
      </c>
      <c r="E261" s="23" t="s">
        <v>347</v>
      </c>
    </row>
    <row r="262" spans="1:16" ht="12.75" customHeight="1" x14ac:dyDescent="0.2">
      <c r="A262" s="12" t="s">
        <v>34</v>
      </c>
      <c r="B262" s="16" t="s">
        <v>353</v>
      </c>
      <c r="C262" s="16" t="s">
        <v>354</v>
      </c>
      <c r="D262" s="12" t="s">
        <v>36</v>
      </c>
      <c r="E262" s="17" t="s">
        <v>355</v>
      </c>
      <c r="F262" s="18" t="s">
        <v>57</v>
      </c>
      <c r="G262" s="19">
        <v>7</v>
      </c>
      <c r="H262" s="20">
        <v>0</v>
      </c>
      <c r="I262" s="21">
        <f>ROUND(ROUND(H262,2)*ROUND(G262,3),2)</f>
        <v>0</v>
      </c>
      <c r="O262">
        <f>(I262*21)/100</f>
        <v>0</v>
      </c>
      <c r="P262" t="s">
        <v>12</v>
      </c>
    </row>
    <row r="263" spans="1:16" ht="12.75" customHeight="1" x14ac:dyDescent="0.2">
      <c r="A263" s="22" t="s">
        <v>39</v>
      </c>
      <c r="E263" s="23" t="s">
        <v>356</v>
      </c>
    </row>
    <row r="264" spans="1:16" ht="12.75" customHeight="1" x14ac:dyDescent="0.2">
      <c r="A264" s="24" t="s">
        <v>41</v>
      </c>
      <c r="E264" s="25" t="s">
        <v>357</v>
      </c>
    </row>
    <row r="265" spans="1:16" ht="12.75" customHeight="1" x14ac:dyDescent="0.2">
      <c r="A265" t="s">
        <v>43</v>
      </c>
      <c r="E265" s="23" t="s">
        <v>358</v>
      </c>
    </row>
    <row r="266" spans="1:16" ht="12.75" customHeight="1" x14ac:dyDescent="0.2">
      <c r="A266" s="12" t="s">
        <v>34</v>
      </c>
      <c r="B266" s="16" t="s">
        <v>359</v>
      </c>
      <c r="C266" s="16" t="s">
        <v>360</v>
      </c>
      <c r="D266" s="12" t="s">
        <v>36</v>
      </c>
      <c r="E266" s="17" t="s">
        <v>361</v>
      </c>
      <c r="F266" s="18" t="s">
        <v>57</v>
      </c>
      <c r="G266" s="19">
        <v>14.5</v>
      </c>
      <c r="H266" s="20">
        <v>0</v>
      </c>
      <c r="I266" s="21">
        <f>ROUND(ROUND(H266,2)*ROUND(G266,3),2)</f>
        <v>0</v>
      </c>
      <c r="O266">
        <f>(I266*21)/100</f>
        <v>0</v>
      </c>
      <c r="P266" t="s">
        <v>12</v>
      </c>
    </row>
    <row r="267" spans="1:16" ht="12.75" customHeight="1" x14ac:dyDescent="0.2">
      <c r="A267" s="22" t="s">
        <v>39</v>
      </c>
      <c r="E267" s="23" t="s">
        <v>36</v>
      </c>
    </row>
    <row r="268" spans="1:16" ht="12.75" customHeight="1" x14ac:dyDescent="0.2">
      <c r="A268" s="24" t="s">
        <v>41</v>
      </c>
      <c r="E268" s="25" t="s">
        <v>362</v>
      </c>
    </row>
    <row r="269" spans="1:16" ht="12.75" customHeight="1" x14ac:dyDescent="0.2">
      <c r="A269" t="s">
        <v>43</v>
      </c>
      <c r="E269" s="23" t="s">
        <v>363</v>
      </c>
    </row>
    <row r="270" spans="1:16" ht="12.75" customHeight="1" x14ac:dyDescent="0.2">
      <c r="A270" s="12" t="s">
        <v>34</v>
      </c>
      <c r="B270" s="16" t="s">
        <v>364</v>
      </c>
      <c r="C270" s="16" t="s">
        <v>365</v>
      </c>
      <c r="D270" s="12" t="s">
        <v>36</v>
      </c>
      <c r="E270" s="17" t="s">
        <v>366</v>
      </c>
      <c r="F270" s="18" t="s">
        <v>109</v>
      </c>
      <c r="G270" s="19">
        <v>0.24</v>
      </c>
      <c r="H270" s="20">
        <v>0</v>
      </c>
      <c r="I270" s="21">
        <f>ROUND(ROUND(H270,2)*ROUND(G270,3),2)</f>
        <v>0</v>
      </c>
      <c r="O270">
        <f>(I270*21)/100</f>
        <v>0</v>
      </c>
      <c r="P270" t="s">
        <v>12</v>
      </c>
    </row>
    <row r="271" spans="1:16" ht="12.75" customHeight="1" x14ac:dyDescent="0.2">
      <c r="A271" s="22" t="s">
        <v>39</v>
      </c>
      <c r="E271" s="23" t="s">
        <v>36</v>
      </c>
    </row>
    <row r="272" spans="1:16" ht="12.75" customHeight="1" x14ac:dyDescent="0.2">
      <c r="A272" s="24" t="s">
        <v>41</v>
      </c>
      <c r="E272" s="25" t="s">
        <v>367</v>
      </c>
    </row>
    <row r="273" spans="1:16" ht="63.75" customHeight="1" x14ac:dyDescent="0.2">
      <c r="A273" t="s">
        <v>43</v>
      </c>
      <c r="E273" s="23" t="s">
        <v>368</v>
      </c>
    </row>
    <row r="274" spans="1:16" ht="12.75" customHeight="1" x14ac:dyDescent="0.2">
      <c r="A274" s="12" t="s">
        <v>34</v>
      </c>
      <c r="B274" s="16" t="s">
        <v>369</v>
      </c>
      <c r="C274" s="16" t="s">
        <v>370</v>
      </c>
      <c r="D274" s="12" t="s">
        <v>36</v>
      </c>
      <c r="E274" s="17" t="s">
        <v>371</v>
      </c>
      <c r="F274" s="18" t="s">
        <v>109</v>
      </c>
      <c r="G274" s="19">
        <v>3.15</v>
      </c>
      <c r="H274" s="20">
        <v>0</v>
      </c>
      <c r="I274" s="21">
        <f>ROUND(ROUND(H274,2)*ROUND(G274,3),2)</f>
        <v>0</v>
      </c>
      <c r="O274">
        <f>(I274*21)/100</f>
        <v>0</v>
      </c>
      <c r="P274" t="s">
        <v>12</v>
      </c>
    </row>
    <row r="275" spans="1:16" ht="12.75" customHeight="1" x14ac:dyDescent="0.2">
      <c r="A275" s="22" t="s">
        <v>39</v>
      </c>
      <c r="E275" s="23" t="s">
        <v>36</v>
      </c>
    </row>
    <row r="276" spans="1:16" ht="12.75" customHeight="1" x14ac:dyDescent="0.2">
      <c r="A276" s="24" t="s">
        <v>41</v>
      </c>
      <c r="E276" s="25" t="s">
        <v>372</v>
      </c>
    </row>
    <row r="277" spans="1:16" ht="63.75" customHeight="1" x14ac:dyDescent="0.2">
      <c r="A277" t="s">
        <v>43</v>
      </c>
      <c r="E277" s="23" t="s">
        <v>368</v>
      </c>
    </row>
    <row r="278" spans="1:16" ht="12.75" customHeight="1" x14ac:dyDescent="0.2">
      <c r="A278" s="12" t="s">
        <v>34</v>
      </c>
      <c r="B278" s="16" t="s">
        <v>373</v>
      </c>
      <c r="C278" s="16" t="s">
        <v>374</v>
      </c>
      <c r="D278" s="12" t="s">
        <v>36</v>
      </c>
      <c r="E278" s="17" t="s">
        <v>375</v>
      </c>
      <c r="F278" s="18" t="s">
        <v>109</v>
      </c>
      <c r="G278" s="19">
        <v>0.14399999999999999</v>
      </c>
      <c r="H278" s="20">
        <v>0</v>
      </c>
      <c r="I278" s="21">
        <f>ROUND(ROUND(H278,2)*ROUND(G278,3),2)</f>
        <v>0</v>
      </c>
      <c r="O278">
        <f>(I278*21)/100</f>
        <v>0</v>
      </c>
      <c r="P278" t="s">
        <v>12</v>
      </c>
    </row>
    <row r="279" spans="1:16" ht="12.75" customHeight="1" x14ac:dyDescent="0.2">
      <c r="A279" s="22" t="s">
        <v>39</v>
      </c>
      <c r="E279" s="23" t="s">
        <v>36</v>
      </c>
    </row>
    <row r="280" spans="1:16" ht="12.75" customHeight="1" x14ac:dyDescent="0.2">
      <c r="A280" s="24" t="s">
        <v>41</v>
      </c>
      <c r="E280" s="25" t="s">
        <v>376</v>
      </c>
    </row>
    <row r="281" spans="1:16" ht="63.75" customHeight="1" x14ac:dyDescent="0.2">
      <c r="A281" t="s">
        <v>43</v>
      </c>
      <c r="E281" s="23" t="s">
        <v>368</v>
      </c>
    </row>
    <row r="282" spans="1:16" ht="12.75" customHeight="1" x14ac:dyDescent="0.2">
      <c r="A282" s="12" t="s">
        <v>34</v>
      </c>
      <c r="B282" s="16" t="s">
        <v>377</v>
      </c>
      <c r="C282" s="16" t="s">
        <v>378</v>
      </c>
      <c r="D282" s="12" t="s">
        <v>36</v>
      </c>
      <c r="E282" s="17" t="s">
        <v>379</v>
      </c>
      <c r="F282" s="18" t="s">
        <v>62</v>
      </c>
      <c r="G282" s="19">
        <v>5</v>
      </c>
      <c r="H282" s="20">
        <v>0</v>
      </c>
      <c r="I282" s="21">
        <f>ROUND(ROUND(H282,2)*ROUND(G282,3),2)</f>
        <v>0</v>
      </c>
      <c r="O282">
        <f>(I282*21)/100</f>
        <v>0</v>
      </c>
      <c r="P282" t="s">
        <v>12</v>
      </c>
    </row>
    <row r="283" spans="1:16" ht="12.75" customHeight="1" x14ac:dyDescent="0.2">
      <c r="A283" s="22" t="s">
        <v>39</v>
      </c>
      <c r="E283" s="23" t="s">
        <v>380</v>
      </c>
    </row>
    <row r="284" spans="1:16" ht="12.75" customHeight="1" x14ac:dyDescent="0.2">
      <c r="A284" s="24" t="s">
        <v>41</v>
      </c>
      <c r="E284" s="25" t="s">
        <v>381</v>
      </c>
    </row>
    <row r="285" spans="1:16" ht="25.5" customHeight="1" x14ac:dyDescent="0.2">
      <c r="A285" t="s">
        <v>43</v>
      </c>
      <c r="E285" s="23" t="s">
        <v>382</v>
      </c>
    </row>
    <row r="286" spans="1:16" ht="12.75" customHeight="1" x14ac:dyDescent="0.2">
      <c r="A286" s="12" t="s">
        <v>34</v>
      </c>
      <c r="B286" s="16" t="s">
        <v>383</v>
      </c>
      <c r="C286" s="16" t="s">
        <v>384</v>
      </c>
      <c r="D286" s="12" t="s">
        <v>36</v>
      </c>
      <c r="E286" s="17" t="s">
        <v>385</v>
      </c>
      <c r="F286" s="18" t="s">
        <v>176</v>
      </c>
      <c r="G286" s="19">
        <v>23.4</v>
      </c>
      <c r="H286" s="20">
        <v>0</v>
      </c>
      <c r="I286" s="21">
        <f>ROUND(ROUND(H286,2)*ROUND(G286,3),2)</f>
        <v>0</v>
      </c>
      <c r="O286">
        <f>(I286*21)/100</f>
        <v>0</v>
      </c>
      <c r="P286" t="s">
        <v>12</v>
      </c>
    </row>
    <row r="287" spans="1:16" ht="12.75" customHeight="1" x14ac:dyDescent="0.2">
      <c r="A287" s="22" t="s">
        <v>39</v>
      </c>
      <c r="E287" s="23" t="s">
        <v>36</v>
      </c>
    </row>
    <row r="288" spans="1:16" ht="12.75" customHeight="1" x14ac:dyDescent="0.2">
      <c r="A288" s="24" t="s">
        <v>41</v>
      </c>
      <c r="E288" s="25" t="s">
        <v>386</v>
      </c>
    </row>
    <row r="289" spans="1:5" ht="12.75" customHeight="1" x14ac:dyDescent="0.2">
      <c r="A289" t="s">
        <v>43</v>
      </c>
      <c r="E289" s="23" t="s">
        <v>36</v>
      </c>
    </row>
  </sheetData>
  <sheetProtection password="8A91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Pešek</dc:creator>
  <cp:lastModifiedBy>Petr Pešek</cp:lastModifiedBy>
  <dcterms:created xsi:type="dcterms:W3CDTF">2019-05-07T09:11:31Z</dcterms:created>
  <dcterms:modified xsi:type="dcterms:W3CDTF">2019-05-07T09:11:31Z</dcterms:modified>
</cp:coreProperties>
</file>