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OI\OI NOVÝ ODBOR\VEŘEJNÉ ZAKÁZKY\2019\Přeložka a prodloužení vodovodu U Berkovky\PD\Přeložka a prodloužení vodovodu U Berkovky SOUPIS PRACÍ\"/>
    </mc:Choice>
  </mc:AlternateContent>
  <xr:revisionPtr revIDLastSave="0" documentId="8_{FFF6009A-C20F-4886-B271-BB63D059403B}" xr6:coauthVersionLast="40" xr6:coauthVersionMax="40" xr10:uidLastSave="{00000000-0000-0000-0000-000000000000}"/>
  <bookViews>
    <workbookView xWindow="945" yWindow="32760" windowWidth="13170" windowHeight="147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list'!$G$2</definedName>
    <definedName name="MJ">'Krycí list'!$G$5</definedName>
    <definedName name="Mont">Rekapitulace!$H$17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Položky!$A$1:$G$188</definedName>
    <definedName name="_xlnm.Print_Area" localSheetId="1">Rekapitulace!$A$1:$I$31</definedName>
    <definedName name="PocetMJ">'Krycí list'!$G$6</definedName>
    <definedName name="Poznamka">'Krycí list'!$B$37</definedName>
    <definedName name="Projektant">'Krycí list'!$C$8</definedName>
    <definedName name="PSV">Rekapitulace!$F$17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1" l="1"/>
  <c r="G7" i="1"/>
  <c r="D21" i="1"/>
  <c r="D20" i="1"/>
  <c r="D19" i="1"/>
  <c r="D18" i="1"/>
  <c r="D17" i="1"/>
  <c r="D16" i="1"/>
  <c r="D15" i="1"/>
  <c r="BE187" i="3"/>
  <c r="BD187" i="3"/>
  <c r="BC187" i="3"/>
  <c r="BB187" i="3"/>
  <c r="G187" i="3"/>
  <c r="BA187" i="3"/>
  <c r="BE186" i="3"/>
  <c r="BE188" i="3" s="1"/>
  <c r="I16" i="2" s="1"/>
  <c r="BD186" i="3"/>
  <c r="BC186" i="3"/>
  <c r="BB186" i="3"/>
  <c r="G186" i="3"/>
  <c r="BA186" i="3" s="1"/>
  <c r="BE185" i="3"/>
  <c r="BD185" i="3"/>
  <c r="BD188" i="3" s="1"/>
  <c r="BC185" i="3"/>
  <c r="BB185" i="3"/>
  <c r="G185" i="3"/>
  <c r="BA185" i="3"/>
  <c r="BE184" i="3"/>
  <c r="BD184" i="3"/>
  <c r="BC184" i="3"/>
  <c r="BB184" i="3"/>
  <c r="G184" i="3"/>
  <c r="B16" i="2"/>
  <c r="A16" i="2"/>
  <c r="C188" i="3"/>
  <c r="BE181" i="3"/>
  <c r="BE182" i="3"/>
  <c r="I15" i="2" s="1"/>
  <c r="BD181" i="3"/>
  <c r="BD182" i="3"/>
  <c r="H15" i="2"/>
  <c r="BC181" i="3"/>
  <c r="BC182" i="3"/>
  <c r="G15" i="2"/>
  <c r="BB181" i="3"/>
  <c r="BB182" i="3" s="1"/>
  <c r="F15" i="2" s="1"/>
  <c r="G181" i="3"/>
  <c r="G182" i="3" s="1"/>
  <c r="BA181" i="3"/>
  <c r="BA182" i="3" s="1"/>
  <c r="E15" i="2" s="1"/>
  <c r="B15" i="2"/>
  <c r="A15" i="2"/>
  <c r="C182" i="3"/>
  <c r="BE178" i="3"/>
  <c r="BD178" i="3"/>
  <c r="BC178" i="3"/>
  <c r="BB178" i="3"/>
  <c r="G178" i="3"/>
  <c r="BA178" i="3"/>
  <c r="BE177" i="3"/>
  <c r="BD177" i="3"/>
  <c r="BC177" i="3"/>
  <c r="BB177" i="3"/>
  <c r="G177" i="3"/>
  <c r="BA177" i="3" s="1"/>
  <c r="BA179" i="3" s="1"/>
  <c r="E14" i="2" s="1"/>
  <c r="BE176" i="3"/>
  <c r="BD176" i="3"/>
  <c r="BC176" i="3"/>
  <c r="BB176" i="3"/>
  <c r="G176" i="3"/>
  <c r="BA176" i="3"/>
  <c r="BE174" i="3"/>
  <c r="BD174" i="3"/>
  <c r="BC174" i="3"/>
  <c r="BB174" i="3"/>
  <c r="G174" i="3"/>
  <c r="BA174" i="3" s="1"/>
  <c r="BE172" i="3"/>
  <c r="BD172" i="3"/>
  <c r="BC172" i="3"/>
  <c r="BB172" i="3"/>
  <c r="G172" i="3"/>
  <c r="BA172" i="3"/>
  <c r="B14" i="2"/>
  <c r="A14" i="2"/>
  <c r="C179" i="3"/>
  <c r="BE168" i="3"/>
  <c r="BE170" i="3"/>
  <c r="I13" i="2"/>
  <c r="BD168" i="3"/>
  <c r="BD170" i="3" s="1"/>
  <c r="H13" i="2" s="1"/>
  <c r="BC168" i="3"/>
  <c r="BC170" i="3"/>
  <c r="G13" i="2" s="1"/>
  <c r="BB168" i="3"/>
  <c r="BB170" i="3"/>
  <c r="F13" i="2"/>
  <c r="G168" i="3"/>
  <c r="BA168" i="3"/>
  <c r="BA170" i="3"/>
  <c r="E13" i="2"/>
  <c r="B13" i="2"/>
  <c r="A13" i="2"/>
  <c r="C170" i="3"/>
  <c r="BE165" i="3"/>
  <c r="BD165" i="3"/>
  <c r="BC165" i="3"/>
  <c r="BB165" i="3"/>
  <c r="G165" i="3"/>
  <c r="BA165" i="3" s="1"/>
  <c r="BE164" i="3"/>
  <c r="BD164" i="3"/>
  <c r="BC164" i="3"/>
  <c r="BB164" i="3"/>
  <c r="G164" i="3"/>
  <c r="BA164" i="3"/>
  <c r="BE162" i="3"/>
  <c r="BD162" i="3"/>
  <c r="BC162" i="3"/>
  <c r="BB162" i="3"/>
  <c r="G162" i="3"/>
  <c r="BA162" i="3" s="1"/>
  <c r="BE161" i="3"/>
  <c r="BD161" i="3"/>
  <c r="BC161" i="3"/>
  <c r="BB161" i="3"/>
  <c r="G161" i="3"/>
  <c r="BA161" i="3"/>
  <c r="BE160" i="3"/>
  <c r="BD160" i="3"/>
  <c r="BC160" i="3"/>
  <c r="BB160" i="3"/>
  <c r="G160" i="3"/>
  <c r="BA160" i="3" s="1"/>
  <c r="BE159" i="3"/>
  <c r="BD159" i="3"/>
  <c r="BC159" i="3"/>
  <c r="BB159" i="3"/>
  <c r="G159" i="3"/>
  <c r="BA159" i="3"/>
  <c r="BE158" i="3"/>
  <c r="BD158" i="3"/>
  <c r="BC158" i="3"/>
  <c r="BB158" i="3"/>
  <c r="G158" i="3"/>
  <c r="BE157" i="3"/>
  <c r="BD157" i="3"/>
  <c r="BD166" i="3" s="1"/>
  <c r="H12" i="2" s="1"/>
  <c r="BC157" i="3"/>
  <c r="BB157" i="3"/>
  <c r="G157" i="3"/>
  <c r="BA157" i="3"/>
  <c r="B12" i="2"/>
  <c r="A12" i="2"/>
  <c r="C166" i="3"/>
  <c r="BE154" i="3"/>
  <c r="BD154" i="3"/>
  <c r="BC154" i="3"/>
  <c r="BB154" i="3"/>
  <c r="G154" i="3"/>
  <c r="BA154" i="3"/>
  <c r="BE153" i="3"/>
  <c r="BD153" i="3"/>
  <c r="BC153" i="3"/>
  <c r="BB153" i="3"/>
  <c r="G153" i="3"/>
  <c r="BA153" i="3"/>
  <c r="BE152" i="3"/>
  <c r="BD152" i="3"/>
  <c r="BC152" i="3"/>
  <c r="BB152" i="3"/>
  <c r="G152" i="3"/>
  <c r="BA152" i="3"/>
  <c r="BE151" i="3"/>
  <c r="BD151" i="3"/>
  <c r="BC151" i="3"/>
  <c r="BB151" i="3"/>
  <c r="G151" i="3"/>
  <c r="BA151" i="3"/>
  <c r="BE150" i="3"/>
  <c r="BD150" i="3"/>
  <c r="BC150" i="3"/>
  <c r="BB150" i="3"/>
  <c r="G150" i="3"/>
  <c r="BA150" i="3"/>
  <c r="BE149" i="3"/>
  <c r="BD149" i="3"/>
  <c r="BC149" i="3"/>
  <c r="BB149" i="3"/>
  <c r="G149" i="3"/>
  <c r="BA149" i="3"/>
  <c r="BE148" i="3"/>
  <c r="BD148" i="3"/>
  <c r="BC148" i="3"/>
  <c r="BB148" i="3"/>
  <c r="G148" i="3"/>
  <c r="BA148" i="3"/>
  <c r="BE147" i="3"/>
  <c r="BD147" i="3"/>
  <c r="BC147" i="3"/>
  <c r="BB147" i="3"/>
  <c r="G147" i="3"/>
  <c r="BA147" i="3"/>
  <c r="BE146" i="3"/>
  <c r="BD146" i="3"/>
  <c r="BC146" i="3"/>
  <c r="BB146" i="3"/>
  <c r="G146" i="3"/>
  <c r="BA146" i="3"/>
  <c r="BE145" i="3"/>
  <c r="BD145" i="3"/>
  <c r="BC145" i="3"/>
  <c r="BB145" i="3"/>
  <c r="G145" i="3"/>
  <c r="BA145" i="3"/>
  <c r="BE144" i="3"/>
  <c r="BD144" i="3"/>
  <c r="BC144" i="3"/>
  <c r="BB144" i="3"/>
  <c r="G144" i="3"/>
  <c r="BA144" i="3"/>
  <c r="BE143" i="3"/>
  <c r="BD143" i="3"/>
  <c r="BC143" i="3"/>
  <c r="BB143" i="3"/>
  <c r="G143" i="3"/>
  <c r="BA143" i="3"/>
  <c r="BE142" i="3"/>
  <c r="BD142" i="3"/>
  <c r="BC142" i="3"/>
  <c r="BB142" i="3"/>
  <c r="G142" i="3"/>
  <c r="BA142" i="3"/>
  <c r="BE141" i="3"/>
  <c r="BD141" i="3"/>
  <c r="BC141" i="3"/>
  <c r="BB141" i="3"/>
  <c r="G141" i="3"/>
  <c r="BA141" i="3"/>
  <c r="BE140" i="3"/>
  <c r="BD140" i="3"/>
  <c r="BC140" i="3"/>
  <c r="BB140" i="3"/>
  <c r="G140" i="3"/>
  <c r="BA140" i="3"/>
  <c r="BE138" i="3"/>
  <c r="BD138" i="3"/>
  <c r="BC138" i="3"/>
  <c r="BB138" i="3"/>
  <c r="G138" i="3"/>
  <c r="BA138" i="3"/>
  <c r="BE137" i="3"/>
  <c r="BD137" i="3"/>
  <c r="BC137" i="3"/>
  <c r="BB137" i="3"/>
  <c r="G137" i="3"/>
  <c r="BA137" i="3" s="1"/>
  <c r="BE135" i="3"/>
  <c r="BD135" i="3"/>
  <c r="BC135" i="3"/>
  <c r="BB135" i="3"/>
  <c r="G135" i="3"/>
  <c r="BA135" i="3"/>
  <c r="BE134" i="3"/>
  <c r="BD134" i="3"/>
  <c r="BC134" i="3"/>
  <c r="BB134" i="3"/>
  <c r="G134" i="3"/>
  <c r="BA134" i="3" s="1"/>
  <c r="BE132" i="3"/>
  <c r="BD132" i="3"/>
  <c r="BC132" i="3"/>
  <c r="BB132" i="3"/>
  <c r="G132" i="3"/>
  <c r="BA132" i="3"/>
  <c r="BE131" i="3"/>
  <c r="BD131" i="3"/>
  <c r="BC131" i="3"/>
  <c r="BB131" i="3"/>
  <c r="G131" i="3"/>
  <c r="BA131" i="3" s="1"/>
  <c r="BE130" i="3"/>
  <c r="BD130" i="3"/>
  <c r="BC130" i="3"/>
  <c r="BB130" i="3"/>
  <c r="G130" i="3"/>
  <c r="BA130" i="3"/>
  <c r="BE129" i="3"/>
  <c r="BD129" i="3"/>
  <c r="BC129" i="3"/>
  <c r="BB129" i="3"/>
  <c r="G129" i="3"/>
  <c r="BA129" i="3"/>
  <c r="BE128" i="3"/>
  <c r="BD128" i="3"/>
  <c r="BC128" i="3"/>
  <c r="BB128" i="3"/>
  <c r="G128" i="3"/>
  <c r="BA128" i="3"/>
  <c r="BE127" i="3"/>
  <c r="BD127" i="3"/>
  <c r="BC127" i="3"/>
  <c r="BB127" i="3"/>
  <c r="G127" i="3"/>
  <c r="BA127" i="3"/>
  <c r="BE126" i="3"/>
  <c r="BD126" i="3"/>
  <c r="BC126" i="3"/>
  <c r="BB126" i="3"/>
  <c r="G126" i="3"/>
  <c r="BA126" i="3"/>
  <c r="BE125" i="3"/>
  <c r="BD125" i="3"/>
  <c r="BC125" i="3"/>
  <c r="BB125" i="3"/>
  <c r="G125" i="3"/>
  <c r="BA125" i="3" s="1"/>
  <c r="BE124" i="3"/>
  <c r="BD124" i="3"/>
  <c r="BC124" i="3"/>
  <c r="BB124" i="3"/>
  <c r="G124" i="3"/>
  <c r="BA124" i="3"/>
  <c r="BE123" i="3"/>
  <c r="BD123" i="3"/>
  <c r="BC123" i="3"/>
  <c r="BB123" i="3"/>
  <c r="G123" i="3"/>
  <c r="BA123" i="3"/>
  <c r="BE117" i="3"/>
  <c r="BD117" i="3"/>
  <c r="BC117" i="3"/>
  <c r="BB117" i="3"/>
  <c r="G117" i="3"/>
  <c r="BA117" i="3"/>
  <c r="BE116" i="3"/>
  <c r="BD116" i="3"/>
  <c r="BC116" i="3"/>
  <c r="BB116" i="3"/>
  <c r="G116" i="3"/>
  <c r="BA116" i="3" s="1"/>
  <c r="BE114" i="3"/>
  <c r="BD114" i="3"/>
  <c r="BC114" i="3"/>
  <c r="BB114" i="3"/>
  <c r="G114" i="3"/>
  <c r="BA114" i="3"/>
  <c r="BE112" i="3"/>
  <c r="BD112" i="3"/>
  <c r="BC112" i="3"/>
  <c r="BB112" i="3"/>
  <c r="G112" i="3"/>
  <c r="BA112" i="3"/>
  <c r="BE111" i="3"/>
  <c r="BE155" i="3"/>
  <c r="I11" i="2" s="1"/>
  <c r="BD111" i="3"/>
  <c r="BC111" i="3"/>
  <c r="BB111" i="3"/>
  <c r="G111" i="3"/>
  <c r="BA111" i="3" s="1"/>
  <c r="B11" i="2"/>
  <c r="A11" i="2"/>
  <c r="C155" i="3"/>
  <c r="BE108" i="3"/>
  <c r="BD108" i="3"/>
  <c r="BC108" i="3"/>
  <c r="BB108" i="3"/>
  <c r="G108" i="3"/>
  <c r="BA108" i="3"/>
  <c r="BE107" i="3"/>
  <c r="BD107" i="3"/>
  <c r="BC107" i="3"/>
  <c r="BB107" i="3"/>
  <c r="G107" i="3"/>
  <c r="BA107" i="3" s="1"/>
  <c r="BE106" i="3"/>
  <c r="BD106" i="3"/>
  <c r="BC106" i="3"/>
  <c r="BB106" i="3"/>
  <c r="G106" i="3"/>
  <c r="BA106" i="3"/>
  <c r="BE105" i="3"/>
  <c r="BD105" i="3"/>
  <c r="BC105" i="3"/>
  <c r="BB105" i="3"/>
  <c r="G105" i="3"/>
  <c r="BA105" i="3" s="1"/>
  <c r="BE104" i="3"/>
  <c r="BD104" i="3"/>
  <c r="BC104" i="3"/>
  <c r="BB104" i="3"/>
  <c r="G104" i="3"/>
  <c r="BA104" i="3"/>
  <c r="BE102" i="3"/>
  <c r="BE109" i="3" s="1"/>
  <c r="I10" i="2" s="1"/>
  <c r="BD102" i="3"/>
  <c r="BC102" i="3"/>
  <c r="BB102" i="3"/>
  <c r="BB109" i="3" s="1"/>
  <c r="F10" i="2" s="1"/>
  <c r="G102" i="3"/>
  <c r="BA102" i="3" s="1"/>
  <c r="BE100" i="3"/>
  <c r="BD100" i="3"/>
  <c r="BD109" i="3" s="1"/>
  <c r="H10" i="2" s="1"/>
  <c r="BC100" i="3"/>
  <c r="BB100" i="3"/>
  <c r="G100" i="3"/>
  <c r="BA100" i="3"/>
  <c r="B10" i="2"/>
  <c r="A10" i="2"/>
  <c r="C109" i="3"/>
  <c r="BE97" i="3"/>
  <c r="BD97" i="3"/>
  <c r="BC97" i="3"/>
  <c r="BB97" i="3"/>
  <c r="G97" i="3"/>
  <c r="BA97" i="3"/>
  <c r="BE96" i="3"/>
  <c r="BD96" i="3"/>
  <c r="BC96" i="3"/>
  <c r="BB96" i="3"/>
  <c r="G96" i="3"/>
  <c r="BA96" i="3" s="1"/>
  <c r="BE95" i="3"/>
  <c r="BD95" i="3"/>
  <c r="BC95" i="3"/>
  <c r="BB95" i="3"/>
  <c r="G95" i="3"/>
  <c r="BA95" i="3"/>
  <c r="BE91" i="3"/>
  <c r="BD91" i="3"/>
  <c r="BC91" i="3"/>
  <c r="BB91" i="3"/>
  <c r="G91" i="3"/>
  <c r="BA91" i="3" s="1"/>
  <c r="BE83" i="3"/>
  <c r="BD83" i="3"/>
  <c r="BC83" i="3"/>
  <c r="BB83" i="3"/>
  <c r="G83" i="3"/>
  <c r="BA83" i="3"/>
  <c r="BE80" i="3"/>
  <c r="BD80" i="3"/>
  <c r="BC80" i="3"/>
  <c r="BB80" i="3"/>
  <c r="G80" i="3"/>
  <c r="BA80" i="3" s="1"/>
  <c r="BE74" i="3"/>
  <c r="BD74" i="3"/>
  <c r="BC74" i="3"/>
  <c r="BB74" i="3"/>
  <c r="G74" i="3"/>
  <c r="BA74" i="3"/>
  <c r="BE73" i="3"/>
  <c r="BD73" i="3"/>
  <c r="BC73" i="3"/>
  <c r="BB73" i="3"/>
  <c r="BB98" i="3" s="1"/>
  <c r="F9" i="2" s="1"/>
  <c r="G73" i="3"/>
  <c r="BA73" i="3" s="1"/>
  <c r="BE72" i="3"/>
  <c r="BE98" i="3" s="1"/>
  <c r="I9" i="2" s="1"/>
  <c r="BD72" i="3"/>
  <c r="BC72" i="3"/>
  <c r="BB72" i="3"/>
  <c r="G72" i="3"/>
  <c r="BA72" i="3"/>
  <c r="B9" i="2"/>
  <c r="A9" i="2"/>
  <c r="C98" i="3"/>
  <c r="BE68" i="3"/>
  <c r="BE70" i="3" s="1"/>
  <c r="I8" i="2" s="1"/>
  <c r="BD68" i="3"/>
  <c r="BD70" i="3"/>
  <c r="H8" i="2" s="1"/>
  <c r="BC68" i="3"/>
  <c r="BC70" i="3"/>
  <c r="G8" i="2"/>
  <c r="BB68" i="3"/>
  <c r="G68" i="3"/>
  <c r="BA68" i="3"/>
  <c r="BA70" i="3"/>
  <c r="E8" i="2" s="1"/>
  <c r="B8" i="2"/>
  <c r="A8" i="2"/>
  <c r="BB70" i="3"/>
  <c r="F8" i="2" s="1"/>
  <c r="C70" i="3"/>
  <c r="BE64" i="3"/>
  <c r="BD64" i="3"/>
  <c r="BC64" i="3"/>
  <c r="BB64" i="3"/>
  <c r="G64" i="3"/>
  <c r="BA64" i="3"/>
  <c r="BE62" i="3"/>
  <c r="BD62" i="3"/>
  <c r="BC62" i="3"/>
  <c r="BB62" i="3"/>
  <c r="G62" i="3"/>
  <c r="BA62" i="3"/>
  <c r="BE60" i="3"/>
  <c r="BD60" i="3"/>
  <c r="BC60" i="3"/>
  <c r="BB60" i="3"/>
  <c r="G60" i="3"/>
  <c r="BA60" i="3"/>
  <c r="BE58" i="3"/>
  <c r="BD58" i="3"/>
  <c r="BC58" i="3"/>
  <c r="BB58" i="3"/>
  <c r="G58" i="3"/>
  <c r="BA58" i="3"/>
  <c r="BE57" i="3"/>
  <c r="BD57" i="3"/>
  <c r="BC57" i="3"/>
  <c r="BB57" i="3"/>
  <c r="G57" i="3"/>
  <c r="BA57" i="3"/>
  <c r="BE55" i="3"/>
  <c r="BD55" i="3"/>
  <c r="BC55" i="3"/>
  <c r="BB55" i="3"/>
  <c r="G55" i="3"/>
  <c r="BA55" i="3"/>
  <c r="BE52" i="3"/>
  <c r="BD52" i="3"/>
  <c r="BC52" i="3"/>
  <c r="BB52" i="3"/>
  <c r="G52" i="3"/>
  <c r="BA52" i="3"/>
  <c r="BE47" i="3"/>
  <c r="BD47" i="3"/>
  <c r="BC47" i="3"/>
  <c r="BB47" i="3"/>
  <c r="G47" i="3"/>
  <c r="BA47" i="3" s="1"/>
  <c r="BE45" i="3"/>
  <c r="BD45" i="3"/>
  <c r="BC45" i="3"/>
  <c r="BB45" i="3"/>
  <c r="G45" i="3"/>
  <c r="BA45" i="3"/>
  <c r="BE42" i="3"/>
  <c r="BD42" i="3"/>
  <c r="BC42" i="3"/>
  <c r="BB42" i="3"/>
  <c r="G42" i="3"/>
  <c r="BA42" i="3" s="1"/>
  <c r="BE41" i="3"/>
  <c r="BD41" i="3"/>
  <c r="BC41" i="3"/>
  <c r="BB41" i="3"/>
  <c r="G41" i="3"/>
  <c r="BA41" i="3"/>
  <c r="BE39" i="3"/>
  <c r="BD39" i="3"/>
  <c r="BC39" i="3"/>
  <c r="BB39" i="3"/>
  <c r="G39" i="3"/>
  <c r="BA39" i="3" s="1"/>
  <c r="BE37" i="3"/>
  <c r="BD37" i="3"/>
  <c r="BC37" i="3"/>
  <c r="BB37" i="3"/>
  <c r="G37" i="3"/>
  <c r="BA37" i="3"/>
  <c r="BE36" i="3"/>
  <c r="BD36" i="3"/>
  <c r="BC36" i="3"/>
  <c r="BB36" i="3"/>
  <c r="G36" i="3"/>
  <c r="BA36" i="3"/>
  <c r="BE34" i="3"/>
  <c r="BD34" i="3"/>
  <c r="BC34" i="3"/>
  <c r="BB34" i="3"/>
  <c r="G34" i="3"/>
  <c r="BA34" i="3"/>
  <c r="BE32" i="3"/>
  <c r="BD32" i="3"/>
  <c r="BC32" i="3"/>
  <c r="BB32" i="3"/>
  <c r="G32" i="3"/>
  <c r="BA32" i="3"/>
  <c r="BE30" i="3"/>
  <c r="BD30" i="3"/>
  <c r="BC30" i="3"/>
  <c r="BB30" i="3"/>
  <c r="G30" i="3"/>
  <c r="BA30" i="3"/>
  <c r="BE29" i="3"/>
  <c r="BD29" i="3"/>
  <c r="BC29" i="3"/>
  <c r="BB29" i="3"/>
  <c r="G29" i="3"/>
  <c r="BA29" i="3"/>
  <c r="BE27" i="3"/>
  <c r="BD27" i="3"/>
  <c r="BC27" i="3"/>
  <c r="BB27" i="3"/>
  <c r="G27" i="3"/>
  <c r="BA27" i="3"/>
  <c r="BE25" i="3"/>
  <c r="BD25" i="3"/>
  <c r="BC25" i="3"/>
  <c r="BB25" i="3"/>
  <c r="G25" i="3"/>
  <c r="BA25" i="3" s="1"/>
  <c r="BE24" i="3"/>
  <c r="BD24" i="3"/>
  <c r="BC24" i="3"/>
  <c r="BB24" i="3"/>
  <c r="G24" i="3"/>
  <c r="BA24" i="3"/>
  <c r="BE22" i="3"/>
  <c r="BD22" i="3"/>
  <c r="BC22" i="3"/>
  <c r="BB22" i="3"/>
  <c r="G22" i="3"/>
  <c r="BA22" i="3"/>
  <c r="BE21" i="3"/>
  <c r="BD21" i="3"/>
  <c r="BC21" i="3"/>
  <c r="BB21" i="3"/>
  <c r="G21" i="3"/>
  <c r="BA21" i="3"/>
  <c r="BE15" i="3"/>
  <c r="BD15" i="3"/>
  <c r="BC15" i="3"/>
  <c r="BB15" i="3"/>
  <c r="G15" i="3"/>
  <c r="BA15" i="3" s="1"/>
  <c r="BE12" i="3"/>
  <c r="BD12" i="3"/>
  <c r="BC12" i="3"/>
  <c r="BB12" i="3"/>
  <c r="G12" i="3"/>
  <c r="BA12" i="3"/>
  <c r="BE10" i="3"/>
  <c r="BD10" i="3"/>
  <c r="BC10" i="3"/>
  <c r="BB10" i="3"/>
  <c r="BB66" i="3" s="1"/>
  <c r="F7" i="2" s="1"/>
  <c r="G10" i="3"/>
  <c r="BA10" i="3" s="1"/>
  <c r="BE8" i="3"/>
  <c r="BE66" i="3" s="1"/>
  <c r="I7" i="2" s="1"/>
  <c r="BD8" i="3"/>
  <c r="BC8" i="3"/>
  <c r="BB8" i="3"/>
  <c r="G8" i="3"/>
  <c r="BA8" i="3"/>
  <c r="B7" i="2"/>
  <c r="A7" i="2"/>
  <c r="C66" i="3"/>
  <c r="E4" i="3"/>
  <c r="C4" i="3"/>
  <c r="C3" i="3"/>
  <c r="C2" i="2"/>
  <c r="C1" i="2"/>
  <c r="C33" i="1"/>
  <c r="F33" i="1"/>
  <c r="C31" i="1"/>
  <c r="D2" i="1"/>
  <c r="C2" i="1"/>
  <c r="BC155" i="3"/>
  <c r="G11" i="2" s="1"/>
  <c r="BB188" i="3"/>
  <c r="F16" i="2" s="1"/>
  <c r="BD66" i="3"/>
  <c r="H7" i="2" s="1"/>
  <c r="BE166" i="3"/>
  <c r="I12" i="2" s="1"/>
  <c r="H16" i="2"/>
  <c r="G66" i="3"/>
  <c r="BB166" i="3"/>
  <c r="F12" i="2"/>
  <c r="BB179" i="3"/>
  <c r="F14" i="2"/>
  <c r="BC66" i="3"/>
  <c r="G7" i="2"/>
  <c r="G70" i="3"/>
  <c r="G109" i="3"/>
  <c r="BD179" i="3"/>
  <c r="H14" i="2"/>
  <c r="BD155" i="3"/>
  <c r="H11" i="2" s="1"/>
  <c r="G170" i="3"/>
  <c r="BC98" i="3"/>
  <c r="G9" i="2"/>
  <c r="G98" i="3"/>
  <c r="BA155" i="3"/>
  <c r="E11" i="2" s="1"/>
  <c r="G155" i="3"/>
  <c r="G179" i="3" l="1"/>
  <c r="BA98" i="3"/>
  <c r="E9" i="2" s="1"/>
  <c r="BD98" i="3"/>
  <c r="H9" i="2" s="1"/>
  <c r="H17" i="2" s="1"/>
  <c r="C17" i="1" s="1"/>
  <c r="BC109" i="3"/>
  <c r="G10" i="2" s="1"/>
  <c r="G17" i="2" s="1"/>
  <c r="C18" i="1" s="1"/>
  <c r="BB155" i="3"/>
  <c r="F11" i="2" s="1"/>
  <c r="F17" i="2" s="1"/>
  <c r="C16" i="1" s="1"/>
  <c r="BA158" i="3"/>
  <c r="BA166" i="3" s="1"/>
  <c r="E12" i="2" s="1"/>
  <c r="G166" i="3"/>
  <c r="BE179" i="3"/>
  <c r="I14" i="2" s="1"/>
  <c r="I17" i="2" s="1"/>
  <c r="C21" i="1" s="1"/>
  <c r="BA66" i="3"/>
  <c r="E7" i="2" s="1"/>
  <c r="BA184" i="3"/>
  <c r="BA188" i="3" s="1"/>
  <c r="E16" i="2" s="1"/>
  <c r="G188" i="3"/>
  <c r="BC188" i="3"/>
  <c r="G16" i="2" s="1"/>
  <c r="BA109" i="3"/>
  <c r="E10" i="2" s="1"/>
  <c r="BC166" i="3"/>
  <c r="G12" i="2" s="1"/>
  <c r="BC179" i="3"/>
  <c r="G14" i="2" s="1"/>
  <c r="E17" i="2" l="1"/>
  <c r="G28" i="2" l="1"/>
  <c r="I28" i="2" s="1"/>
  <c r="G21" i="1" s="1"/>
  <c r="G29" i="2"/>
  <c r="I29" i="2" s="1"/>
  <c r="C15" i="1"/>
  <c r="C19" i="1" s="1"/>
  <c r="C22" i="1" s="1"/>
  <c r="G24" i="2"/>
  <c r="I24" i="2" s="1"/>
  <c r="G17" i="1" s="1"/>
  <c r="G27" i="2"/>
  <c r="I27" i="2" s="1"/>
  <c r="G20" i="1" s="1"/>
  <c r="G26" i="2"/>
  <c r="I26" i="2" s="1"/>
  <c r="G19" i="1" s="1"/>
  <c r="G23" i="2"/>
  <c r="I23" i="2" s="1"/>
  <c r="G16" i="1" s="1"/>
  <c r="G25" i="2"/>
  <c r="I25" i="2" s="1"/>
  <c r="G18" i="1" s="1"/>
  <c r="G22" i="2"/>
  <c r="I22" i="2" s="1"/>
  <c r="G15" i="1" l="1"/>
  <c r="H30" i="2"/>
  <c r="G23" i="1" s="1"/>
  <c r="G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<sst xmlns="http://schemas.openxmlformats.org/spreadsheetml/2006/main" count="572" uniqueCount="377">
  <si>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</si>
  <si>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</si>
  <si>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</si>
  <si>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</si>
  <si>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</si>
  <si>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</si>
  <si>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</si>
  <si>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</si>
  <si>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</si>
  <si>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</si>
  <si>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</si>
  <si>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</si>
  <si>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</si>
  <si>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</si>
  <si>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</si>
  <si>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</si>
  <si>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</si>
  <si>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</si>
  <si>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</si>
  <si>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</si>
  <si>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</si>
  <si>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</si>
  <si>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</si>
  <si>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</si>
  <si>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</si>
  <si>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</si>
  <si>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</si>
  <si>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</si>
  <si>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</si>
  <si>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</si>
  <si>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</si>
  <si>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</si>
  <si>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</si>
  <si>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</si>
  <si>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</si>
  <si>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</si>
  <si>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</si>
  <si>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</si>
  <si>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</si>
  <si>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</si>
  <si>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</si>
  <si>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</si>
  <si>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</si>
  <si>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</si>
  <si>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</si>
  <si>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</si>
  <si>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</si>
  <si>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</si>
  <si>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</si>
  <si>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</si>
  <si>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</si>
  <si>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</si>
  <si>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</si>
  <si>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</si>
  <si>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</si>
  <si>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</si>
  <si>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</si>
  <si>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</si>
  <si>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</si>
  <si>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</si>
  <si>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</si>
  <si>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</si>
  <si>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</si>
  <si>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</si>
  <si>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</si>
  <si>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</si>
  <si>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</si>
  <si>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</si>
  <si>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</si>
  <si>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</si>
  <si>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</si>
  <si>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</si>
  <si>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</si>
  <si>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</si>
  <si>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</si>
  <si>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</si>
  <si>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119001400R00</t>
  </si>
  <si>
    <t>Dočasné zajištění potrubí při křížení</t>
  </si>
  <si>
    <t>m</t>
  </si>
  <si>
    <t>1,0*4</t>
  </si>
  <si>
    <t>119001421R00</t>
  </si>
  <si>
    <t xml:space="preserve">Dočasné zajištění kabelů - do počtu 3 kabelů </t>
  </si>
  <si>
    <t>1,0*2</t>
  </si>
  <si>
    <t>130001101R00</t>
  </si>
  <si>
    <t xml:space="preserve">Příplatek za ztížené hloubení v blízkosti vedení </t>
  </si>
  <si>
    <t>m3</t>
  </si>
  <si>
    <t>kabely:1,0*1,0*1,65*2</t>
  </si>
  <si>
    <t>křížení potrubí:1,0*1,0*1,75*4</t>
  </si>
  <si>
    <t>132201212R00</t>
  </si>
  <si>
    <t xml:space="preserve">Hloubení rýh š.do 200 cm hor.3 do 1000m3,STROJNĚ </t>
  </si>
  <si>
    <t>Začátek provozního součtu</t>
  </si>
  <si>
    <t>řad 1:16,0*0,9*(1,65-0,4)+53,3*0,9*1,65+105,7*1,0*1,75</t>
  </si>
  <si>
    <t>dokopávky pro kotevní bloky:2*0,1*1,5*1,5+1,2*1,5*0,64+10*(2*0,1*0,8*1,5)+10*1,2*0,8*0,38</t>
  </si>
  <si>
    <t>Konec provozního součtu</t>
  </si>
  <si>
    <t>50%:289,78*0,50</t>
  </si>
  <si>
    <t>132201219R00</t>
  </si>
  <si>
    <t xml:space="preserve">Příplatek za lepivost - hloubení rýh 200cm v hor.3 </t>
  </si>
  <si>
    <t>132301212R00</t>
  </si>
  <si>
    <t xml:space="preserve">Hloubení rýh š.do 200 cm hor.4 do 1000 m3, STROJNĚ </t>
  </si>
  <si>
    <t>40%:289,78*0,40</t>
  </si>
  <si>
    <t>132301219R00</t>
  </si>
  <si>
    <t xml:space="preserve">Příplatek za lepivost - hloubení rýh 200cm v hor.4 </t>
  </si>
  <si>
    <t>132401211R00</t>
  </si>
  <si>
    <t xml:space="preserve">Hloubení rýh šířky do 200 cm v hor.5, STROJNĚ </t>
  </si>
  <si>
    <t>10%:289,78*0,10</t>
  </si>
  <si>
    <t>151101101R00</t>
  </si>
  <si>
    <t xml:space="preserve">Pažení a rozepření stěn rýh - příložné - hl. do 2m </t>
  </si>
  <si>
    <t>m2</t>
  </si>
  <si>
    <t>69,3*1,65+2*105,7*1,75</t>
  </si>
  <si>
    <t>151101111R00</t>
  </si>
  <si>
    <t xml:space="preserve">Odstranění pažení stěn rýh - příložné - hl. do 2 m </t>
  </si>
  <si>
    <t>161101100R00</t>
  </si>
  <si>
    <t xml:space="preserve">Svislé přemístění výkopku  do 2,5 m </t>
  </si>
  <si>
    <t>30% z výkopů:289,78*0,3</t>
  </si>
  <si>
    <t>162701105R00</t>
  </si>
  <si>
    <t xml:space="preserve">Vodorovné přemístění výkopku z hor.1-4 do 10000 m </t>
  </si>
  <si>
    <t>zbývající výkopy hor 1-4:144,89+115,91-175,29</t>
  </si>
  <si>
    <t>162701109R00</t>
  </si>
  <si>
    <t>Příplatek k vod. přemístění hor.1-4 za další 1 km do 20 km</t>
  </si>
  <si>
    <t>10*85,51</t>
  </si>
  <si>
    <t>162701155R00</t>
  </si>
  <si>
    <t xml:space="preserve">Vodorovné přemístění výkopku z hor.5-7 do 10000 m </t>
  </si>
  <si>
    <t>162701159R00</t>
  </si>
  <si>
    <t>Příplatek k vod. přemístění hor.5-7 za další 1 km do 20 km</t>
  </si>
  <si>
    <t>10*28,98</t>
  </si>
  <si>
    <t>167101101R00</t>
  </si>
  <si>
    <t xml:space="preserve">Nakládání výkopku z hor.1-4 v množství do 100 m3 </t>
  </si>
  <si>
    <t>zbývající výkopy:85,51</t>
  </si>
  <si>
    <t>167101151R00</t>
  </si>
  <si>
    <t xml:space="preserve">Nakládání výkopku z hor.5-7 v množství do 100 m3 </t>
  </si>
  <si>
    <t>171201201R00</t>
  </si>
  <si>
    <t xml:space="preserve">Uložení sypaniny na skládku </t>
  </si>
  <si>
    <t>zbývající výkopy hor 1-4:85,51</t>
  </si>
  <si>
    <t>výkopy hor.5:28,98</t>
  </si>
  <si>
    <t>171201211U00</t>
  </si>
  <si>
    <t xml:space="preserve">Skládkovné zemina </t>
  </si>
  <si>
    <t>t</t>
  </si>
  <si>
    <t>114,49*1,67</t>
  </si>
  <si>
    <t>174101101R00</t>
  </si>
  <si>
    <t xml:space="preserve">Zásyp jam, rýh, šachet se zhutněním </t>
  </si>
  <si>
    <t>výkopovou zeminou tř. 3-4:</t>
  </si>
  <si>
    <t>ve zpevněné komunikaci:16,0*0,9*0,59</t>
  </si>
  <si>
    <t>v nezpevněné komunikaci:53,3*0,9*1,0+3,0*1,0*1,0</t>
  </si>
  <si>
    <t>v nezpevněném terénu:102,7*1,0*1,1+2*0,1*1,5*1,5+10,*(2*0,1*0,8*1,5)</t>
  </si>
  <si>
    <t>175101101R00</t>
  </si>
  <si>
    <t xml:space="preserve">Obsyp potrubí bez prohození sypaniny </t>
  </si>
  <si>
    <t>odpočty objemu potrubí:16,0*0,9*0,55-1,58</t>
  </si>
  <si>
    <t>159,0*1,0*0,55-15,73</t>
  </si>
  <si>
    <t>181101104R01</t>
  </si>
  <si>
    <t xml:space="preserve">Úprava pláně v zářezech, se zhutněním </t>
  </si>
  <si>
    <t>69,3*0,9+105,7*1,0</t>
  </si>
  <si>
    <t>181201104R00</t>
  </si>
  <si>
    <t xml:space="preserve">Úprava pláně v násypech , se zhutněním </t>
  </si>
  <si>
    <t>111200001RA0</t>
  </si>
  <si>
    <t xml:space="preserve">Odstranění křovin a stromů do 100 mm, spálení </t>
  </si>
  <si>
    <t>keře a náletový porost:3,0*20,0</t>
  </si>
  <si>
    <t>112100001RAA</t>
  </si>
  <si>
    <t>Kácení stromů do 500 mm a odstranění pařezů včetně odvozu, spálení větví</t>
  </si>
  <si>
    <t>kus</t>
  </si>
  <si>
    <t>ovocné stromy d 15-20 cm:5</t>
  </si>
  <si>
    <t>181300010RAC</t>
  </si>
  <si>
    <t>Rozprostření ornice v rovině tloušťka 15 cm dovoz ornice ze vzdálenosti 5km, osetí trávou</t>
  </si>
  <si>
    <t>147,0*1,0+12,0*1,4</t>
  </si>
  <si>
    <t>583414035</t>
  </si>
  <si>
    <t>Kamenivo drcené frakce  4/8</t>
  </si>
  <si>
    <t>obsypy:78,06*1,87</t>
  </si>
  <si>
    <t>31</t>
  </si>
  <si>
    <t>Zdi podpěrné a volné</t>
  </si>
  <si>
    <t>310900001</t>
  </si>
  <si>
    <t>Odstranění stávaj.opěrné zdi z panelů a zpěrné osazení</t>
  </si>
  <si>
    <t>kpl</t>
  </si>
  <si>
    <t>odstanění opěrné zdi z panelů ( š.1,0m, tl. 0,10m), uložení na meziskládku, očištění, naložení  a odvoz z meziskládky, zpětné osazení do betonu- dl. 5,0m:1</t>
  </si>
  <si>
    <t>45</t>
  </si>
  <si>
    <t>Podkladní a vedlejší konstrukce</t>
  </si>
  <si>
    <t>210220021R00</t>
  </si>
  <si>
    <t>210229001</t>
  </si>
  <si>
    <t xml:space="preserve">Zkouška funkčnosti vodiče, vč. protokolu o měření </t>
  </si>
  <si>
    <t>451572211R00</t>
  </si>
  <si>
    <t xml:space="preserve">Lože pod potrubí z kameniva  4 - 8 mm </t>
  </si>
  <si>
    <t>16,0*0,9+159,0*1,0</t>
  </si>
  <si>
    <t>odpočet v místě kotevních bloků:-10*0,8*1,0-1,5*1,0</t>
  </si>
  <si>
    <t>163,9*0,10</t>
  </si>
  <si>
    <t>452111162R00</t>
  </si>
  <si>
    <t xml:space="preserve">Osazení plastových podkladových desek </t>
  </si>
  <si>
    <t>šoupátková:2</t>
  </si>
  <si>
    <t>hydrantová:1</t>
  </si>
  <si>
    <t>452313141R00</t>
  </si>
  <si>
    <t xml:space="preserve">Bloky pro potrubí z betonu C 16/20 </t>
  </si>
  <si>
    <t>zabezpečovací bloky:0,5*0,5*0,5*9</t>
  </si>
  <si>
    <t>kotevní bloky:</t>
  </si>
  <si>
    <t>KB1:1,5*1,2*(0,5+0,77/2)</t>
  </si>
  <si>
    <t>KB2 a 3:0,8*1,2*(0,2+0,42/2)*2</t>
  </si>
  <si>
    <t>KB 4 a 5:0,8*1,2*(0,2+0,72/2)*2</t>
  </si>
  <si>
    <t>KB 6 a 7:0,8*1,2*(0,2+0,34/2)*2</t>
  </si>
  <si>
    <t>KB 8 až 11:0,8*1,2*(0,2+0,58/2)*4</t>
  </si>
  <si>
    <t>452351101R01</t>
  </si>
  <si>
    <t>Bednění desek nebo bloků pod potrubí vč. odbednění</t>
  </si>
  <si>
    <t>1,2*0,5+1,2*0,77</t>
  </si>
  <si>
    <t>2*(1,2*0,2+1,2*0,42)+2*(1,2*0,2+1,2*0,72)+2*(1,2*0,2+1,2*0,34)</t>
  </si>
  <si>
    <t>4*(1,2*0,2+1,2*0,58)</t>
  </si>
  <si>
    <t>460490003</t>
  </si>
  <si>
    <t xml:space="preserve">Folie výstražná z PVC bílá š.50 cm </t>
  </si>
  <si>
    <t>2860013</t>
  </si>
  <si>
    <t>Podkladová deska pro uliční poklop šoupátkový (recyklovaný plast)</t>
  </si>
  <si>
    <t>2860014</t>
  </si>
  <si>
    <t>Podkladová deska pro uliční poklop hydrantový (recyklovaný plast)</t>
  </si>
  <si>
    <t>5</t>
  </si>
  <si>
    <t>Komunikace</t>
  </si>
  <si>
    <t>566902112U00</t>
  </si>
  <si>
    <t xml:space="preserve">Vyspravení podkad překop štěrkodrť ŠDA 0-32 mm </t>
  </si>
  <si>
    <t>16,0*0,9*0,15</t>
  </si>
  <si>
    <t>566902113U00</t>
  </si>
  <si>
    <t xml:space="preserve">Vyspravení podkad překop štěrkodrť ŠDB 0-63 mm </t>
  </si>
  <si>
    <t>573111112R00</t>
  </si>
  <si>
    <t>Postřik živičný infiltrační 0,6 kg/m2 PI- E</t>
  </si>
  <si>
    <t>573231110R00</t>
  </si>
  <si>
    <t>Postřik živičný spojovací  0,3 kg/m2 PS-E</t>
  </si>
  <si>
    <t>577131111R00</t>
  </si>
  <si>
    <t xml:space="preserve">Beton asfalt. ACO 11 obrusný, š. do 3 m, tl. 4 cm </t>
  </si>
  <si>
    <t>577161114R00</t>
  </si>
  <si>
    <t xml:space="preserve">Beton asfalt. ACO 16+  š. do 3 m, tl. 7 cm </t>
  </si>
  <si>
    <t>59911100</t>
  </si>
  <si>
    <t>8</t>
  </si>
  <si>
    <t>Trubní vedení</t>
  </si>
  <si>
    <t>850395121R00</t>
  </si>
  <si>
    <t>Výřez nebo výsek na potrubí ocelovém DN 350 dl. 1,5</t>
  </si>
  <si>
    <t>857242121R00</t>
  </si>
  <si>
    <t xml:space="preserve">Montáž tvarovek litin. jednoos.přír. výkop DN 80 </t>
  </si>
  <si>
    <t>dvoupřírubový kus:1</t>
  </si>
  <si>
    <t>857382121R00</t>
  </si>
  <si>
    <t xml:space="preserve">Montáž tvarovek litin. jednoos. přír. výkop DN 350 </t>
  </si>
  <si>
    <t>příruba:1</t>
  </si>
  <si>
    <t>857384121R00</t>
  </si>
  <si>
    <t xml:space="preserve">Montáž tvarovek litin. odboč. přír. výkop DN 350 </t>
  </si>
  <si>
    <t>866383123R00</t>
  </si>
  <si>
    <t>Montáž tvarovek plastových DN 350 mm</t>
  </si>
  <si>
    <t>odbočka:1</t>
  </si>
  <si>
    <t>oblouk:10</t>
  </si>
  <si>
    <t>el.spojka:39</t>
  </si>
  <si>
    <t>lemový nákružek:1</t>
  </si>
  <si>
    <t>871384121U00</t>
  </si>
  <si>
    <t>891247111R00</t>
  </si>
  <si>
    <t xml:space="preserve">Montáž hydrantů podzemních DN 80 </t>
  </si>
  <si>
    <t>891381111R00</t>
  </si>
  <si>
    <t xml:space="preserve">Montáž vodovodních šoupátek ve výkopu DN 350 </t>
  </si>
  <si>
    <t>892273119</t>
  </si>
  <si>
    <t xml:space="preserve">Laboratorní rozbor vody </t>
  </si>
  <si>
    <t>892372111R01</t>
  </si>
  <si>
    <t xml:space="preserve">Zabezpečení konců vodovod. potrubí DN 350 </t>
  </si>
  <si>
    <t>úsek</t>
  </si>
  <si>
    <t>892381111R00</t>
  </si>
  <si>
    <t xml:space="preserve">Tlaková zkouška vodovodního potrubí DN 350 </t>
  </si>
  <si>
    <t>892383111R00</t>
  </si>
  <si>
    <t xml:space="preserve">Proplach a desinfekce vodovodního potrubí DN 350 </t>
  </si>
  <si>
    <t>899401112R00</t>
  </si>
  <si>
    <t xml:space="preserve">Osazení poklopů litinových šoupátkových </t>
  </si>
  <si>
    <t>899401113R00</t>
  </si>
  <si>
    <t xml:space="preserve">Osazení poklopů litinových hydrantových </t>
  </si>
  <si>
    <t>899630001</t>
  </si>
  <si>
    <t>Zaplnění stáv. potrubí OC 350 řídkou betonovou směsí</t>
  </si>
  <si>
    <t>20,0*3,14*0,17*0,17</t>
  </si>
  <si>
    <t>899711110R00</t>
  </si>
  <si>
    <t xml:space="preserve">Orientační tabulky </t>
  </si>
  <si>
    <t>899900001</t>
  </si>
  <si>
    <t>km</t>
  </si>
  <si>
    <t>montáž vč. tlakové zkoušky,  dezinfekce, zateplení, fixace proti pohybu  a  následná demontáž :0,175</t>
  </si>
  <si>
    <t>899900002</t>
  </si>
  <si>
    <t xml:space="preserve">Vypuštění  a napuštění vodovodu </t>
  </si>
  <si>
    <t>28614320</t>
  </si>
  <si>
    <t>175,0*1,015</t>
  </si>
  <si>
    <t>28614406</t>
  </si>
  <si>
    <t>PE oblouk 355-11° (DN 350 mm), SDR 11, dlouhé provedení pro svařování elektrospojkami</t>
  </si>
  <si>
    <t>28614407</t>
  </si>
  <si>
    <t>PE oblouk 355-22° (DN 350 mm), SDR 11, dlouhé provedení pro svařování elektrospojkami</t>
  </si>
  <si>
    <t>28614408</t>
  </si>
  <si>
    <t>PE oblouk 355-30° (DN 350 mm), SDR 11, dlouhé provedení pro svařování elektrospojkami</t>
  </si>
  <si>
    <t>28614409</t>
  </si>
  <si>
    <t>PE oblouk 355-45° (DN 350 mm), SDR 11, dlouhé provedení pro svařování elektrospojkami</t>
  </si>
  <si>
    <t>28614410</t>
  </si>
  <si>
    <t>Elektrospojka z PE 100, d 355 mm, SDR 11 (spojování potrubí, tvarovek</t>
  </si>
  <si>
    <t>28614412</t>
  </si>
  <si>
    <t>Lemový nákružek z PE 100, d 355 mm, DN 350 mm SDR 11</t>
  </si>
  <si>
    <t>28614413</t>
  </si>
  <si>
    <t>Příruba PP- ocel, d 355 , DN 350 mm, PN 16 k lemovému nákružku</t>
  </si>
  <si>
    <t>42200000</t>
  </si>
  <si>
    <t>Litinová odbočná přírubová tvarovka s přírubovou odbočkou DN 350/80 mm</t>
  </si>
  <si>
    <t>42200002</t>
  </si>
  <si>
    <t>Litinový dvoupřírubový kus DN 80 mm, L 300 mm</t>
  </si>
  <si>
    <t>42200003</t>
  </si>
  <si>
    <t>Litinová příruba s hrdlem DN 350 mm (352-396 mm)</t>
  </si>
  <si>
    <t>42210001</t>
  </si>
  <si>
    <t>42210002</t>
  </si>
  <si>
    <t>Souprava zemní šoupátková teleskopická E2 1,3-1,8 m, DN 350 mm</t>
  </si>
  <si>
    <t>42210007</t>
  </si>
  <si>
    <t>42291352</t>
  </si>
  <si>
    <t>Poklop litinový  šoupátkový (těžký)</t>
  </si>
  <si>
    <t>42291452</t>
  </si>
  <si>
    <t>Poklop litinový - hydrantový (těžký)</t>
  </si>
  <si>
    <t>891</t>
  </si>
  <si>
    <t>Ukotvení vodovodu na BT patkách</t>
  </si>
  <si>
    <t>891100009</t>
  </si>
  <si>
    <t>Ukotvení spodního dílu dělené objímky do kotevního bloku</t>
  </si>
  <si>
    <t>891100010</t>
  </si>
  <si>
    <t>Přišroubování horního dílu dělené objímky 4 šrouby</t>
  </si>
  <si>
    <t>89110002</t>
  </si>
  <si>
    <t>Ocelový nerez šroub M12, L 60 mm</t>
  </si>
  <si>
    <t>89110003</t>
  </si>
  <si>
    <t>Ocelová nerez matice M12</t>
  </si>
  <si>
    <t>89110004</t>
  </si>
  <si>
    <t>Podložka M12</t>
  </si>
  <si>
    <t>89110006</t>
  </si>
  <si>
    <t>Upevňovací dělená objímka z nerezové oceli (pásovina 100/10 mm) s navařeným kotevním trnem</t>
  </si>
  <si>
    <t>(čtyřhran 50x50 mm, dl. 250 mm) na spodním dílu objímky (viz výkres č.D6):12</t>
  </si>
  <si>
    <t>89110007</t>
  </si>
  <si>
    <t>89110008</t>
  </si>
  <si>
    <t>90</t>
  </si>
  <si>
    <t>Oplocení</t>
  </si>
  <si>
    <t>90010001</t>
  </si>
  <si>
    <t>demontáž vč. sloupků, odvoz a uložení na meziskládce, naložení, odvoz a zpětná montáž vč. sloupků, výkopu šachet a provedení základu:2*5,0</t>
  </si>
  <si>
    <t>96</t>
  </si>
  <si>
    <t>Bourání konstrukcí</t>
  </si>
  <si>
    <t>113107530R00</t>
  </si>
  <si>
    <t xml:space="preserve">Odstranění podkladu pl. 50 m2,kam.drcené tl.30 cm </t>
  </si>
  <si>
    <t>16,0*0,9</t>
  </si>
  <si>
    <t>113108310R00</t>
  </si>
  <si>
    <t xml:space="preserve">Odstranění podkladu pl.do 50 m2, živice tl. 10 cm </t>
  </si>
  <si>
    <t>919735113R00</t>
  </si>
  <si>
    <t xml:space="preserve">Řezání stávajícího živičného krytu tl. 10 - 15 cm </t>
  </si>
  <si>
    <t>969011142R00</t>
  </si>
  <si>
    <t>Vybourání potrubí DN do 400 mm naložení, odvoz do sběrných surovin</t>
  </si>
  <si>
    <t>969900001</t>
  </si>
  <si>
    <t xml:space="preserve">Řezání potrubí OC 350 mm </t>
  </si>
  <si>
    <t>99</t>
  </si>
  <si>
    <t>Staveništní přesun hmot</t>
  </si>
  <si>
    <t>998276201R00</t>
  </si>
  <si>
    <t xml:space="preserve">Přesun hmot, trub.vedení plast. obsypaná kamenivem </t>
  </si>
  <si>
    <t>D96</t>
  </si>
  <si>
    <t>Přesuny suti a vybouraných hmot</t>
  </si>
  <si>
    <t>979082213R00</t>
  </si>
  <si>
    <t xml:space="preserve">Vodorovná doprava suti po suchu do 1 km </t>
  </si>
  <si>
    <t>979082219R00</t>
  </si>
  <si>
    <t>Příplatek za dopravu suti po suchu za další 1 km do 10 km</t>
  </si>
  <si>
    <t>979087212R00</t>
  </si>
  <si>
    <t xml:space="preserve">Nakládání suti na dopravní prostředky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</si>
  <si>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</si>
  <si>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</si>
  <si>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</si>
  <si>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</si>
  <si>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</si>
  <si>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</si>
  <si>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</si>
  <si>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</si>
  <si>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</si>
  <si>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</si>
  <si>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827.1</t>
  </si>
  <si>
    <t>6 str.</t>
  </si>
  <si>
    <t>SO 01 -</t>
  </si>
  <si>
    <t>Č.K., U Berkovky - přeložka a prodl.vodovodu</t>
  </si>
  <si>
    <t>Jiří Sváček - Videall Projekt, Č.Krumlov</t>
  </si>
  <si>
    <r>
      <t>Město Český Krumlov</t>
    </r>
    <r>
      <rPr>
        <sz val="10"/>
        <rFont val="Arial"/>
        <family val="2"/>
        <charset val="238"/>
      </rPr>
      <t>, (IČ 00245836)</t>
    </r>
  </si>
  <si>
    <t>Vodovod (výměna a přeložka - DN 350)</t>
  </si>
  <si>
    <t>dokopávky pro kotevní bloky: 2*0,1*1,5*1,5+1,2*1,5*0,64+10*(2*0,1*0,8*1,5)+10*1,2*0,8*0,38</t>
  </si>
  <si>
    <t>Vytyčovací vodič identifikační CY 6 mm2, poplastovaný</t>
  </si>
  <si>
    <t>montáž vč. tlakové zkoušky, dezinfekce, zateplení, fixace proti pohybu a následná demontáž :0,175</t>
  </si>
  <si>
    <t xml:space="preserve">Suchovod PE DN 200 mm (příp. DN dle požadavku provozovatele) - dl. 175 m </t>
  </si>
  <si>
    <t>Demontáž a zpětná montáž stávajícího oplocení (drátěného)</t>
  </si>
  <si>
    <t>Zálití spár modifikovanou zálivkovou hmotou (pružná zálivka)</t>
  </si>
  <si>
    <t>el.spojka:36</t>
  </si>
  <si>
    <t>Tlakové potrubí z polyetylenu  DN 355x32,2 mm ozn. PE 100 RC, SDR 11, PN16 ( tyče L=12 m) : 15 ks</t>
  </si>
  <si>
    <t>180,0*1,015</t>
  </si>
  <si>
    <t>Litinové vodovodní šoupě  přírubové E2, DN 350 mm, PN 16 ( s prodlouženou životností)</t>
  </si>
  <si>
    <t>Hydrant podzemní se samočinným vyprazdňováním DN 80 mm, krytí 1,50 m</t>
  </si>
  <si>
    <t>Pryžové těsnění do vnitřního obvodu objímky š. 100 mm, tl. min. 10 mm (viz výkres č. D.6)</t>
  </si>
  <si>
    <t>Pryžové těsnění na kotevní blok, pod potrubí š. 250 mm, tl. min. 20 mm (viz výkres č. D.5)</t>
  </si>
  <si>
    <t xml:space="preserve">Montáž PE potrubí ve výkopu DN 350, vč. řezání na potřebné délky </t>
  </si>
  <si>
    <t>Výkaz výměr:</t>
  </si>
  <si>
    <t>Výkaz výměr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</si>
</sst>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9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66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5" fillId="0" borderId="2" xfId="0" applyFont="1" applyBorder="1"/>
    <xf numFmtId="0" fontId="3" fillId="0" borderId="3" xfId="0" applyFont="1" applyBorder="1"/>
    <xf numFmtId="0" fontId="5" fillId="0" borderId="4" xfId="0" applyFont="1" applyBorder="1"/>
    <xf numFmtId="49" fontId="5" fillId="0" borderId="5" xfId="0" applyNumberFormat="1" applyFont="1" applyBorder="1"/>
    <xf numFmtId="49" fontId="5" fillId="0" borderId="4" xfId="0" applyNumberFormat="1" applyFont="1" applyBorder="1"/>
    <xf numFmtId="0" fontId="5" fillId="0" borderId="6" xfId="0" applyFont="1" applyBorder="1"/>
    <xf numFmtId="0" fontId="4" fillId="0" borderId="3" xfId="0" applyFont="1" applyBorder="1"/>
    <xf numFmtId="0" fontId="5" fillId="0" borderId="6" xfId="0" applyFont="1" applyFill="1" applyBorder="1"/>
    <xf numFmtId="0" fontId="0" fillId="0" borderId="0" xfId="0" applyFill="1"/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/>
    <xf numFmtId="0" fontId="5" fillId="0" borderId="6" xfId="0" applyNumberFormat="1" applyFont="1" applyBorder="1"/>
    <xf numFmtId="0" fontId="0" fillId="0" borderId="0" xfId="0" applyNumberFormat="1" applyBorder="1"/>
    <xf numFmtId="0" fontId="0" fillId="0" borderId="0" xfId="0" applyNumberFormat="1"/>
    <xf numFmtId="0" fontId="0" fillId="0" borderId="0" xfId="0" applyBorder="1"/>
    <xf numFmtId="0" fontId="5" fillId="0" borderId="6" xfId="0" applyFont="1" applyFill="1" applyBorder="1" applyAlignment="1"/>
    <xf numFmtId="0" fontId="1" fillId="0" borderId="0" xfId="0" applyFont="1" applyFill="1" applyBorder="1" applyAlignment="1"/>
    <xf numFmtId="0" fontId="5" fillId="0" borderId="6" xfId="0" applyFont="1" applyBorder="1" applyAlignment="1"/>
    <xf numFmtId="3" fontId="0" fillId="0" borderId="0" xfId="0" applyNumberFormat="1"/>
    <xf numFmtId="0" fontId="5" fillId="0" borderId="3" xfId="0" applyFont="1" applyBorder="1"/>
    <xf numFmtId="0" fontId="5" fillId="0" borderId="2" xfId="0" applyFont="1" applyBorder="1" applyAlignment="1">
      <alignment horizontal="left"/>
    </xf>
    <xf numFmtId="0" fontId="2" fillId="0" borderId="8" xfId="0" applyFont="1" applyBorder="1" applyAlignment="1">
      <alignment horizontal="centerContinuous" vertical="center"/>
    </xf>
    <xf numFmtId="0" fontId="7" fillId="0" borderId="9" xfId="0" applyFont="1" applyBorder="1" applyAlignment="1">
      <alignment horizontal="centerContinuous" vertical="center"/>
    </xf>
    <xf numFmtId="0" fontId="3" fillId="0" borderId="9" xfId="0" applyFont="1" applyBorder="1" applyAlignment="1">
      <alignment horizontal="centerContinuous" vertical="center"/>
    </xf>
    <xf numFmtId="0" fontId="3" fillId="0" borderId="10" xfId="0" applyFont="1" applyBorder="1" applyAlignment="1">
      <alignment horizontal="centerContinuous" vertical="center"/>
    </xf>
    <xf numFmtId="0" fontId="3" fillId="0" borderId="11" xfId="0" applyFont="1" applyBorder="1"/>
    <xf numFmtId="0" fontId="3" fillId="0" borderId="12" xfId="0" applyFont="1" applyBorder="1"/>
    <xf numFmtId="3" fontId="3" fillId="0" borderId="13" xfId="0" applyNumberFormat="1" applyFont="1" applyBorder="1"/>
    <xf numFmtId="0" fontId="3" fillId="0" borderId="14" xfId="0" applyFont="1" applyBorder="1"/>
    <xf numFmtId="3" fontId="3" fillId="0" borderId="15" xfId="0" applyNumberFormat="1" applyFont="1" applyBorder="1"/>
    <xf numFmtId="0" fontId="3" fillId="0" borderId="16" xfId="0" applyFont="1" applyBorder="1"/>
    <xf numFmtId="3" fontId="3" fillId="0" borderId="5" xfId="0" applyNumberFormat="1" applyFont="1" applyBorder="1"/>
    <xf numFmtId="0" fontId="3" fillId="0" borderId="4" xfId="0" applyFont="1" applyBorder="1"/>
    <xf numFmtId="0" fontId="3" fillId="0" borderId="17" xfId="0" applyFont="1" applyBorder="1"/>
    <xf numFmtId="0" fontId="3" fillId="0" borderId="12" xfId="0" applyFont="1" applyBorder="1" applyAlignment="1">
      <alignment shrinkToFit="1"/>
    </xf>
    <xf numFmtId="0" fontId="3" fillId="0" borderId="18" xfId="0" applyFont="1" applyBorder="1"/>
    <xf numFmtId="0" fontId="3" fillId="0" borderId="19" xfId="0" applyFont="1" applyBorder="1"/>
    <xf numFmtId="0" fontId="3" fillId="0" borderId="0" xfId="0" applyFont="1" applyBorder="1"/>
    <xf numFmtId="3" fontId="3" fillId="0" borderId="20" xfId="0" applyNumberFormat="1" applyFont="1" applyBorder="1"/>
    <xf numFmtId="0" fontId="3" fillId="0" borderId="21" xfId="0" applyFont="1" applyBorder="1"/>
    <xf numFmtId="3" fontId="3" fillId="0" borderId="22" xfId="0" applyNumberFormat="1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0" xfId="0" applyFont="1"/>
    <xf numFmtId="0" fontId="3" fillId="0" borderId="25" xfId="0" applyFont="1" applyBorder="1"/>
    <xf numFmtId="0" fontId="3" fillId="0" borderId="26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27" xfId="0" applyFont="1" applyBorder="1"/>
    <xf numFmtId="0" fontId="3" fillId="0" borderId="28" xfId="0" applyFont="1" applyBorder="1"/>
    <xf numFmtId="0" fontId="3" fillId="0" borderId="29" xfId="0" applyFont="1" applyBorder="1"/>
    <xf numFmtId="0" fontId="3" fillId="0" borderId="30" xfId="0" applyFont="1" applyBorder="1"/>
    <xf numFmtId="165" fontId="3" fillId="0" borderId="31" xfId="0" applyNumberFormat="1" applyFont="1" applyBorder="1" applyAlignment="1">
      <alignment horizontal="right"/>
    </xf>
    <xf numFmtId="0" fontId="3" fillId="0" borderId="31" xfId="0" applyFont="1" applyBorder="1"/>
    <xf numFmtId="0" fontId="3" fillId="0" borderId="5" xfId="0" applyFont="1" applyBorder="1"/>
    <xf numFmtId="165" fontId="3" fillId="0" borderId="4" xfId="0" applyNumberFormat="1" applyFont="1" applyBorder="1" applyAlignment="1">
      <alignment horizontal="right"/>
    </xf>
    <xf numFmtId="0" fontId="7" fillId="2" borderId="21" xfId="0" applyFont="1" applyFill="1" applyBorder="1"/>
    <xf numFmtId="0" fontId="7" fillId="2" borderId="22" xfId="0" applyFont="1" applyFill="1" applyBorder="1"/>
    <xf numFmtId="0" fontId="7" fillId="2" borderId="23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32" xfId="1" applyNumberFormat="1" applyFont="1" applyBorder="1"/>
    <xf numFmtId="49" fontId="3" fillId="0" borderId="32" xfId="1" applyNumberFormat="1" applyFont="1" applyBorder="1"/>
    <xf numFmtId="49" fontId="3" fillId="0" borderId="32" xfId="1" applyNumberFormat="1" applyFont="1" applyBorder="1" applyAlignment="1">
      <alignment horizontal="right"/>
    </xf>
    <xf numFmtId="0" fontId="3" fillId="0" borderId="33" xfId="1" applyFont="1" applyBorder="1"/>
    <xf numFmtId="49" fontId="3" fillId="0" borderId="32" xfId="0" applyNumberFormat="1" applyFont="1" applyBorder="1" applyAlignment="1">
      <alignment horizontal="left"/>
    </xf>
    <xf numFmtId="0" fontId="3" fillId="0" borderId="34" xfId="0" applyNumberFormat="1" applyFont="1" applyBorder="1"/>
    <xf numFmtId="49" fontId="4" fillId="0" borderId="35" xfId="1" applyNumberFormat="1" applyFont="1" applyBorder="1"/>
    <xf numFmtId="49" fontId="3" fillId="0" borderId="35" xfId="1" applyNumberFormat="1" applyFont="1" applyBorder="1"/>
    <xf numFmtId="49" fontId="3" fillId="0" borderId="35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0" borderId="36" xfId="0" applyFont="1" applyBorder="1"/>
    <xf numFmtId="3" fontId="3" fillId="0" borderId="17" xfId="0" applyNumberFormat="1" applyFont="1" applyBorder="1" applyAlignment="1">
      <alignment horizontal="right"/>
    </xf>
    <xf numFmtId="165" fontId="3" fillId="0" borderId="6" xfId="0" applyNumberFormat="1" applyFont="1" applyBorder="1" applyAlignment="1">
      <alignment horizontal="right"/>
    </xf>
    <xf numFmtId="3" fontId="3" fillId="0" borderId="27" xfId="0" applyNumberFormat="1" applyFont="1" applyBorder="1" applyAlignment="1">
      <alignment horizontal="right"/>
    </xf>
    <xf numFmtId="4" fontId="3" fillId="0" borderId="12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32" xfId="1" applyFont="1" applyBorder="1"/>
    <xf numFmtId="0" fontId="3" fillId="0" borderId="34" xfId="1" applyFont="1" applyBorder="1"/>
    <xf numFmtId="0" fontId="3" fillId="0" borderId="35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0" fontId="4" fillId="0" borderId="37" xfId="1" applyFont="1" applyBorder="1" applyAlignment="1">
      <alignment horizontal="center"/>
    </xf>
    <xf numFmtId="49" fontId="4" fillId="0" borderId="37" xfId="1" applyNumberFormat="1" applyFont="1" applyBorder="1" applyAlignment="1">
      <alignment horizontal="left"/>
    </xf>
    <xf numFmtId="0" fontId="4" fillId="0" borderId="38" xfId="1" applyFont="1" applyBorder="1"/>
    <xf numFmtId="0" fontId="3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right"/>
    </xf>
    <xf numFmtId="0" fontId="3" fillId="0" borderId="4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39" xfId="1" applyFont="1" applyBorder="1" applyAlignment="1">
      <alignment horizontal="center" vertical="top"/>
    </xf>
    <xf numFmtId="49" fontId="17" fillId="0" borderId="39" xfId="1" applyNumberFormat="1" applyFont="1" applyBorder="1" applyAlignment="1">
      <alignment horizontal="left" vertical="top"/>
    </xf>
    <xf numFmtId="0" fontId="17" fillId="0" borderId="39" xfId="1" applyFont="1" applyBorder="1" applyAlignment="1">
      <alignment vertical="top" wrapText="1"/>
    </xf>
    <xf numFmtId="49" fontId="17" fillId="0" borderId="39" xfId="1" applyNumberFormat="1" applyFont="1" applyBorder="1" applyAlignment="1">
      <alignment horizontal="center" shrinkToFit="1"/>
    </xf>
    <xf numFmtId="4" fontId="17" fillId="0" borderId="39" xfId="1" applyNumberFormat="1" applyFont="1" applyBorder="1" applyAlignment="1">
      <alignment horizontal="right"/>
    </xf>
    <xf numFmtId="4" fontId="17" fillId="0" borderId="39" xfId="1" applyNumberFormat="1" applyFont="1" applyBorder="1"/>
    <xf numFmtId="0" fontId="18" fillId="0" borderId="0" xfId="1" applyFont="1"/>
    <xf numFmtId="0" fontId="5" fillId="0" borderId="37" xfId="1" applyFont="1" applyBorder="1" applyAlignment="1">
      <alignment horizontal="center"/>
    </xf>
    <xf numFmtId="0" fontId="20" fillId="0" borderId="0" xfId="1" applyFont="1" applyAlignment="1">
      <alignment wrapText="1"/>
    </xf>
    <xf numFmtId="49" fontId="5" fillId="0" borderId="37" xfId="1" applyNumberFormat="1" applyFont="1" applyBorder="1" applyAlignment="1">
      <alignment horizontal="right"/>
    </xf>
    <xf numFmtId="4" fontId="21" fillId="3" borderId="40" xfId="1" applyNumberFormat="1" applyFont="1" applyFill="1" applyBorder="1" applyAlignment="1">
      <alignment horizontal="right" wrapText="1"/>
    </xf>
    <xf numFmtId="0" fontId="21" fillId="3" borderId="25" xfId="1" applyFont="1" applyFill="1" applyBorder="1" applyAlignment="1">
      <alignment horizontal="left" wrapText="1"/>
    </xf>
    <xf numFmtId="0" fontId="21" fillId="0" borderId="24" xfId="0" applyFont="1" applyBorder="1" applyAlignment="1">
      <alignment horizontal="right"/>
    </xf>
    <xf numFmtId="0" fontId="3" fillId="2" borderId="6" xfId="1" applyFont="1" applyFill="1" applyBorder="1" applyAlignment="1">
      <alignment horizontal="center"/>
    </xf>
    <xf numFmtId="49" fontId="23" fillId="2" borderId="6" xfId="1" applyNumberFormat="1" applyFont="1" applyFill="1" applyBorder="1" applyAlignment="1">
      <alignment horizontal="left"/>
    </xf>
    <xf numFmtId="0" fontId="23" fillId="2" borderId="38" xfId="1" applyFont="1" applyFill="1" applyBorder="1"/>
    <xf numFmtId="0" fontId="3" fillId="2" borderId="5" xfId="1" applyFont="1" applyFill="1" applyBorder="1" applyAlignment="1">
      <alignment horizontal="center"/>
    </xf>
    <xf numFmtId="4" fontId="3" fillId="2" borderId="5" xfId="1" applyNumberFormat="1" applyFont="1" applyFill="1" applyBorder="1" applyAlignment="1">
      <alignment horizontal="right"/>
    </xf>
    <xf numFmtId="4" fontId="3" fillId="2" borderId="4" xfId="1" applyNumberFormat="1" applyFont="1" applyFill="1" applyBorder="1" applyAlignment="1">
      <alignment horizontal="right"/>
    </xf>
    <xf numFmtId="4" fontId="4" fillId="2" borderId="6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4" fillId="0" borderId="0" xfId="1" applyFont="1" applyAlignment="1"/>
    <xf numFmtId="0" fontId="10" fillId="0" borderId="0" xfId="1" applyAlignment="1">
      <alignment horizontal="right"/>
    </xf>
    <xf numFmtId="0" fontId="25" fillId="0" borderId="0" xfId="1" applyFont="1" applyBorder="1"/>
    <xf numFmtId="3" fontId="25" fillId="0" borderId="0" xfId="1" applyNumberFormat="1" applyFont="1" applyBorder="1" applyAlignment="1">
      <alignment horizontal="right"/>
    </xf>
    <xf numFmtId="4" fontId="25" fillId="0" borderId="0" xfId="1" applyNumberFormat="1" applyFont="1" applyBorder="1"/>
    <xf numFmtId="0" fontId="24" fillId="0" borderId="0" xfId="1" applyFont="1" applyBorder="1" applyAlignment="1"/>
    <xf numFmtId="0" fontId="10" fillId="0" borderId="0" xfId="1" applyBorder="1" applyAlignment="1">
      <alignment horizontal="right"/>
    </xf>
    <xf numFmtId="4" fontId="19" fillId="3" borderId="40" xfId="1" applyNumberFormat="1" applyFont="1" applyFill="1" applyBorder="1" applyAlignment="1">
      <alignment horizontal="right" wrapText="1"/>
    </xf>
    <xf numFmtId="0" fontId="4" fillId="4" borderId="14" xfId="0" applyFont="1" applyFill="1" applyBorder="1" applyAlignment="1">
      <alignment horizontal="left"/>
    </xf>
    <xf numFmtId="0" fontId="5" fillId="4" borderId="16" xfId="0" applyFont="1" applyFill="1" applyBorder="1" applyAlignment="1">
      <alignment horizontal="centerContinuous"/>
    </xf>
    <xf numFmtId="49" fontId="6" fillId="4" borderId="15" xfId="0" applyNumberFormat="1" applyFont="1" applyFill="1" applyBorder="1" applyAlignment="1">
      <alignment horizontal="left"/>
    </xf>
    <xf numFmtId="49" fontId="5" fillId="4" borderId="16" xfId="0" applyNumberFormat="1" applyFont="1" applyFill="1" applyBorder="1" applyAlignment="1">
      <alignment horizontal="centerContinuous"/>
    </xf>
    <xf numFmtId="49" fontId="5" fillId="0" borderId="13" xfId="0" applyNumberFormat="1" applyFont="1" applyBorder="1" applyAlignment="1">
      <alignment horizontal="right"/>
    </xf>
    <xf numFmtId="0" fontId="5" fillId="0" borderId="41" xfId="0" applyFont="1" applyBorder="1" applyAlignment="1">
      <alignment horizontal="right"/>
    </xf>
    <xf numFmtId="49" fontId="5" fillId="0" borderId="41" xfId="0" applyNumberFormat="1" applyFont="1" applyBorder="1" applyAlignment="1">
      <alignment horizontal="right"/>
    </xf>
    <xf numFmtId="3" fontId="5" fillId="0" borderId="41" xfId="0" applyNumberFormat="1" applyFont="1" applyBorder="1" applyAlignment="1">
      <alignment horizontal="right"/>
    </xf>
    <xf numFmtId="0" fontId="5" fillId="0" borderId="42" xfId="0" applyNumberFormat="1" applyFont="1" applyBorder="1" applyAlignment="1">
      <alignment horizontal="right"/>
    </xf>
    <xf numFmtId="0" fontId="5" fillId="0" borderId="42" xfId="0" applyFont="1" applyBorder="1" applyAlignment="1">
      <alignment horizontal="right"/>
    </xf>
    <xf numFmtId="0" fontId="5" fillId="0" borderId="42" xfId="0" applyFont="1" applyFill="1" applyBorder="1" applyAlignment="1">
      <alignment horizontal="right"/>
    </xf>
    <xf numFmtId="0" fontId="26" fillId="0" borderId="36" xfId="0" applyFont="1" applyFill="1" applyBorder="1" applyAlignment="1">
      <alignment horizontal="right"/>
    </xf>
    <xf numFmtId="49" fontId="27" fillId="4" borderId="3" xfId="0" applyNumberFormat="1" applyFont="1" applyFill="1" applyBorder="1"/>
    <xf numFmtId="49" fontId="28" fillId="4" borderId="4" xfId="0" applyNumberFormat="1" applyFont="1" applyFill="1" applyBorder="1"/>
    <xf numFmtId="49" fontId="4" fillId="4" borderId="19" xfId="0" applyNumberFormat="1" applyFont="1" applyFill="1" applyBorder="1"/>
    <xf numFmtId="49" fontId="3" fillId="4" borderId="24" xfId="0" applyNumberFormat="1" applyFont="1" applyFill="1" applyBorder="1"/>
    <xf numFmtId="49" fontId="4" fillId="4" borderId="0" xfId="0" applyNumberFormat="1" applyFont="1" applyFill="1" applyBorder="1"/>
    <xf numFmtId="49" fontId="3" fillId="4" borderId="0" xfId="0" applyNumberFormat="1" applyFont="1" applyFill="1" applyBorder="1"/>
    <xf numFmtId="0" fontId="0" fillId="0" borderId="24" xfId="0" applyBorder="1"/>
    <xf numFmtId="49" fontId="3" fillId="0" borderId="24" xfId="0" applyNumberFormat="1" applyFont="1" applyBorder="1" applyAlignment="1">
      <alignment horizontal="left"/>
    </xf>
    <xf numFmtId="0" fontId="4" fillId="4" borderId="43" xfId="0" applyFont="1" applyFill="1" applyBorder="1" applyAlignment="1">
      <alignment horizontal="left"/>
    </xf>
    <xf numFmtId="0" fontId="3" fillId="4" borderId="44" xfId="0" applyFont="1" applyFill="1" applyBorder="1" applyAlignment="1">
      <alignment horizontal="left"/>
    </xf>
    <xf numFmtId="0" fontId="3" fillId="4" borderId="45" xfId="0" applyFont="1" applyFill="1" applyBorder="1" applyAlignment="1">
      <alignment horizontal="centerContinuous"/>
    </xf>
    <xf numFmtId="0" fontId="4" fillId="4" borderId="44" xfId="0" applyFont="1" applyFill="1" applyBorder="1" applyAlignment="1">
      <alignment horizontal="centerContinuous"/>
    </xf>
    <xf numFmtId="0" fontId="3" fillId="4" borderId="44" xfId="0" applyFont="1" applyFill="1" applyBorder="1" applyAlignment="1">
      <alignment horizontal="centerContinuous"/>
    </xf>
    <xf numFmtId="0" fontId="4" fillId="4" borderId="14" xfId="0" applyFont="1" applyFill="1" applyBorder="1"/>
    <xf numFmtId="0" fontId="4" fillId="4" borderId="15" xfId="0" applyFont="1" applyFill="1" applyBorder="1"/>
    <xf numFmtId="0" fontId="4" fillId="4" borderId="16" xfId="0" applyFont="1" applyFill="1" applyBorder="1"/>
    <xf numFmtId="0" fontId="4" fillId="4" borderId="46" xfId="0" applyFont="1" applyFill="1" applyBorder="1"/>
    <xf numFmtId="0" fontId="4" fillId="4" borderId="47" xfId="0" applyFont="1" applyFill="1" applyBorder="1"/>
    <xf numFmtId="49" fontId="4" fillId="4" borderId="5" xfId="0" applyNumberFormat="1" applyFont="1" applyFill="1" applyBorder="1"/>
    <xf numFmtId="49" fontId="3" fillId="4" borderId="5" xfId="0" applyNumberFormat="1" applyFont="1" applyFill="1" applyBorder="1"/>
    <xf numFmtId="49" fontId="3" fillId="4" borderId="4" xfId="0" applyNumberFormat="1" applyFont="1" applyFill="1" applyBorder="1"/>
    <xf numFmtId="49" fontId="4" fillId="4" borderId="43" xfId="0" applyNumberFormat="1" applyFont="1" applyFill="1" applyBorder="1" applyAlignment="1">
      <alignment horizontal="center"/>
    </xf>
    <xf numFmtId="0" fontId="4" fillId="4" borderId="44" xfId="0" applyFont="1" applyFill="1" applyBorder="1" applyAlignment="1">
      <alignment horizontal="center"/>
    </xf>
    <xf numFmtId="0" fontId="4" fillId="4" borderId="45" xfId="0" applyFont="1" applyFill="1" applyBorder="1" applyAlignment="1">
      <alignment horizontal="center"/>
    </xf>
    <xf numFmtId="0" fontId="4" fillId="4" borderId="48" xfId="0" applyFont="1" applyFill="1" applyBorder="1" applyAlignment="1">
      <alignment horizontal="center"/>
    </xf>
    <xf numFmtId="0" fontId="4" fillId="4" borderId="49" xfId="0" applyFont="1" applyFill="1" applyBorder="1" applyAlignment="1">
      <alignment horizontal="center"/>
    </xf>
    <xf numFmtId="0" fontId="4" fillId="4" borderId="50" xfId="0" applyFont="1" applyFill="1" applyBorder="1" applyAlignment="1">
      <alignment horizontal="center"/>
    </xf>
    <xf numFmtId="0" fontId="4" fillId="4" borderId="43" xfId="0" applyFont="1" applyFill="1" applyBorder="1"/>
    <xf numFmtId="0" fontId="4" fillId="4" borderId="44" xfId="0" applyFont="1" applyFill="1" applyBorder="1"/>
    <xf numFmtId="3" fontId="4" fillId="4" borderId="45" xfId="0" applyNumberFormat="1" applyFont="1" applyFill="1" applyBorder="1"/>
    <xf numFmtId="3" fontId="4" fillId="4" borderId="48" xfId="0" applyNumberFormat="1" applyFont="1" applyFill="1" applyBorder="1"/>
    <xf numFmtId="3" fontId="4" fillId="4" borderId="49" xfId="0" applyNumberFormat="1" applyFont="1" applyFill="1" applyBorder="1"/>
    <xf numFmtId="3" fontId="4" fillId="4" borderId="50" xfId="0" applyNumberFormat="1" applyFont="1" applyFill="1" applyBorder="1"/>
    <xf numFmtId="0" fontId="3" fillId="4" borderId="47" xfId="0" applyFont="1" applyFill="1" applyBorder="1"/>
    <xf numFmtId="0" fontId="4" fillId="4" borderId="51" xfId="0" applyFont="1" applyFill="1" applyBorder="1" applyAlignment="1">
      <alignment horizontal="right"/>
    </xf>
    <xf numFmtId="0" fontId="4" fillId="4" borderId="15" xfId="0" applyFont="1" applyFill="1" applyBorder="1" applyAlignment="1">
      <alignment horizontal="right"/>
    </xf>
    <xf numFmtId="0" fontId="4" fillId="4" borderId="16" xfId="0" applyFont="1" applyFill="1" applyBorder="1" applyAlignment="1">
      <alignment horizontal="center"/>
    </xf>
    <xf numFmtId="4" fontId="6" fillId="4" borderId="15" xfId="0" applyNumberFormat="1" applyFont="1" applyFill="1" applyBorder="1" applyAlignment="1">
      <alignment horizontal="right"/>
    </xf>
    <xf numFmtId="4" fontId="6" fillId="4" borderId="47" xfId="0" applyNumberFormat="1" applyFont="1" applyFill="1" applyBorder="1" applyAlignment="1">
      <alignment horizontal="right"/>
    </xf>
    <xf numFmtId="0" fontId="3" fillId="4" borderId="21" xfId="0" applyFont="1" applyFill="1" applyBorder="1"/>
    <xf numFmtId="0" fontId="4" fillId="4" borderId="22" xfId="0" applyFont="1" applyFill="1" applyBorder="1"/>
    <xf numFmtId="0" fontId="3" fillId="4" borderId="22" xfId="0" applyFont="1" applyFill="1" applyBorder="1"/>
    <xf numFmtId="4" fontId="3" fillId="4" borderId="52" xfId="0" applyNumberFormat="1" applyFont="1" applyFill="1" applyBorder="1"/>
    <xf numFmtId="4" fontId="3" fillId="4" borderId="21" xfId="0" applyNumberFormat="1" applyFont="1" applyFill="1" applyBorder="1"/>
    <xf numFmtId="4" fontId="3" fillId="4" borderId="22" xfId="0" applyNumberFormat="1" applyFont="1" applyFill="1" applyBorder="1"/>
    <xf numFmtId="49" fontId="5" fillId="0" borderId="53" xfId="0" applyNumberFormat="1" applyFont="1" applyBorder="1"/>
    <xf numFmtId="0" fontId="5" fillId="0" borderId="54" xfId="0" applyFont="1" applyBorder="1"/>
    <xf numFmtId="0" fontId="3" fillId="0" borderId="54" xfId="0" applyFont="1" applyBorder="1"/>
    <xf numFmtId="3" fontId="3" fillId="0" borderId="55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3" fontId="3" fillId="0" borderId="58" xfId="0" applyNumberFormat="1" applyFont="1" applyBorder="1"/>
    <xf numFmtId="49" fontId="5" fillId="0" borderId="59" xfId="0" applyNumberFormat="1" applyFont="1" applyBorder="1"/>
    <xf numFmtId="0" fontId="5" fillId="0" borderId="60" xfId="0" applyFont="1" applyBorder="1"/>
    <xf numFmtId="0" fontId="3" fillId="0" borderId="60" xfId="0" applyFont="1" applyBorder="1"/>
    <xf numFmtId="3" fontId="3" fillId="0" borderId="61" xfId="0" applyNumberFormat="1" applyFont="1" applyBorder="1"/>
    <xf numFmtId="3" fontId="3" fillId="0" borderId="62" xfId="0" applyNumberFormat="1" applyFont="1" applyBorder="1"/>
    <xf numFmtId="3" fontId="3" fillId="0" borderId="63" xfId="0" applyNumberFormat="1" applyFont="1" applyBorder="1"/>
    <xf numFmtId="3" fontId="3" fillId="0" borderId="64" xfId="0" applyNumberFormat="1" applyFont="1" applyBorder="1"/>
    <xf numFmtId="49" fontId="5" fillId="0" borderId="65" xfId="0" applyNumberFormat="1" applyFont="1" applyBorder="1"/>
    <xf numFmtId="0" fontId="5" fillId="0" borderId="66" xfId="0" applyFont="1" applyBorder="1"/>
    <xf numFmtId="0" fontId="3" fillId="0" borderId="66" xfId="0" applyFont="1" applyBorder="1"/>
    <xf numFmtId="3" fontId="3" fillId="0" borderId="67" xfId="0" applyNumberFormat="1" applyFont="1" applyBorder="1"/>
    <xf numFmtId="3" fontId="3" fillId="0" borderId="68" xfId="0" applyNumberFormat="1" applyFont="1" applyBorder="1"/>
    <xf numFmtId="3" fontId="3" fillId="0" borderId="69" xfId="0" applyNumberFormat="1" applyFont="1" applyBorder="1"/>
    <xf numFmtId="3" fontId="3" fillId="0" borderId="70" xfId="0" applyNumberFormat="1" applyFont="1" applyBorder="1"/>
    <xf numFmtId="49" fontId="5" fillId="4" borderId="6" xfId="1" applyNumberFormat="1" applyFont="1" applyFill="1" applyBorder="1"/>
    <xf numFmtId="0" fontId="5" fillId="4" borderId="4" xfId="1" applyFont="1" applyFill="1" applyBorder="1" applyAlignment="1">
      <alignment horizontal="center"/>
    </xf>
    <xf numFmtId="0" fontId="5" fillId="4" borderId="4" xfId="1" applyNumberFormat="1" applyFont="1" applyFill="1" applyBorder="1" applyAlignment="1">
      <alignment horizontal="center"/>
    </xf>
    <xf numFmtId="0" fontId="5" fillId="4" borderId="6" xfId="1" applyFont="1" applyFill="1" applyBorder="1" applyAlignment="1">
      <alignment horizontal="center"/>
    </xf>
    <xf numFmtId="0" fontId="17" fillId="0" borderId="39" xfId="1" applyFont="1" applyFill="1" applyBorder="1" applyAlignment="1">
      <alignment horizontal="center" vertical="top"/>
    </xf>
    <xf numFmtId="49" fontId="17" fillId="0" borderId="39" xfId="1" applyNumberFormat="1" applyFont="1" applyFill="1" applyBorder="1" applyAlignment="1">
      <alignment horizontal="left" vertical="top"/>
    </xf>
    <xf numFmtId="0" fontId="17" fillId="0" borderId="39" xfId="1" applyFont="1" applyFill="1" applyBorder="1" applyAlignment="1">
      <alignment vertical="top" wrapText="1"/>
    </xf>
    <xf numFmtId="49" fontId="17" fillId="0" borderId="39" xfId="1" applyNumberFormat="1" applyFont="1" applyFill="1" applyBorder="1" applyAlignment="1">
      <alignment horizontal="center" shrinkToFit="1"/>
    </xf>
    <xf numFmtId="4" fontId="17" fillId="0" borderId="39" xfId="1" applyNumberFormat="1" applyFont="1" applyFill="1" applyBorder="1" applyAlignment="1">
      <alignment horizontal="right"/>
    </xf>
    <xf numFmtId="4" fontId="17" fillId="0" borderId="39" xfId="1" applyNumberFormat="1" applyFont="1" applyFill="1" applyBorder="1"/>
    <xf numFmtId="0" fontId="5" fillId="0" borderId="37" xfId="1" applyFont="1" applyFill="1" applyBorder="1" applyAlignment="1">
      <alignment horizontal="center"/>
    </xf>
    <xf numFmtId="49" fontId="5" fillId="0" borderId="37" xfId="1" applyNumberFormat="1" applyFont="1" applyFill="1" applyBorder="1" applyAlignment="1">
      <alignment horizontal="right"/>
    </xf>
    <xf numFmtId="4" fontId="21" fillId="0" borderId="40" xfId="1" applyNumberFormat="1" applyFont="1" applyFill="1" applyBorder="1" applyAlignment="1">
      <alignment horizontal="right" wrapText="1"/>
    </xf>
    <xf numFmtId="0" fontId="21" fillId="0" borderId="25" xfId="1" applyFont="1" applyFill="1" applyBorder="1" applyAlignment="1">
      <alignment horizontal="left" wrapText="1"/>
    </xf>
    <xf numFmtId="0" fontId="21" fillId="0" borderId="24" xfId="0" applyFont="1" applyFill="1" applyBorder="1" applyAlignment="1">
      <alignment horizontal="right"/>
    </xf>
    <xf numFmtId="2" fontId="10" fillId="0" borderId="0" xfId="1" applyNumberFormat="1"/>
    <xf numFmtId="0" fontId="17" fillId="5" borderId="39" xfId="1" applyFont="1" applyFill="1" applyBorder="1" applyAlignment="1">
      <alignment horizontal="center" vertical="top"/>
    </xf>
    <xf numFmtId="4" fontId="10" fillId="0" borderId="0" xfId="1" applyNumberFormat="1"/>
    <xf numFmtId="0" fontId="0" fillId="0" borderId="0" xfId="0" applyAlignment="1">
      <alignment horizontal="left" wrapText="1"/>
    </xf>
    <xf numFmtId="166" fontId="3" fillId="0" borderId="38" xfId="0" applyNumberFormat="1" applyFont="1" applyBorder="1" applyAlignment="1">
      <alignment horizontal="right" indent="2"/>
    </xf>
    <xf numFmtId="166" fontId="3" fillId="0" borderId="42" xfId="0" applyNumberFormat="1" applyFont="1" applyBorder="1" applyAlignment="1">
      <alignment horizontal="right" indent="2"/>
    </xf>
    <xf numFmtId="166" fontId="7" fillId="2" borderId="71" xfId="0" applyNumberFormat="1" applyFont="1" applyFill="1" applyBorder="1" applyAlignment="1">
      <alignment horizontal="right" indent="2"/>
    </xf>
    <xf numFmtId="166" fontId="7" fillId="2" borderId="5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26" fillId="0" borderId="6" xfId="0" applyFont="1" applyBorder="1" applyAlignment="1">
      <alignment horizontal="left"/>
    </xf>
    <xf numFmtId="0" fontId="26" fillId="0" borderId="38" xfId="0" applyFont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3" fillId="0" borderId="21" xfId="0" applyFont="1" applyBorder="1" applyAlignment="1">
      <alignment horizontal="center" shrinkToFit="1"/>
    </xf>
    <xf numFmtId="0" fontId="3" fillId="0" borderId="23" xfId="0" applyFont="1" applyBorder="1" applyAlignment="1">
      <alignment horizontal="center" shrinkToFit="1"/>
    </xf>
    <xf numFmtId="0" fontId="3" fillId="0" borderId="72" xfId="1" applyFont="1" applyBorder="1" applyAlignment="1">
      <alignment horizontal="center"/>
    </xf>
    <xf numFmtId="0" fontId="3" fillId="0" borderId="73" xfId="1" applyFont="1" applyBorder="1" applyAlignment="1">
      <alignment horizontal="center"/>
    </xf>
    <xf numFmtId="0" fontId="3" fillId="0" borderId="74" xfId="1" applyFont="1" applyBorder="1" applyAlignment="1">
      <alignment horizontal="center"/>
    </xf>
    <xf numFmtId="0" fontId="3" fillId="0" borderId="75" xfId="1" applyFont="1" applyBorder="1" applyAlignment="1">
      <alignment horizontal="center"/>
    </xf>
    <xf numFmtId="0" fontId="3" fillId="0" borderId="76" xfId="1" applyFont="1" applyBorder="1" applyAlignment="1">
      <alignment horizontal="left"/>
    </xf>
    <xf numFmtId="0" fontId="3" fillId="0" borderId="35" xfId="1" applyFont="1" applyBorder="1" applyAlignment="1">
      <alignment horizontal="left"/>
    </xf>
    <xf numFmtId="0" fontId="3" fillId="0" borderId="77" xfId="1" applyFont="1" applyBorder="1" applyAlignment="1">
      <alignment horizontal="left"/>
    </xf>
    <xf numFmtId="3" fontId="4" fillId="4" borderId="22" xfId="0" applyNumberFormat="1" applyFont="1" applyFill="1" applyBorder="1" applyAlignment="1">
      <alignment horizontal="right"/>
    </xf>
    <xf numFmtId="3" fontId="4" fillId="4" borderId="52" xfId="0" applyNumberFormat="1" applyFont="1" applyFill="1" applyBorder="1" applyAlignment="1">
      <alignment horizontal="right"/>
    </xf>
    <xf numFmtId="49" fontId="21" fillId="3" borderId="78" xfId="1" applyNumberFormat="1" applyFont="1" applyFill="1" applyBorder="1" applyAlignment="1">
      <alignment horizontal="left" wrapText="1"/>
    </xf>
    <xf numFmtId="49" fontId="22" fillId="0" borderId="79" xfId="0" applyNumberFormat="1" applyFont="1" applyBorder="1" applyAlignment="1">
      <alignment horizontal="left" wrapText="1"/>
    </xf>
    <xf numFmtId="49" fontId="21" fillId="0" borderId="78" xfId="1" applyNumberFormat="1" applyFont="1" applyFill="1" applyBorder="1" applyAlignment="1">
      <alignment horizontal="left" wrapText="1"/>
    </xf>
    <xf numFmtId="49" fontId="22" fillId="0" borderId="79" xfId="0" applyNumberFormat="1" applyFont="1" applyFill="1" applyBorder="1" applyAlignment="1">
      <alignment horizontal="left" wrapText="1"/>
    </xf>
    <xf numFmtId="49" fontId="19" fillId="3" borderId="78" xfId="1" applyNumberFormat="1" applyFont="1" applyFill="1" applyBorder="1" applyAlignment="1">
      <alignment horizontal="left" wrapText="1"/>
    </xf>
    <xf numFmtId="0" fontId="5" fillId="0" borderId="33" xfId="1" applyFont="1" applyBorder="1" applyAlignment="1">
      <alignment horizontal="left"/>
    </xf>
    <xf numFmtId="0" fontId="5" fillId="0" borderId="32" xfId="1" applyFont="1" applyBorder="1" applyAlignment="1">
      <alignment horizontal="left"/>
    </xf>
    <xf numFmtId="0" fontId="13" fillId="0" borderId="0" xfId="1" applyFont="1" applyAlignment="1">
      <alignment horizontal="center"/>
    </xf>
    <xf numFmtId="49" fontId="3" fillId="0" borderId="74" xfId="1" applyNumberFormat="1" applyFont="1" applyBorder="1" applyAlignment="1">
      <alignment horizontal="center"/>
    </xf>
    <xf numFmtId="0" fontId="3" fillId="0" borderId="76" xfId="1" applyFont="1" applyBorder="1" applyAlignment="1">
      <alignment horizontal="center" shrinkToFit="1"/>
    </xf>
    <xf numFmtId="0" fontId="3" fillId="0" borderId="35" xfId="1" applyFont="1" applyBorder="1" applyAlignment="1">
      <alignment horizontal="center" shrinkToFit="1"/>
    </xf>
    <xf numFmtId="0" fontId="3" fillId="0" borderId="77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I1" sqref="I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138" t="s">
        <v>1</v>
      </c>
      <c r="B2" s="139"/>
      <c r="C2" s="140">
        <f>Rekapitulace!H1</f>
        <v>0</v>
      </c>
      <c r="D2" s="140">
        <f>Rekapitulace!G2</f>
        <v>0</v>
      </c>
      <c r="E2" s="141"/>
      <c r="F2" s="3" t="s">
        <v>2</v>
      </c>
      <c r="G2" s="142" t="s">
        <v>354</v>
      </c>
    </row>
    <row r="3" spans="1:57" ht="3" hidden="1" customHeight="1" x14ac:dyDescent="0.2">
      <c r="A3" s="4"/>
      <c r="B3" s="5"/>
      <c r="C3" s="6"/>
      <c r="D3" s="6"/>
      <c r="E3" s="7"/>
      <c r="F3" s="8"/>
      <c r="G3" s="143"/>
    </row>
    <row r="4" spans="1:57" ht="12" customHeight="1" x14ac:dyDescent="0.2">
      <c r="A4" s="9" t="s">
        <v>3</v>
      </c>
      <c r="B4" s="5"/>
      <c r="C4" s="6" t="s">
        <v>4</v>
      </c>
      <c r="D4" s="6"/>
      <c r="E4" s="7"/>
      <c r="F4" s="8" t="s">
        <v>5</v>
      </c>
      <c r="G4" s="144"/>
    </row>
    <row r="5" spans="1:57" ht="17.100000000000001" customHeight="1" x14ac:dyDescent="0.25">
      <c r="A5" s="150" t="s">
        <v>356</v>
      </c>
      <c r="B5" s="151"/>
      <c r="C5" s="168" t="s">
        <v>360</v>
      </c>
      <c r="D5" s="169"/>
      <c r="E5" s="170"/>
      <c r="F5" s="8" t="s">
        <v>7</v>
      </c>
      <c r="G5" s="143"/>
    </row>
    <row r="6" spans="1:57" ht="12.95" customHeight="1" x14ac:dyDescent="0.2">
      <c r="A6" s="9" t="s">
        <v>8</v>
      </c>
      <c r="B6" s="5"/>
      <c r="C6" s="6" t="s">
        <v>9</v>
      </c>
      <c r="D6" s="6"/>
      <c r="E6" s="7"/>
      <c r="F6" s="10" t="s">
        <v>10</v>
      </c>
      <c r="G6" s="145">
        <v>0</v>
      </c>
      <c r="O6" s="11"/>
    </row>
    <row r="7" spans="1:57" ht="18" customHeight="1" x14ac:dyDescent="0.2">
      <c r="A7" s="152"/>
      <c r="B7" s="153"/>
      <c r="C7" s="154" t="s">
        <v>357</v>
      </c>
      <c r="D7" s="155"/>
      <c r="E7" s="155"/>
      <c r="F7" s="12" t="s">
        <v>11</v>
      </c>
      <c r="G7" s="145">
        <f>IF(PocetMJ=0,,ROUND((F30+F32)/PocetMJ,1))</f>
        <v>0</v>
      </c>
    </row>
    <row r="8" spans="1:57" x14ac:dyDescent="0.2">
      <c r="A8" s="13" t="s">
        <v>12</v>
      </c>
      <c r="B8" s="8"/>
      <c r="C8" s="240" t="s">
        <v>358</v>
      </c>
      <c r="D8" s="240"/>
      <c r="E8" s="241"/>
      <c r="F8" s="14" t="s">
        <v>13</v>
      </c>
      <c r="G8" s="146"/>
      <c r="H8" s="15"/>
      <c r="I8" s="16"/>
    </row>
    <row r="9" spans="1:57" x14ac:dyDescent="0.2">
      <c r="A9" s="13" t="s">
        <v>14</v>
      </c>
      <c r="B9" s="8"/>
      <c r="C9" s="240" t="str">
        <f>Projektant</f>
        <v>Jiří Sváček - Videall Projekt, Č.Krumlov</v>
      </c>
      <c r="D9" s="240"/>
      <c r="E9" s="241"/>
      <c r="F9" s="8"/>
      <c r="G9" s="147"/>
      <c r="H9" s="17"/>
    </row>
    <row r="10" spans="1:57" x14ac:dyDescent="0.2">
      <c r="A10" s="13" t="s">
        <v>15</v>
      </c>
      <c r="B10" s="8"/>
      <c r="C10" s="242" t="s">
        <v>359</v>
      </c>
      <c r="D10" s="242"/>
      <c r="E10" s="242"/>
      <c r="F10" s="18"/>
      <c r="G10" s="148"/>
      <c r="H10" s="19"/>
    </row>
    <row r="11" spans="1:57" ht="13.5" customHeight="1" x14ac:dyDescent="0.2">
      <c r="A11" s="13" t="s">
        <v>16</v>
      </c>
      <c r="B11" s="8"/>
      <c r="C11" s="240"/>
      <c r="D11" s="240"/>
      <c r="E11" s="240"/>
      <c r="F11" s="20" t="s">
        <v>17</v>
      </c>
      <c r="G11" s="147"/>
      <c r="H11" s="17"/>
      <c r="BA11" s="21"/>
      <c r="BB11" s="21"/>
      <c r="BC11" s="21"/>
      <c r="BD11" s="21"/>
      <c r="BE11" s="21"/>
    </row>
    <row r="12" spans="1:57" ht="12.75" customHeight="1" x14ac:dyDescent="0.2">
      <c r="A12" s="22" t="s">
        <v>18</v>
      </c>
      <c r="B12" s="5"/>
      <c r="C12" s="240"/>
      <c r="D12" s="240"/>
      <c r="E12" s="240"/>
      <c r="F12" s="23" t="s">
        <v>19</v>
      </c>
      <c r="G12" s="149" t="s">
        <v>355</v>
      </c>
      <c r="H12" s="17"/>
    </row>
    <row r="13" spans="1:57" ht="28.5" customHeight="1" thickBot="1" x14ac:dyDescent="0.25">
      <c r="A13" s="24" t="s">
        <v>20</v>
      </c>
      <c r="B13" s="25"/>
      <c r="C13" s="25"/>
      <c r="D13" s="25"/>
      <c r="E13" s="26"/>
      <c r="F13" s="26"/>
      <c r="G13" s="27"/>
      <c r="H13" s="17"/>
    </row>
    <row r="14" spans="1:57" ht="17.25" customHeight="1" thickBot="1" x14ac:dyDescent="0.25">
      <c r="A14" s="158" t="s">
        <v>21</v>
      </c>
      <c r="B14" s="159"/>
      <c r="C14" s="160"/>
      <c r="D14" s="161" t="s">
        <v>22</v>
      </c>
      <c r="E14" s="162"/>
      <c r="F14" s="162"/>
      <c r="G14" s="160"/>
    </row>
    <row r="15" spans="1:57" ht="15.95" customHeight="1" x14ac:dyDescent="0.2">
      <c r="A15" s="28"/>
      <c r="B15" s="29" t="s">
        <v>23</v>
      </c>
      <c r="C15" s="30">
        <f>HSV</f>
        <v>0</v>
      </c>
      <c r="D15" s="31" t="str">
        <f>Rekapitulace!A22</f>
        <v>Ztížené výrobní podmínky</v>
      </c>
      <c r="E15" s="32"/>
      <c r="F15" s="33"/>
      <c r="G15" s="30">
        <f>Rekapitulace!I22</f>
        <v>0</v>
      </c>
    </row>
    <row r="16" spans="1:57" ht="15.95" customHeight="1" x14ac:dyDescent="0.2">
      <c r="A16" s="28" t="s">
        <v>24</v>
      </c>
      <c r="B16" s="29" t="s">
        <v>25</v>
      </c>
      <c r="C16" s="30">
        <f>PSV</f>
        <v>0</v>
      </c>
      <c r="D16" s="4" t="str">
        <f>Rekapitulace!A23</f>
        <v>Oborová přirážka</v>
      </c>
      <c r="E16" s="34"/>
      <c r="F16" s="35"/>
      <c r="G16" s="30">
        <f>Rekapitulace!I23</f>
        <v>0</v>
      </c>
    </row>
    <row r="17" spans="1:7" ht="15.95" customHeight="1" x14ac:dyDescent="0.2">
      <c r="A17" s="28" t="s">
        <v>26</v>
      </c>
      <c r="B17" s="29" t="s">
        <v>27</v>
      </c>
      <c r="C17" s="30">
        <f>Mont</f>
        <v>0</v>
      </c>
      <c r="D17" s="4" t="str">
        <f>Rekapitulace!A24</f>
        <v>Přesun stavebních kapacit</v>
      </c>
      <c r="E17" s="34"/>
      <c r="F17" s="35"/>
      <c r="G17" s="30">
        <f>Rekapitulace!I24</f>
        <v>0</v>
      </c>
    </row>
    <row r="18" spans="1:7" ht="15.95" customHeight="1" x14ac:dyDescent="0.2">
      <c r="A18" s="36" t="s">
        <v>28</v>
      </c>
      <c r="B18" s="37" t="s">
        <v>29</v>
      </c>
      <c r="C18" s="30">
        <f>Dodavka</f>
        <v>0</v>
      </c>
      <c r="D18" s="4" t="str">
        <f>Rekapitulace!A25</f>
        <v>Mimostaveništní doprava</v>
      </c>
      <c r="E18" s="34"/>
      <c r="F18" s="35"/>
      <c r="G18" s="30">
        <f>Rekapitulace!I25</f>
        <v>0</v>
      </c>
    </row>
    <row r="19" spans="1:7" ht="15.95" customHeight="1" x14ac:dyDescent="0.2">
      <c r="A19" s="38" t="s">
        <v>30</v>
      </c>
      <c r="B19" s="29"/>
      <c r="C19" s="30">
        <f>SUM(C15:C18)</f>
        <v>0</v>
      </c>
      <c r="D19" s="4" t="str">
        <f>Rekapitulace!A26</f>
        <v>Zařízení staveniště</v>
      </c>
      <c r="E19" s="34"/>
      <c r="F19" s="35"/>
      <c r="G19" s="30">
        <f>Rekapitulace!I26</f>
        <v>0</v>
      </c>
    </row>
    <row r="20" spans="1:7" ht="15.95" customHeight="1" x14ac:dyDescent="0.2">
      <c r="A20" s="38"/>
      <c r="B20" s="29"/>
      <c r="C20" s="30"/>
      <c r="D20" s="4" t="str">
        <f>Rekapitulace!A27</f>
        <v>Provoz investora</v>
      </c>
      <c r="E20" s="34"/>
      <c r="F20" s="35"/>
      <c r="G20" s="30">
        <f>Rekapitulace!I27</f>
        <v>0</v>
      </c>
    </row>
    <row r="21" spans="1:7" ht="15.95" customHeight="1" x14ac:dyDescent="0.2">
      <c r="A21" s="38" t="s">
        <v>31</v>
      </c>
      <c r="B21" s="29"/>
      <c r="C21" s="30">
        <f>HZS</f>
        <v>0</v>
      </c>
      <c r="D21" s="4" t="str">
        <f>Rekapitulace!A28</f>
        <v>Kompletační činnost (IČD)</v>
      </c>
      <c r="E21" s="34"/>
      <c r="F21" s="35"/>
      <c r="G21" s="30">
        <f>Rekapitulace!I28</f>
        <v>0</v>
      </c>
    </row>
    <row r="22" spans="1:7" ht="15.95" customHeight="1" x14ac:dyDescent="0.2">
      <c r="A22" s="39" t="s">
        <v>32</v>
      </c>
      <c r="B22" s="40"/>
      <c r="C22" s="30">
        <f>C19+C21</f>
        <v>0</v>
      </c>
      <c r="D22" s="4" t="s">
        <v>33</v>
      </c>
      <c r="E22" s="34"/>
      <c r="F22" s="35"/>
      <c r="G22" s="30">
        <f>G23-SUM(G15:G21)</f>
        <v>0</v>
      </c>
    </row>
    <row r="23" spans="1:7" ht="15.95" customHeight="1" thickBot="1" x14ac:dyDescent="0.25">
      <c r="A23" s="243" t="s">
        <v>34</v>
      </c>
      <c r="B23" s="244"/>
      <c r="C23" s="41">
        <f>C22+G23</f>
        <v>0</v>
      </c>
      <c r="D23" s="42" t="s">
        <v>35</v>
      </c>
      <c r="E23" s="43"/>
      <c r="F23" s="44"/>
      <c r="G23" s="30">
        <f>VRN</f>
        <v>0</v>
      </c>
    </row>
    <row r="24" spans="1:7" x14ac:dyDescent="0.2">
      <c r="A24" s="163" t="s">
        <v>36</v>
      </c>
      <c r="B24" s="164"/>
      <c r="C24" s="165"/>
      <c r="D24" s="164" t="s">
        <v>37</v>
      </c>
      <c r="E24" s="164"/>
      <c r="F24" s="166" t="s">
        <v>38</v>
      </c>
      <c r="G24" s="167"/>
    </row>
    <row r="25" spans="1:7" x14ac:dyDescent="0.2">
      <c r="A25" s="39" t="s">
        <v>39</v>
      </c>
      <c r="B25" s="40"/>
      <c r="C25" s="156"/>
      <c r="D25" s="40" t="s">
        <v>39</v>
      </c>
      <c r="E25" s="46"/>
      <c r="F25" s="47" t="s">
        <v>39</v>
      </c>
      <c r="G25" s="48"/>
    </row>
    <row r="26" spans="1:7" ht="37.5" customHeight="1" x14ac:dyDescent="0.2">
      <c r="A26" s="39" t="s">
        <v>40</v>
      </c>
      <c r="B26" s="49"/>
      <c r="C26" s="157"/>
      <c r="D26" s="40" t="s">
        <v>40</v>
      </c>
      <c r="E26" s="46"/>
      <c r="F26" s="47" t="s">
        <v>40</v>
      </c>
      <c r="G26" s="48"/>
    </row>
    <row r="27" spans="1:7" x14ac:dyDescent="0.2">
      <c r="A27" s="39"/>
      <c r="B27" s="50"/>
      <c r="C27" s="45"/>
      <c r="D27" s="40"/>
      <c r="E27" s="46"/>
      <c r="F27" s="47"/>
      <c r="G27" s="48"/>
    </row>
    <row r="28" spans="1:7" x14ac:dyDescent="0.2">
      <c r="A28" s="39" t="s">
        <v>41</v>
      </c>
      <c r="B28" s="40"/>
      <c r="C28" s="45"/>
      <c r="D28" s="47" t="s">
        <v>42</v>
      </c>
      <c r="E28" s="45"/>
      <c r="F28" s="51" t="s">
        <v>42</v>
      </c>
      <c r="G28" s="48"/>
    </row>
    <row r="29" spans="1:7" ht="69" customHeight="1" x14ac:dyDescent="0.2">
      <c r="A29" s="39"/>
      <c r="B29" s="40"/>
      <c r="C29" s="52"/>
      <c r="D29" s="53"/>
      <c r="E29" s="52"/>
      <c r="F29" s="40"/>
      <c r="G29" s="48"/>
    </row>
    <row r="30" spans="1:7" x14ac:dyDescent="0.2">
      <c r="A30" s="54" t="s">
        <v>43</v>
      </c>
      <c r="B30" s="55"/>
      <c r="C30" s="56">
        <v>21</v>
      </c>
      <c r="D30" s="55" t="s">
        <v>44</v>
      </c>
      <c r="E30" s="57"/>
      <c r="F30" s="235">
        <f>C23-F32</f>
        <v>0</v>
      </c>
      <c r="G30" s="236"/>
    </row>
    <row r="31" spans="1:7" x14ac:dyDescent="0.2">
      <c r="A31" s="54" t="s">
        <v>45</v>
      </c>
      <c r="B31" s="55"/>
      <c r="C31" s="56">
        <f>SazbaDPH1</f>
        <v>21</v>
      </c>
      <c r="D31" s="55" t="s">
        <v>46</v>
      </c>
      <c r="E31" s="57"/>
      <c r="F31" s="235">
        <f>ROUND(PRODUCT(F30,C31/100),0)</f>
        <v>0</v>
      </c>
      <c r="G31" s="236"/>
    </row>
    <row r="32" spans="1:7" x14ac:dyDescent="0.2">
      <c r="A32" s="54" t="s">
        <v>43</v>
      </c>
      <c r="B32" s="55"/>
      <c r="C32" s="56">
        <v>0</v>
      </c>
      <c r="D32" s="55" t="s">
        <v>46</v>
      </c>
      <c r="E32" s="57"/>
      <c r="F32" s="235">
        <v>0</v>
      </c>
      <c r="G32" s="236"/>
    </row>
    <row r="33" spans="1:8" x14ac:dyDescent="0.2">
      <c r="A33" s="54" t="s">
        <v>45</v>
      </c>
      <c r="B33" s="58"/>
      <c r="C33" s="59">
        <f>SazbaDPH2</f>
        <v>0</v>
      </c>
      <c r="D33" s="55" t="s">
        <v>46</v>
      </c>
      <c r="E33" s="35"/>
      <c r="F33" s="235">
        <f>ROUND(PRODUCT(F32,C33/100),0)</f>
        <v>0</v>
      </c>
      <c r="G33" s="236"/>
    </row>
    <row r="34" spans="1:8" s="63" customFormat="1" ht="19.5" customHeight="1" thickBot="1" x14ac:dyDescent="0.3">
      <c r="A34" s="60" t="s">
        <v>47</v>
      </c>
      <c r="B34" s="61"/>
      <c r="C34" s="61"/>
      <c r="D34" s="61"/>
      <c r="E34" s="62"/>
      <c r="F34" s="237">
        <f>ROUND(SUM(F30:F33),0)</f>
        <v>0</v>
      </c>
      <c r="G34" s="238"/>
    </row>
    <row r="36" spans="1:8" x14ac:dyDescent="0.2">
      <c r="A36" s="64" t="s">
        <v>48</v>
      </c>
      <c r="B36" s="64"/>
      <c r="C36" s="64"/>
      <c r="D36" s="64"/>
      <c r="E36" s="64"/>
      <c r="F36" s="64"/>
      <c r="G36" s="64"/>
      <c r="H36" t="s">
        <v>6</v>
      </c>
    </row>
    <row r="37" spans="1:8" ht="14.25" customHeight="1" x14ac:dyDescent="0.2">
      <c r="A37" s="64"/>
      <c r="B37" s="239"/>
      <c r="C37" s="239"/>
      <c r="D37" s="239"/>
      <c r="E37" s="239"/>
      <c r="F37" s="239"/>
      <c r="G37" s="239"/>
      <c r="H37" t="s">
        <v>6</v>
      </c>
    </row>
    <row r="38" spans="1:8" ht="12.75" customHeight="1" x14ac:dyDescent="0.2">
      <c r="A38" s="65"/>
      <c r="B38" s="239"/>
      <c r="C38" s="239"/>
      <c r="D38" s="239"/>
      <c r="E38" s="239"/>
      <c r="F38" s="239"/>
      <c r="G38" s="239"/>
      <c r="H38" t="s">
        <v>6</v>
      </c>
    </row>
    <row r="39" spans="1:8" x14ac:dyDescent="0.2">
      <c r="A39" s="65"/>
      <c r="B39" s="239"/>
      <c r="C39" s="239"/>
      <c r="D39" s="239"/>
      <c r="E39" s="239"/>
      <c r="F39" s="239"/>
      <c r="G39" s="239"/>
      <c r="H39" t="s">
        <v>6</v>
      </c>
    </row>
    <row r="40" spans="1:8" x14ac:dyDescent="0.2">
      <c r="A40" s="65"/>
      <c r="B40" s="239"/>
      <c r="C40" s="239"/>
      <c r="D40" s="239"/>
      <c r="E40" s="239"/>
      <c r="F40" s="239"/>
      <c r="G40" s="239"/>
      <c r="H40" t="s">
        <v>6</v>
      </c>
    </row>
    <row r="41" spans="1:8" x14ac:dyDescent="0.2">
      <c r="A41" s="65"/>
      <c r="B41" s="239"/>
      <c r="C41" s="239"/>
      <c r="D41" s="239"/>
      <c r="E41" s="239"/>
      <c r="F41" s="239"/>
      <c r="G41" s="239"/>
      <c r="H41" t="s">
        <v>6</v>
      </c>
    </row>
    <row r="42" spans="1:8" x14ac:dyDescent="0.2">
      <c r="A42" s="65"/>
      <c r="B42" s="239"/>
      <c r="C42" s="239"/>
      <c r="D42" s="239"/>
      <c r="E42" s="239"/>
      <c r="F42" s="239"/>
      <c r="G42" s="239"/>
      <c r="H42" t="s">
        <v>6</v>
      </c>
    </row>
    <row r="43" spans="1:8" x14ac:dyDescent="0.2">
      <c r="A43" s="65"/>
      <c r="B43" s="239"/>
      <c r="C43" s="239"/>
      <c r="D43" s="239"/>
      <c r="E43" s="239"/>
      <c r="F43" s="239"/>
      <c r="G43" s="239"/>
      <c r="H43" t="s">
        <v>6</v>
      </c>
    </row>
    <row r="44" spans="1:8" x14ac:dyDescent="0.2">
      <c r="A44" s="65"/>
      <c r="B44" s="239"/>
      <c r="C44" s="239"/>
      <c r="D44" s="239"/>
      <c r="E44" s="239"/>
      <c r="F44" s="239"/>
      <c r="G44" s="239"/>
      <c r="H44" t="s">
        <v>6</v>
      </c>
    </row>
    <row r="45" spans="1:8" ht="0.75" customHeight="1" x14ac:dyDescent="0.2">
      <c r="A45" s="65"/>
      <c r="B45" s="239"/>
      <c r="C45" s="239"/>
      <c r="D45" s="239"/>
      <c r="E45" s="239"/>
      <c r="F45" s="239"/>
      <c r="G45" s="239"/>
      <c r="H45" t="s">
        <v>6</v>
      </c>
    </row>
    <row r="46" spans="1:8" x14ac:dyDescent="0.2">
      <c r="B46" s="234"/>
      <c r="C46" s="234"/>
      <c r="D46" s="234"/>
      <c r="E46" s="234"/>
      <c r="F46" s="234"/>
      <c r="G46" s="234"/>
    </row>
    <row r="47" spans="1:8" x14ac:dyDescent="0.2">
      <c r="B47" s="234"/>
      <c r="C47" s="234"/>
      <c r="D47" s="234"/>
      <c r="E47" s="234"/>
      <c r="F47" s="234"/>
      <c r="G47" s="234"/>
    </row>
    <row r="48" spans="1:8" x14ac:dyDescent="0.2">
      <c r="B48" s="234"/>
      <c r="C48" s="234"/>
      <c r="D48" s="234"/>
      <c r="E48" s="234"/>
      <c r="F48" s="234"/>
      <c r="G48" s="234"/>
    </row>
    <row r="49" spans="2:7" x14ac:dyDescent="0.2">
      <c r="B49" s="234"/>
      <c r="C49" s="234"/>
      <c r="D49" s="234"/>
      <c r="E49" s="234"/>
      <c r="F49" s="234"/>
      <c r="G49" s="234"/>
    </row>
    <row r="50" spans="2:7" x14ac:dyDescent="0.2">
      <c r="B50" s="234"/>
      <c r="C50" s="234"/>
      <c r="D50" s="234"/>
      <c r="E50" s="234"/>
      <c r="F50" s="234"/>
      <c r="G50" s="234"/>
    </row>
    <row r="51" spans="2:7" x14ac:dyDescent="0.2">
      <c r="B51" s="234"/>
      <c r="C51" s="234"/>
      <c r="D51" s="234"/>
      <c r="E51" s="234"/>
      <c r="F51" s="234"/>
      <c r="G51" s="234"/>
    </row>
    <row r="52" spans="2:7" x14ac:dyDescent="0.2">
      <c r="B52" s="234"/>
      <c r="C52" s="234"/>
      <c r="D52" s="234"/>
      <c r="E52" s="234"/>
      <c r="F52" s="234"/>
      <c r="G52" s="234"/>
    </row>
    <row r="53" spans="2:7" x14ac:dyDescent="0.2">
      <c r="B53" s="234"/>
      <c r="C53" s="234"/>
      <c r="D53" s="234"/>
      <c r="E53" s="234"/>
      <c r="F53" s="234"/>
      <c r="G53" s="234"/>
    </row>
    <row r="54" spans="2:7" x14ac:dyDescent="0.2">
      <c r="B54" s="234"/>
      <c r="C54" s="234"/>
      <c r="D54" s="234"/>
      <c r="E54" s="234"/>
      <c r="F54" s="234"/>
      <c r="G54" s="234"/>
    </row>
    <row r="55" spans="2:7" x14ac:dyDescent="0.2">
      <c r="B55" s="234"/>
      <c r="C55" s="234"/>
      <c r="D55" s="234"/>
      <c r="E55" s="234"/>
      <c r="F55" s="234"/>
      <c r="G55" s="234"/>
    </row>
  </sheetData>
  <mergeCells count="22"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37:G45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1"/>
  <sheetViews>
    <sheetView workbookViewId="0">
      <selection activeCell="K1" sqref="K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45" t="s">
        <v>49</v>
      </c>
      <c r="B1" s="246"/>
      <c r="C1" s="66" t="str">
        <f>CONCATENATE(cislostavby," ",nazevstavby)</f>
        <v xml:space="preserve"> Č.K., U Berkovky - přeložka a prodl.vodovodu</v>
      </c>
      <c r="D1" s="67"/>
      <c r="E1" s="68"/>
      <c r="F1" s="67"/>
      <c r="G1" s="69" t="s">
        <v>376</v>
      </c>
      <c r="H1" s="70"/>
      <c r="I1" s="71"/>
    </row>
    <row r="2" spans="1:9" ht="13.5" thickBot="1" x14ac:dyDescent="0.25">
      <c r="A2" s="247" t="s">
        <v>50</v>
      </c>
      <c r="B2" s="248"/>
      <c r="C2" s="72" t="str">
        <f>CONCATENATE(cisloobjektu," ",nazevobjektu)</f>
        <v>SO 01 - Vodovod (výměna a přeložka - DN 350)</v>
      </c>
      <c r="D2" s="73"/>
      <c r="E2" s="74"/>
      <c r="F2" s="73"/>
      <c r="G2" s="249"/>
      <c r="H2" s="250"/>
      <c r="I2" s="251"/>
    </row>
    <row r="3" spans="1:9" ht="13.5" thickTop="1" x14ac:dyDescent="0.2">
      <c r="A3" s="46"/>
      <c r="B3" s="46"/>
      <c r="C3" s="46"/>
      <c r="D3" s="46"/>
      <c r="E3" s="46"/>
      <c r="F3" s="40"/>
      <c r="G3" s="46"/>
      <c r="H3" s="46"/>
      <c r="I3" s="46"/>
    </row>
    <row r="4" spans="1:9" ht="19.5" customHeight="1" x14ac:dyDescent="0.25">
      <c r="A4" s="75" t="s">
        <v>51</v>
      </c>
      <c r="B4" s="76"/>
      <c r="C4" s="76"/>
      <c r="D4" s="76"/>
      <c r="E4" s="77"/>
      <c r="F4" s="76"/>
      <c r="G4" s="76"/>
      <c r="H4" s="76"/>
      <c r="I4" s="76"/>
    </row>
    <row r="5" spans="1:9" ht="13.5" thickBot="1" x14ac:dyDescent="0.25">
      <c r="A5" s="46"/>
      <c r="B5" s="46"/>
      <c r="C5" s="46"/>
      <c r="D5" s="46"/>
      <c r="E5" s="46"/>
      <c r="F5" s="46"/>
      <c r="G5" s="46"/>
      <c r="H5" s="46"/>
      <c r="I5" s="46"/>
    </row>
    <row r="6" spans="1:9" s="17" customFormat="1" ht="13.5" thickBot="1" x14ac:dyDescent="0.25">
      <c r="A6" s="171"/>
      <c r="B6" s="172" t="s">
        <v>52</v>
      </c>
      <c r="C6" s="172"/>
      <c r="D6" s="173"/>
      <c r="E6" s="174" t="s">
        <v>53</v>
      </c>
      <c r="F6" s="175" t="s">
        <v>54</v>
      </c>
      <c r="G6" s="175" t="s">
        <v>55</v>
      </c>
      <c r="H6" s="175" t="s">
        <v>56</v>
      </c>
      <c r="I6" s="176" t="s">
        <v>31</v>
      </c>
    </row>
    <row r="7" spans="1:9" s="17" customFormat="1" ht="18" customHeight="1" x14ac:dyDescent="0.2">
      <c r="A7" s="195" t="str">
        <f>Položky!B7</f>
        <v>1</v>
      </c>
      <c r="B7" s="196" t="str">
        <f>Položky!C7</f>
        <v>Zemní práce</v>
      </c>
      <c r="C7" s="197"/>
      <c r="D7" s="198"/>
      <c r="E7" s="199">
        <f>Položky!BA66</f>
        <v>0</v>
      </c>
      <c r="F7" s="200">
        <f>Položky!BB66</f>
        <v>0</v>
      </c>
      <c r="G7" s="200">
        <f>Položky!BC66</f>
        <v>0</v>
      </c>
      <c r="H7" s="200">
        <f>Položky!BD66</f>
        <v>0</v>
      </c>
      <c r="I7" s="201">
        <f>Položky!BE66</f>
        <v>0</v>
      </c>
    </row>
    <row r="8" spans="1:9" s="17" customFormat="1" ht="18" customHeight="1" x14ac:dyDescent="0.2">
      <c r="A8" s="202" t="str">
        <f>Položky!B67</f>
        <v>31</v>
      </c>
      <c r="B8" s="203" t="str">
        <f>Položky!C67</f>
        <v>Zdi podpěrné a volné</v>
      </c>
      <c r="C8" s="204"/>
      <c r="D8" s="205"/>
      <c r="E8" s="206">
        <f>Položky!BA70</f>
        <v>0</v>
      </c>
      <c r="F8" s="207">
        <f>Položky!BB70</f>
        <v>0</v>
      </c>
      <c r="G8" s="207">
        <f>Položky!BC70</f>
        <v>0</v>
      </c>
      <c r="H8" s="207">
        <f>Položky!BD70</f>
        <v>0</v>
      </c>
      <c r="I8" s="208">
        <f>Položky!BE70</f>
        <v>0</v>
      </c>
    </row>
    <row r="9" spans="1:9" s="17" customFormat="1" ht="18" customHeight="1" x14ac:dyDescent="0.2">
      <c r="A9" s="202" t="str">
        <f>Položky!B71</f>
        <v>45</v>
      </c>
      <c r="B9" s="203" t="str">
        <f>Položky!C71</f>
        <v>Podkladní a vedlejší konstrukce</v>
      </c>
      <c r="C9" s="204"/>
      <c r="D9" s="205"/>
      <c r="E9" s="206">
        <f>Položky!BA98</f>
        <v>0</v>
      </c>
      <c r="F9" s="207">
        <f>Položky!BB98</f>
        <v>0</v>
      </c>
      <c r="G9" s="207">
        <f>Položky!BC98</f>
        <v>0</v>
      </c>
      <c r="H9" s="207">
        <f>Položky!BD98</f>
        <v>0</v>
      </c>
      <c r="I9" s="208">
        <f>Položky!BE98</f>
        <v>0</v>
      </c>
    </row>
    <row r="10" spans="1:9" s="17" customFormat="1" ht="18" customHeight="1" x14ac:dyDescent="0.2">
      <c r="A10" s="202" t="str">
        <f>Položky!B99</f>
        <v>5</v>
      </c>
      <c r="B10" s="203" t="str">
        <f>Položky!C99</f>
        <v>Komunikace</v>
      </c>
      <c r="C10" s="204"/>
      <c r="D10" s="205"/>
      <c r="E10" s="206">
        <f>Položky!BA109</f>
        <v>0</v>
      </c>
      <c r="F10" s="207">
        <f>Položky!BB109</f>
        <v>0</v>
      </c>
      <c r="G10" s="207">
        <f>Položky!BC109</f>
        <v>0</v>
      </c>
      <c r="H10" s="207">
        <f>Položky!BD109</f>
        <v>0</v>
      </c>
      <c r="I10" s="208">
        <f>Položky!BE109</f>
        <v>0</v>
      </c>
    </row>
    <row r="11" spans="1:9" s="17" customFormat="1" ht="18" customHeight="1" x14ac:dyDescent="0.2">
      <c r="A11" s="202" t="str">
        <f>Položky!B110</f>
        <v>8</v>
      </c>
      <c r="B11" s="203" t="str">
        <f>Položky!C110</f>
        <v>Trubní vedení</v>
      </c>
      <c r="C11" s="204"/>
      <c r="D11" s="205"/>
      <c r="E11" s="206">
        <f>Položky!BA155</f>
        <v>0</v>
      </c>
      <c r="F11" s="207">
        <f>Položky!BB155</f>
        <v>0</v>
      </c>
      <c r="G11" s="207">
        <f>Položky!BC155</f>
        <v>0</v>
      </c>
      <c r="H11" s="207">
        <f>Položky!BD155</f>
        <v>0</v>
      </c>
      <c r="I11" s="208">
        <f>Položky!BE155</f>
        <v>0</v>
      </c>
    </row>
    <row r="12" spans="1:9" s="17" customFormat="1" ht="18" customHeight="1" x14ac:dyDescent="0.2">
      <c r="A12" s="202" t="str">
        <f>Položky!B156</f>
        <v>891</v>
      </c>
      <c r="B12" s="203" t="str">
        <f>Položky!C156</f>
        <v>Ukotvení vodovodu na BT patkách</v>
      </c>
      <c r="C12" s="204"/>
      <c r="D12" s="205"/>
      <c r="E12" s="206">
        <f>Položky!BA166</f>
        <v>0</v>
      </c>
      <c r="F12" s="207">
        <f>Položky!BB166</f>
        <v>0</v>
      </c>
      <c r="G12" s="207">
        <f>Položky!BC166</f>
        <v>0</v>
      </c>
      <c r="H12" s="207">
        <f>Položky!BD166</f>
        <v>0</v>
      </c>
      <c r="I12" s="208">
        <f>Položky!BE166</f>
        <v>0</v>
      </c>
    </row>
    <row r="13" spans="1:9" s="17" customFormat="1" ht="18" customHeight="1" x14ac:dyDescent="0.2">
      <c r="A13" s="202" t="str">
        <f>Položky!B167</f>
        <v>90</v>
      </c>
      <c r="B13" s="203" t="str">
        <f>Položky!C167</f>
        <v>Oplocení</v>
      </c>
      <c r="C13" s="204"/>
      <c r="D13" s="205"/>
      <c r="E13" s="206">
        <f>Položky!BA170</f>
        <v>0</v>
      </c>
      <c r="F13" s="207">
        <f>Položky!BB170</f>
        <v>0</v>
      </c>
      <c r="G13" s="207">
        <f>Položky!BC170</f>
        <v>0</v>
      </c>
      <c r="H13" s="207">
        <f>Položky!BD170</f>
        <v>0</v>
      </c>
      <c r="I13" s="208">
        <f>Položky!BE170</f>
        <v>0</v>
      </c>
    </row>
    <row r="14" spans="1:9" s="17" customFormat="1" ht="18" customHeight="1" x14ac:dyDescent="0.2">
      <c r="A14" s="202" t="str">
        <f>Položky!B171</f>
        <v>96</v>
      </c>
      <c r="B14" s="203" t="str">
        <f>Položky!C171</f>
        <v>Bourání konstrukcí</v>
      </c>
      <c r="C14" s="204"/>
      <c r="D14" s="205"/>
      <c r="E14" s="206">
        <f>Položky!BA179</f>
        <v>0</v>
      </c>
      <c r="F14" s="207">
        <f>Položky!BB179</f>
        <v>0</v>
      </c>
      <c r="G14" s="207">
        <f>Položky!BC179</f>
        <v>0</v>
      </c>
      <c r="H14" s="207">
        <f>Položky!BD179</f>
        <v>0</v>
      </c>
      <c r="I14" s="208">
        <f>Položky!BE179</f>
        <v>0</v>
      </c>
    </row>
    <row r="15" spans="1:9" s="17" customFormat="1" ht="18" customHeight="1" x14ac:dyDescent="0.2">
      <c r="A15" s="202" t="str">
        <f>Položky!B180</f>
        <v>99</v>
      </c>
      <c r="B15" s="203" t="str">
        <f>Položky!C180</f>
        <v>Staveništní přesun hmot</v>
      </c>
      <c r="C15" s="204"/>
      <c r="D15" s="205"/>
      <c r="E15" s="206">
        <f>Položky!BA182</f>
        <v>0</v>
      </c>
      <c r="F15" s="207">
        <f>Položky!BB182</f>
        <v>0</v>
      </c>
      <c r="G15" s="207">
        <f>Položky!BC182</f>
        <v>0</v>
      </c>
      <c r="H15" s="207">
        <f>Položky!BD182</f>
        <v>0</v>
      </c>
      <c r="I15" s="208">
        <f>Položky!BE182</f>
        <v>0</v>
      </c>
    </row>
    <row r="16" spans="1:9" s="17" customFormat="1" ht="18" customHeight="1" thickBot="1" x14ac:dyDescent="0.25">
      <c r="A16" s="209" t="str">
        <f>Položky!B183</f>
        <v>D96</v>
      </c>
      <c r="B16" s="210" t="str">
        <f>Položky!C183</f>
        <v>Přesuny suti a vybouraných hmot</v>
      </c>
      <c r="C16" s="211"/>
      <c r="D16" s="212"/>
      <c r="E16" s="213">
        <f>Položky!BA188</f>
        <v>0</v>
      </c>
      <c r="F16" s="214">
        <f>Položky!BB188</f>
        <v>0</v>
      </c>
      <c r="G16" s="214">
        <f>Položky!BC188</f>
        <v>0</v>
      </c>
      <c r="H16" s="214">
        <f>Položky!BD188</f>
        <v>0</v>
      </c>
      <c r="I16" s="215">
        <f>Položky!BE188</f>
        <v>0</v>
      </c>
    </row>
    <row r="17" spans="1:57" s="78" customFormat="1" ht="13.5" thickBot="1" x14ac:dyDescent="0.25">
      <c r="A17" s="177"/>
      <c r="B17" s="178" t="s">
        <v>57</v>
      </c>
      <c r="C17" s="178"/>
      <c r="D17" s="179"/>
      <c r="E17" s="180">
        <f>SUM(E7:E16)</f>
        <v>0</v>
      </c>
      <c r="F17" s="181">
        <f>SUM(F7:F16)</f>
        <v>0</v>
      </c>
      <c r="G17" s="181">
        <f>SUM(G7:G16)</f>
        <v>0</v>
      </c>
      <c r="H17" s="181">
        <f>SUM(H7:H16)</f>
        <v>0</v>
      </c>
      <c r="I17" s="182">
        <f>SUM(I7:I16)</f>
        <v>0</v>
      </c>
    </row>
    <row r="18" spans="1:57" x14ac:dyDescent="0.2">
      <c r="A18" s="40"/>
      <c r="B18" s="40"/>
      <c r="C18" s="40"/>
      <c r="D18" s="40"/>
      <c r="E18" s="40"/>
      <c r="F18" s="40"/>
      <c r="G18" s="40"/>
      <c r="H18" s="40"/>
      <c r="I18" s="40"/>
    </row>
    <row r="19" spans="1:57" ht="19.5" customHeight="1" x14ac:dyDescent="0.25">
      <c r="A19" s="76" t="s">
        <v>58</v>
      </c>
      <c r="B19" s="76"/>
      <c r="C19" s="76"/>
      <c r="D19" s="76"/>
      <c r="E19" s="76"/>
      <c r="F19" s="76"/>
      <c r="G19" s="79"/>
      <c r="H19" s="76"/>
      <c r="I19" s="76"/>
      <c r="BA19" s="21"/>
      <c r="BB19" s="21"/>
      <c r="BC19" s="21"/>
      <c r="BD19" s="21"/>
      <c r="BE19" s="21"/>
    </row>
    <row r="20" spans="1:57" ht="13.5" thickBot="1" x14ac:dyDescent="0.25">
      <c r="A20" s="46"/>
      <c r="B20" s="46"/>
      <c r="C20" s="46"/>
      <c r="D20" s="46"/>
      <c r="E20" s="46"/>
      <c r="F20" s="46"/>
      <c r="G20" s="46"/>
      <c r="H20" s="46"/>
      <c r="I20" s="46"/>
    </row>
    <row r="21" spans="1:57" x14ac:dyDescent="0.2">
      <c r="A21" s="163" t="s">
        <v>59</v>
      </c>
      <c r="B21" s="164"/>
      <c r="C21" s="164"/>
      <c r="D21" s="183"/>
      <c r="E21" s="184" t="s">
        <v>60</v>
      </c>
      <c r="F21" s="185" t="s">
        <v>61</v>
      </c>
      <c r="G21" s="186" t="s">
        <v>62</v>
      </c>
      <c r="H21" s="187"/>
      <c r="I21" s="188" t="s">
        <v>60</v>
      </c>
    </row>
    <row r="22" spans="1:57" x14ac:dyDescent="0.2">
      <c r="A22" s="38" t="s">
        <v>346</v>
      </c>
      <c r="B22" s="29"/>
      <c r="C22" s="29"/>
      <c r="D22" s="80"/>
      <c r="E22" s="81">
        <v>0</v>
      </c>
      <c r="F22" s="82">
        <v>0</v>
      </c>
      <c r="G22" s="83">
        <f t="shared" ref="G22:G29" si="0">CHOOSE(BA22+1,HSV+PSV,HSV+PSV+Mont,HSV+PSV+Dodavka+Mont,HSV,PSV,Mont,Dodavka,Mont+Dodavka,0)</f>
        <v>0</v>
      </c>
      <c r="H22" s="84"/>
      <c r="I22" s="85">
        <f t="shared" ref="I22:I29" si="1">E22+F22*G22/100</f>
        <v>0</v>
      </c>
      <c r="BA22">
        <v>0</v>
      </c>
    </row>
    <row r="23" spans="1:57" x14ac:dyDescent="0.2">
      <c r="A23" s="38" t="s">
        <v>347</v>
      </c>
      <c r="B23" s="29"/>
      <c r="C23" s="29"/>
      <c r="D23" s="80"/>
      <c r="E23" s="81">
        <v>0</v>
      </c>
      <c r="F23" s="82">
        <v>0</v>
      </c>
      <c r="G23" s="83">
        <f t="shared" si="0"/>
        <v>0</v>
      </c>
      <c r="H23" s="84"/>
      <c r="I23" s="85">
        <f t="shared" si="1"/>
        <v>0</v>
      </c>
      <c r="BA23">
        <v>0</v>
      </c>
    </row>
    <row r="24" spans="1:57" x14ac:dyDescent="0.2">
      <c r="A24" s="38" t="s">
        <v>348</v>
      </c>
      <c r="B24" s="29"/>
      <c r="C24" s="29"/>
      <c r="D24" s="80"/>
      <c r="E24" s="81">
        <v>0</v>
      </c>
      <c r="F24" s="82">
        <v>0</v>
      </c>
      <c r="G24" s="83">
        <f t="shared" si="0"/>
        <v>0</v>
      </c>
      <c r="H24" s="84"/>
      <c r="I24" s="85">
        <f t="shared" si="1"/>
        <v>0</v>
      </c>
      <c r="BA24">
        <v>0</v>
      </c>
    </row>
    <row r="25" spans="1:57" x14ac:dyDescent="0.2">
      <c r="A25" s="38" t="s">
        <v>349</v>
      </c>
      <c r="B25" s="29"/>
      <c r="C25" s="29"/>
      <c r="D25" s="80"/>
      <c r="E25" s="81">
        <v>0</v>
      </c>
      <c r="F25" s="82">
        <v>0</v>
      </c>
      <c r="G25" s="83">
        <f t="shared" si="0"/>
        <v>0</v>
      </c>
      <c r="H25" s="84"/>
      <c r="I25" s="85">
        <f t="shared" si="1"/>
        <v>0</v>
      </c>
      <c r="BA25">
        <v>0</v>
      </c>
    </row>
    <row r="26" spans="1:57" x14ac:dyDescent="0.2">
      <c r="A26" s="38" t="s">
        <v>350</v>
      </c>
      <c r="B26" s="29"/>
      <c r="C26" s="29"/>
      <c r="D26" s="80"/>
      <c r="E26" s="81">
        <v>0</v>
      </c>
      <c r="F26" s="82">
        <v>0</v>
      </c>
      <c r="G26" s="83">
        <f t="shared" si="0"/>
        <v>0</v>
      </c>
      <c r="H26" s="84"/>
      <c r="I26" s="85">
        <f t="shared" si="1"/>
        <v>0</v>
      </c>
      <c r="BA26">
        <v>1</v>
      </c>
    </row>
    <row r="27" spans="1:57" x14ac:dyDescent="0.2">
      <c r="A27" s="38" t="s">
        <v>351</v>
      </c>
      <c r="B27" s="29"/>
      <c r="C27" s="29"/>
      <c r="D27" s="80"/>
      <c r="E27" s="81">
        <v>0</v>
      </c>
      <c r="F27" s="82">
        <v>0</v>
      </c>
      <c r="G27" s="83">
        <f t="shared" si="0"/>
        <v>0</v>
      </c>
      <c r="H27" s="84"/>
      <c r="I27" s="85">
        <f t="shared" si="1"/>
        <v>0</v>
      </c>
      <c r="BA27">
        <v>1</v>
      </c>
    </row>
    <row r="28" spans="1:57" x14ac:dyDescent="0.2">
      <c r="A28" s="38" t="s">
        <v>352</v>
      </c>
      <c r="B28" s="29"/>
      <c r="C28" s="29"/>
      <c r="D28" s="80"/>
      <c r="E28" s="81">
        <v>0</v>
      </c>
      <c r="F28" s="82">
        <v>0</v>
      </c>
      <c r="G28" s="83">
        <f t="shared" si="0"/>
        <v>0</v>
      </c>
      <c r="H28" s="84"/>
      <c r="I28" s="85">
        <f t="shared" si="1"/>
        <v>0</v>
      </c>
      <c r="BA28">
        <v>2</v>
      </c>
    </row>
    <row r="29" spans="1:57" x14ac:dyDescent="0.2">
      <c r="A29" s="38" t="s">
        <v>353</v>
      </c>
      <c r="B29" s="29"/>
      <c r="C29" s="29"/>
      <c r="D29" s="80"/>
      <c r="E29" s="81">
        <v>0</v>
      </c>
      <c r="F29" s="82">
        <v>0</v>
      </c>
      <c r="G29" s="83">
        <f t="shared" si="0"/>
        <v>0</v>
      </c>
      <c r="H29" s="84"/>
      <c r="I29" s="85">
        <f t="shared" si="1"/>
        <v>0</v>
      </c>
      <c r="BA29">
        <v>2</v>
      </c>
    </row>
    <row r="30" spans="1:57" ht="13.5" thickBot="1" x14ac:dyDescent="0.25">
      <c r="A30" s="189"/>
      <c r="B30" s="190" t="s">
        <v>63</v>
      </c>
      <c r="C30" s="191"/>
      <c r="D30" s="192"/>
      <c r="E30" s="193"/>
      <c r="F30" s="194"/>
      <c r="G30" s="194"/>
      <c r="H30" s="252">
        <f>SUM(I22:I29)</f>
        <v>0</v>
      </c>
      <c r="I30" s="253"/>
    </row>
    <row r="32" spans="1:57" x14ac:dyDescent="0.2">
      <c r="B32" s="78"/>
      <c r="F32" s="86"/>
      <c r="G32" s="87"/>
      <c r="H32" s="87"/>
      <c r="I32" s="88"/>
    </row>
    <row r="33" spans="6:9" x14ac:dyDescent="0.2">
      <c r="F33" s="86"/>
      <c r="G33" s="87"/>
      <c r="H33" s="87"/>
      <c r="I33" s="88"/>
    </row>
    <row r="34" spans="6:9" x14ac:dyDescent="0.2">
      <c r="F34" s="86"/>
      <c r="G34" s="87"/>
      <c r="H34" s="87"/>
      <c r="I34" s="88"/>
    </row>
    <row r="35" spans="6:9" x14ac:dyDescent="0.2">
      <c r="F35" s="86"/>
      <c r="G35" s="87"/>
      <c r="H35" s="87"/>
      <c r="I35" s="88"/>
    </row>
    <row r="36" spans="6:9" x14ac:dyDescent="0.2">
      <c r="F36" s="86"/>
      <c r="G36" s="87"/>
      <c r="H36" s="87"/>
      <c r="I36" s="88"/>
    </row>
    <row r="37" spans="6:9" x14ac:dyDescent="0.2">
      <c r="F37" s="86"/>
      <c r="G37" s="87"/>
      <c r="H37" s="87"/>
      <c r="I37" s="88"/>
    </row>
    <row r="38" spans="6:9" x14ac:dyDescent="0.2">
      <c r="F38" s="86"/>
      <c r="G38" s="87"/>
      <c r="H38" s="87"/>
      <c r="I38" s="88"/>
    </row>
    <row r="39" spans="6:9" x14ac:dyDescent="0.2">
      <c r="F39" s="86"/>
      <c r="G39" s="87"/>
      <c r="H39" s="87"/>
      <c r="I39" s="88"/>
    </row>
    <row r="40" spans="6:9" x14ac:dyDescent="0.2">
      <c r="F40" s="86"/>
      <c r="G40" s="87"/>
      <c r="H40" s="87"/>
      <c r="I40" s="88"/>
    </row>
    <row r="41" spans="6:9" x14ac:dyDescent="0.2">
      <c r="F41" s="86"/>
      <c r="G41" s="87"/>
      <c r="H41" s="87"/>
      <c r="I41" s="88"/>
    </row>
    <row r="42" spans="6:9" x14ac:dyDescent="0.2">
      <c r="F42" s="86"/>
      <c r="G42" s="87"/>
      <c r="H42" s="87"/>
      <c r="I42" s="88"/>
    </row>
    <row r="43" spans="6:9" x14ac:dyDescent="0.2">
      <c r="F43" s="86"/>
      <c r="G43" s="87"/>
      <c r="H43" s="87"/>
      <c r="I43" s="88"/>
    </row>
    <row r="44" spans="6:9" x14ac:dyDescent="0.2">
      <c r="F44" s="86"/>
      <c r="G44" s="87"/>
      <c r="H44" s="87"/>
      <c r="I44" s="88"/>
    </row>
    <row r="45" spans="6:9" x14ac:dyDescent="0.2">
      <c r="F45" s="86"/>
      <c r="G45" s="87"/>
      <c r="H45" s="87"/>
      <c r="I45" s="88"/>
    </row>
    <row r="46" spans="6:9" x14ac:dyDescent="0.2">
      <c r="F46" s="86"/>
      <c r="G46" s="87"/>
      <c r="H46" s="87"/>
      <c r="I46" s="88"/>
    </row>
    <row r="47" spans="6:9" x14ac:dyDescent="0.2">
      <c r="F47" s="86"/>
      <c r="G47" s="87"/>
      <c r="H47" s="87"/>
      <c r="I47" s="88"/>
    </row>
    <row r="48" spans="6:9" x14ac:dyDescent="0.2">
      <c r="F48" s="86"/>
      <c r="G48" s="87"/>
      <c r="H48" s="87"/>
      <c r="I48" s="88"/>
    </row>
    <row r="49" spans="6:9" x14ac:dyDescent="0.2">
      <c r="F49" s="86"/>
      <c r="G49" s="87"/>
      <c r="H49" s="87"/>
      <c r="I49" s="88"/>
    </row>
    <row r="50" spans="6:9" x14ac:dyDescent="0.2">
      <c r="F50" s="86"/>
      <c r="G50" s="87"/>
      <c r="H50" s="87"/>
      <c r="I50" s="88"/>
    </row>
    <row r="51" spans="6:9" x14ac:dyDescent="0.2">
      <c r="F51" s="86"/>
      <c r="G51" s="87"/>
      <c r="H51" s="87"/>
      <c r="I51" s="88"/>
    </row>
    <row r="52" spans="6:9" x14ac:dyDescent="0.2">
      <c r="F52" s="86"/>
      <c r="G52" s="87"/>
      <c r="H52" s="87"/>
      <c r="I52" s="88"/>
    </row>
    <row r="53" spans="6:9" x14ac:dyDescent="0.2">
      <c r="F53" s="86"/>
      <c r="G53" s="87"/>
      <c r="H53" s="87"/>
      <c r="I53" s="88"/>
    </row>
    <row r="54" spans="6:9" x14ac:dyDescent="0.2">
      <c r="F54" s="86"/>
      <c r="G54" s="87"/>
      <c r="H54" s="87"/>
      <c r="I54" s="88"/>
    </row>
    <row r="55" spans="6:9" x14ac:dyDescent="0.2">
      <c r="F55" s="86"/>
      <c r="G55" s="87"/>
      <c r="H55" s="87"/>
      <c r="I55" s="88"/>
    </row>
    <row r="56" spans="6:9" x14ac:dyDescent="0.2">
      <c r="F56" s="86"/>
      <c r="G56" s="87"/>
      <c r="H56" s="87"/>
      <c r="I56" s="88"/>
    </row>
    <row r="57" spans="6:9" x14ac:dyDescent="0.2">
      <c r="F57" s="86"/>
      <c r="G57" s="87"/>
      <c r="H57" s="87"/>
      <c r="I57" s="88"/>
    </row>
    <row r="58" spans="6:9" x14ac:dyDescent="0.2">
      <c r="F58" s="86"/>
      <c r="G58" s="87"/>
      <c r="H58" s="87"/>
      <c r="I58" s="88"/>
    </row>
    <row r="59" spans="6:9" x14ac:dyDescent="0.2">
      <c r="F59" s="86"/>
      <c r="G59" s="87"/>
      <c r="H59" s="87"/>
      <c r="I59" s="88"/>
    </row>
    <row r="60" spans="6:9" x14ac:dyDescent="0.2">
      <c r="F60" s="86"/>
      <c r="G60" s="87"/>
      <c r="H60" s="87"/>
      <c r="I60" s="88"/>
    </row>
    <row r="61" spans="6:9" x14ac:dyDescent="0.2">
      <c r="F61" s="86"/>
      <c r="G61" s="87"/>
      <c r="H61" s="87"/>
      <c r="I61" s="88"/>
    </row>
    <row r="62" spans="6:9" x14ac:dyDescent="0.2">
      <c r="F62" s="86"/>
      <c r="G62" s="87"/>
      <c r="H62" s="87"/>
      <c r="I62" s="88"/>
    </row>
    <row r="63" spans="6:9" x14ac:dyDescent="0.2">
      <c r="F63" s="86"/>
      <c r="G63" s="87"/>
      <c r="H63" s="87"/>
      <c r="I63" s="88"/>
    </row>
    <row r="64" spans="6:9" x14ac:dyDescent="0.2">
      <c r="F64" s="86"/>
      <c r="G64" s="87"/>
      <c r="H64" s="87"/>
      <c r="I64" s="88"/>
    </row>
    <row r="65" spans="6:9" x14ac:dyDescent="0.2">
      <c r="F65" s="86"/>
      <c r="G65" s="87"/>
      <c r="H65" s="87"/>
      <c r="I65" s="88"/>
    </row>
    <row r="66" spans="6:9" x14ac:dyDescent="0.2">
      <c r="F66" s="86"/>
      <c r="G66" s="87"/>
      <c r="H66" s="87"/>
      <c r="I66" s="88"/>
    </row>
    <row r="67" spans="6:9" x14ac:dyDescent="0.2">
      <c r="F67" s="86"/>
      <c r="G67" s="87"/>
      <c r="H67" s="87"/>
      <c r="I67" s="88"/>
    </row>
    <row r="68" spans="6:9" x14ac:dyDescent="0.2">
      <c r="F68" s="86"/>
      <c r="G68" s="87"/>
      <c r="H68" s="87"/>
      <c r="I68" s="88"/>
    </row>
    <row r="69" spans="6:9" x14ac:dyDescent="0.2">
      <c r="F69" s="86"/>
      <c r="G69" s="87"/>
      <c r="H69" s="87"/>
      <c r="I69" s="88"/>
    </row>
    <row r="70" spans="6:9" x14ac:dyDescent="0.2">
      <c r="F70" s="86"/>
      <c r="G70" s="87"/>
      <c r="H70" s="87"/>
      <c r="I70" s="88"/>
    </row>
    <row r="71" spans="6:9" x14ac:dyDescent="0.2">
      <c r="F71" s="86"/>
      <c r="G71" s="87"/>
      <c r="H71" s="87"/>
      <c r="I71" s="88"/>
    </row>
    <row r="72" spans="6:9" x14ac:dyDescent="0.2">
      <c r="F72" s="86"/>
      <c r="G72" s="87"/>
      <c r="H72" s="87"/>
      <c r="I72" s="88"/>
    </row>
    <row r="73" spans="6:9" x14ac:dyDescent="0.2">
      <c r="F73" s="86"/>
      <c r="G73" s="87"/>
      <c r="H73" s="87"/>
      <c r="I73" s="88"/>
    </row>
    <row r="74" spans="6:9" x14ac:dyDescent="0.2">
      <c r="F74" s="86"/>
      <c r="G74" s="87"/>
      <c r="H74" s="87"/>
      <c r="I74" s="88"/>
    </row>
    <row r="75" spans="6:9" x14ac:dyDescent="0.2">
      <c r="F75" s="86"/>
      <c r="G75" s="87"/>
      <c r="H75" s="87"/>
      <c r="I75" s="88"/>
    </row>
    <row r="76" spans="6:9" x14ac:dyDescent="0.2">
      <c r="F76" s="86"/>
      <c r="G76" s="87"/>
      <c r="H76" s="87"/>
      <c r="I76" s="88"/>
    </row>
    <row r="77" spans="6:9" x14ac:dyDescent="0.2">
      <c r="F77" s="86"/>
      <c r="G77" s="87"/>
      <c r="H77" s="87"/>
      <c r="I77" s="88"/>
    </row>
    <row r="78" spans="6:9" x14ac:dyDescent="0.2">
      <c r="F78" s="86"/>
      <c r="G78" s="87"/>
      <c r="H78" s="87"/>
      <c r="I78" s="88"/>
    </row>
    <row r="79" spans="6:9" x14ac:dyDescent="0.2">
      <c r="F79" s="86"/>
      <c r="G79" s="87"/>
      <c r="H79" s="87"/>
      <c r="I79" s="88"/>
    </row>
    <row r="80" spans="6:9" x14ac:dyDescent="0.2">
      <c r="F80" s="86"/>
      <c r="G80" s="87"/>
      <c r="H80" s="87"/>
      <c r="I80" s="88"/>
    </row>
    <row r="81" spans="6:9" x14ac:dyDescent="0.2">
      <c r="F81" s="86"/>
      <c r="G81" s="87"/>
      <c r="H81" s="87"/>
      <c r="I81" s="88"/>
    </row>
  </sheetData>
  <mergeCells count="4">
    <mergeCell ref="A1:B1"/>
    <mergeCell ref="A2:B2"/>
    <mergeCell ref="G2:I2"/>
    <mergeCell ref="H30:I3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61"/>
  <sheetViews>
    <sheetView showGridLines="0" showZeros="0" zoomScaleNormal="100" workbookViewId="0">
      <selection activeCell="I1" sqref="I1"/>
    </sheetView>
  </sheetViews>
  <sheetFormatPr defaultRowHeight="12.75" x14ac:dyDescent="0.2"/>
  <cols>
    <col min="1" max="1" width="4.42578125" style="89" customWidth="1"/>
    <col min="2" max="2" width="11.5703125" style="89" customWidth="1"/>
    <col min="3" max="3" width="47.28515625" style="89" customWidth="1"/>
    <col min="4" max="4" width="4.5703125" style="89" customWidth="1"/>
    <col min="5" max="5" width="6.28515625" style="131" customWidth="1"/>
    <col min="6" max="6" width="9" style="89" customWidth="1"/>
    <col min="7" max="7" width="12.28515625" style="89" customWidth="1"/>
    <col min="8" max="8" width="9.140625" style="89"/>
    <col min="9" max="9" width="10.5703125" style="89" bestFit="1" customWidth="1"/>
    <col min="10" max="10" width="11.7109375" style="89" bestFit="1" customWidth="1"/>
    <col min="11" max="11" width="9.140625" style="89"/>
    <col min="12" max="12" width="75.42578125" style="89" customWidth="1"/>
    <col min="13" max="13" width="45.28515625" style="89" customWidth="1"/>
    <col min="14" max="16384" width="9.140625" style="89"/>
  </cols>
  <sheetData>
    <row r="1" spans="1:104" ht="15.75" x14ac:dyDescent="0.25">
      <c r="A1" s="261" t="s">
        <v>64</v>
      </c>
      <c r="B1" s="261"/>
      <c r="C1" s="261"/>
      <c r="D1" s="261"/>
      <c r="E1" s="261"/>
      <c r="F1" s="261"/>
      <c r="G1" s="261"/>
    </row>
    <row r="2" spans="1:104" ht="14.25" customHeight="1" thickBot="1" x14ac:dyDescent="0.25">
      <c r="A2" s="90"/>
      <c r="B2" s="91"/>
      <c r="C2" s="92"/>
      <c r="D2" s="92"/>
      <c r="E2" s="93"/>
      <c r="F2" s="92"/>
      <c r="G2" s="92"/>
    </row>
    <row r="3" spans="1:104" ht="13.5" thickTop="1" x14ac:dyDescent="0.2">
      <c r="A3" s="245" t="s">
        <v>49</v>
      </c>
      <c r="B3" s="246"/>
      <c r="C3" s="66" t="str">
        <f>CONCATENATE(cislostavby," ",nazevstavby)</f>
        <v xml:space="preserve"> Č.K., U Berkovky - přeložka a prodl.vodovodu</v>
      </c>
      <c r="D3" s="94"/>
      <c r="E3" s="259" t="s">
        <v>375</v>
      </c>
      <c r="F3" s="260"/>
      <c r="G3" s="95"/>
    </row>
    <row r="4" spans="1:104" ht="13.5" thickBot="1" x14ac:dyDescent="0.25">
      <c r="A4" s="262" t="s">
        <v>50</v>
      </c>
      <c r="B4" s="248"/>
      <c r="C4" s="72" t="str">
        <f>CONCATENATE(cisloobjektu," ",nazevobjektu)</f>
        <v>SO 01 - Vodovod (výměna a přeložka - DN 350)</v>
      </c>
      <c r="D4" s="96"/>
      <c r="E4" s="263">
        <f>Rekapitulace!G2</f>
        <v>0</v>
      </c>
      <c r="F4" s="264"/>
      <c r="G4" s="265"/>
    </row>
    <row r="5" spans="1:104" ht="13.5" thickTop="1" x14ac:dyDescent="0.2">
      <c r="A5" s="97"/>
      <c r="B5" s="90"/>
      <c r="C5" s="90"/>
      <c r="D5" s="90"/>
      <c r="E5" s="98"/>
      <c r="F5" s="90"/>
      <c r="G5" s="99"/>
    </row>
    <row r="6" spans="1:104" x14ac:dyDescent="0.2">
      <c r="A6" s="216" t="s">
        <v>65</v>
      </c>
      <c r="B6" s="217" t="s">
        <v>66</v>
      </c>
      <c r="C6" s="217" t="s">
        <v>67</v>
      </c>
      <c r="D6" s="217" t="s">
        <v>68</v>
      </c>
      <c r="E6" s="218" t="s">
        <v>69</v>
      </c>
      <c r="F6" s="217" t="s">
        <v>70</v>
      </c>
      <c r="G6" s="219" t="s">
        <v>71</v>
      </c>
    </row>
    <row r="7" spans="1:104" ht="18" customHeight="1" x14ac:dyDescent="0.2">
      <c r="A7" s="100" t="s">
        <v>72</v>
      </c>
      <c r="B7" s="101" t="s">
        <v>73</v>
      </c>
      <c r="C7" s="102" t="s">
        <v>74</v>
      </c>
      <c r="D7" s="103"/>
      <c r="E7" s="104"/>
      <c r="F7" s="104"/>
      <c r="G7" s="105"/>
      <c r="H7" s="106"/>
      <c r="I7" s="106"/>
      <c r="O7" s="107">
        <v>1</v>
      </c>
    </row>
    <row r="8" spans="1:104" x14ac:dyDescent="0.2">
      <c r="A8" s="108">
        <v>1</v>
      </c>
      <c r="B8" s="109" t="s">
        <v>76</v>
      </c>
      <c r="C8" s="110" t="s">
        <v>77</v>
      </c>
      <c r="D8" s="111" t="s">
        <v>78</v>
      </c>
      <c r="E8" s="112">
        <v>4</v>
      </c>
      <c r="F8" s="112"/>
      <c r="G8" s="113">
        <f>E8*F8</f>
        <v>0</v>
      </c>
      <c r="O8" s="107">
        <v>2</v>
      </c>
      <c r="AA8" s="89">
        <v>1</v>
      </c>
      <c r="AB8" s="89">
        <v>1</v>
      </c>
      <c r="AC8" s="89">
        <v>1</v>
      </c>
      <c r="AZ8" s="89">
        <v>1</v>
      </c>
      <c r="BA8" s="89">
        <f>IF(AZ8=1,G8,0)</f>
        <v>0</v>
      </c>
      <c r="BB8" s="89">
        <f>IF(AZ8=2,G8,0)</f>
        <v>0</v>
      </c>
      <c r="BC8" s="89">
        <f>IF(AZ8=3,G8,0)</f>
        <v>0</v>
      </c>
      <c r="BD8" s="89">
        <f>IF(AZ8=4,G8,0)</f>
        <v>0</v>
      </c>
      <c r="BE8" s="89">
        <f>IF(AZ8=5,G8,0)</f>
        <v>0</v>
      </c>
      <c r="CA8" s="114">
        <v>1</v>
      </c>
      <c r="CB8" s="114">
        <v>1</v>
      </c>
      <c r="CZ8" s="89">
        <v>1.2710000000000001E-2</v>
      </c>
    </row>
    <row r="9" spans="1:104" x14ac:dyDescent="0.2">
      <c r="A9" s="115"/>
      <c r="B9" s="117"/>
      <c r="C9" s="254" t="s">
        <v>79</v>
      </c>
      <c r="D9" s="255"/>
      <c r="E9" s="118">
        <v>4</v>
      </c>
      <c r="F9" s="119"/>
      <c r="G9" s="120"/>
      <c r="M9" s="116" t="s">
        <v>79</v>
      </c>
      <c r="O9" s="107"/>
    </row>
    <row r="10" spans="1:104" x14ac:dyDescent="0.2">
      <c r="A10" s="108">
        <v>2</v>
      </c>
      <c r="B10" s="109" t="s">
        <v>80</v>
      </c>
      <c r="C10" s="110" t="s">
        <v>81</v>
      </c>
      <c r="D10" s="111" t="s">
        <v>78</v>
      </c>
      <c r="E10" s="112">
        <v>2</v>
      </c>
      <c r="F10" s="112"/>
      <c r="G10" s="113">
        <f>E10*F10</f>
        <v>0</v>
      </c>
      <c r="O10" s="107">
        <v>2</v>
      </c>
      <c r="AA10" s="89">
        <v>1</v>
      </c>
      <c r="AB10" s="89">
        <v>1</v>
      </c>
      <c r="AC10" s="89">
        <v>1</v>
      </c>
      <c r="AZ10" s="89">
        <v>1</v>
      </c>
      <c r="BA10" s="89">
        <f>IF(AZ10=1,G10,0)</f>
        <v>0</v>
      </c>
      <c r="BB10" s="89">
        <f>IF(AZ10=2,G10,0)</f>
        <v>0</v>
      </c>
      <c r="BC10" s="89">
        <f>IF(AZ10=3,G10,0)</f>
        <v>0</v>
      </c>
      <c r="BD10" s="89">
        <f>IF(AZ10=4,G10,0)</f>
        <v>0</v>
      </c>
      <c r="BE10" s="89">
        <f>IF(AZ10=5,G10,0)</f>
        <v>0</v>
      </c>
      <c r="CA10" s="114">
        <v>1</v>
      </c>
      <c r="CB10" s="114">
        <v>1</v>
      </c>
      <c r="CZ10" s="89">
        <v>2.478E-2</v>
      </c>
    </row>
    <row r="11" spans="1:104" x14ac:dyDescent="0.2">
      <c r="A11" s="115"/>
      <c r="B11" s="117"/>
      <c r="C11" s="254" t="s">
        <v>82</v>
      </c>
      <c r="D11" s="255"/>
      <c r="E11" s="118">
        <v>2</v>
      </c>
      <c r="F11" s="119"/>
      <c r="G11" s="120"/>
      <c r="M11" s="116" t="s">
        <v>82</v>
      </c>
      <c r="O11" s="107"/>
    </row>
    <row r="12" spans="1:104" x14ac:dyDescent="0.2">
      <c r="A12" s="108">
        <v>3</v>
      </c>
      <c r="B12" s="109" t="s">
        <v>83</v>
      </c>
      <c r="C12" s="110" t="s">
        <v>84</v>
      </c>
      <c r="D12" s="111" t="s">
        <v>85</v>
      </c>
      <c r="E12" s="112">
        <v>10.3</v>
      </c>
      <c r="F12" s="112"/>
      <c r="G12" s="113">
        <f>E12*F12</f>
        <v>0</v>
      </c>
      <c r="O12" s="107">
        <v>2</v>
      </c>
      <c r="AA12" s="89">
        <v>1</v>
      </c>
      <c r="AB12" s="89">
        <v>1</v>
      </c>
      <c r="AC12" s="89">
        <v>1</v>
      </c>
      <c r="AZ12" s="89">
        <v>1</v>
      </c>
      <c r="BA12" s="89">
        <f>IF(AZ12=1,G12,0)</f>
        <v>0</v>
      </c>
      <c r="BB12" s="89">
        <f>IF(AZ12=2,G12,0)</f>
        <v>0</v>
      </c>
      <c r="BC12" s="89">
        <f>IF(AZ12=3,G12,0)</f>
        <v>0</v>
      </c>
      <c r="BD12" s="89">
        <f>IF(AZ12=4,G12,0)</f>
        <v>0</v>
      </c>
      <c r="BE12" s="89">
        <f>IF(AZ12=5,G12,0)</f>
        <v>0</v>
      </c>
      <c r="CA12" s="114">
        <v>1</v>
      </c>
      <c r="CB12" s="114">
        <v>1</v>
      </c>
      <c r="CZ12" s="89">
        <v>0</v>
      </c>
    </row>
    <row r="13" spans="1:104" x14ac:dyDescent="0.2">
      <c r="A13" s="115"/>
      <c r="B13" s="117"/>
      <c r="C13" s="254" t="s">
        <v>86</v>
      </c>
      <c r="D13" s="255"/>
      <c r="E13" s="118">
        <v>3.3</v>
      </c>
      <c r="F13" s="119"/>
      <c r="G13" s="120"/>
      <c r="M13" s="116" t="s">
        <v>86</v>
      </c>
      <c r="O13" s="107"/>
    </row>
    <row r="14" spans="1:104" x14ac:dyDescent="0.2">
      <c r="A14" s="115"/>
      <c r="B14" s="117"/>
      <c r="C14" s="254" t="s">
        <v>87</v>
      </c>
      <c r="D14" s="255"/>
      <c r="E14" s="118">
        <v>7</v>
      </c>
      <c r="F14" s="119"/>
      <c r="G14" s="120"/>
      <c r="M14" s="116" t="s">
        <v>87</v>
      </c>
      <c r="O14" s="107"/>
    </row>
    <row r="15" spans="1:104" x14ac:dyDescent="0.2">
      <c r="A15" s="108">
        <v>4</v>
      </c>
      <c r="B15" s="109" t="s">
        <v>88</v>
      </c>
      <c r="C15" s="110" t="s">
        <v>89</v>
      </c>
      <c r="D15" s="111" t="s">
        <v>85</v>
      </c>
      <c r="E15" s="112">
        <v>144.88999999999999</v>
      </c>
      <c r="F15" s="112"/>
      <c r="G15" s="113">
        <f>E15*F15</f>
        <v>0</v>
      </c>
      <c r="O15" s="107">
        <v>2</v>
      </c>
      <c r="AA15" s="89">
        <v>1</v>
      </c>
      <c r="AB15" s="89">
        <v>1</v>
      </c>
      <c r="AC15" s="89">
        <v>1</v>
      </c>
      <c r="AZ15" s="89">
        <v>1</v>
      </c>
      <c r="BA15" s="89">
        <f>IF(AZ15=1,G15,0)</f>
        <v>0</v>
      </c>
      <c r="BB15" s="89">
        <f>IF(AZ15=2,G15,0)</f>
        <v>0</v>
      </c>
      <c r="BC15" s="89">
        <f>IF(AZ15=3,G15,0)</f>
        <v>0</v>
      </c>
      <c r="BD15" s="89">
        <f>IF(AZ15=4,G15,0)</f>
        <v>0</v>
      </c>
      <c r="BE15" s="89">
        <f>IF(AZ15=5,G15,0)</f>
        <v>0</v>
      </c>
      <c r="CA15" s="114">
        <v>1</v>
      </c>
      <c r="CB15" s="114">
        <v>1</v>
      </c>
      <c r="CZ15" s="89">
        <v>0</v>
      </c>
    </row>
    <row r="16" spans="1:104" x14ac:dyDescent="0.2">
      <c r="A16" s="115"/>
      <c r="B16" s="117"/>
      <c r="C16" s="258" t="s">
        <v>90</v>
      </c>
      <c r="D16" s="255"/>
      <c r="E16" s="137">
        <v>0</v>
      </c>
      <c r="F16" s="119"/>
      <c r="G16" s="120"/>
      <c r="M16" s="116" t="s">
        <v>90</v>
      </c>
      <c r="O16" s="107"/>
    </row>
    <row r="17" spans="1:104" x14ac:dyDescent="0.2">
      <c r="A17" s="115"/>
      <c r="B17" s="117"/>
      <c r="C17" s="258" t="s">
        <v>91</v>
      </c>
      <c r="D17" s="255"/>
      <c r="E17" s="137">
        <v>282.12549999999999</v>
      </c>
      <c r="F17" s="119"/>
      <c r="G17" s="120"/>
      <c r="M17" s="116" t="s">
        <v>91</v>
      </c>
      <c r="O17" s="107"/>
    </row>
    <row r="18" spans="1:104" ht="24" customHeight="1" x14ac:dyDescent="0.2">
      <c r="A18" s="115"/>
      <c r="B18" s="117"/>
      <c r="C18" s="258" t="s">
        <v>361</v>
      </c>
      <c r="D18" s="255"/>
      <c r="E18" s="137">
        <v>7.65</v>
      </c>
      <c r="F18" s="119"/>
      <c r="G18" s="120"/>
      <c r="M18" s="116" t="s">
        <v>92</v>
      </c>
      <c r="O18" s="107"/>
    </row>
    <row r="19" spans="1:104" x14ac:dyDescent="0.2">
      <c r="A19" s="115"/>
      <c r="B19" s="117"/>
      <c r="C19" s="258" t="s">
        <v>93</v>
      </c>
      <c r="D19" s="255"/>
      <c r="E19" s="137">
        <v>289.77549999999997</v>
      </c>
      <c r="F19" s="119"/>
      <c r="G19" s="120"/>
      <c r="M19" s="116" t="s">
        <v>93</v>
      </c>
      <c r="O19" s="107"/>
    </row>
    <row r="20" spans="1:104" x14ac:dyDescent="0.2">
      <c r="A20" s="115"/>
      <c r="B20" s="117"/>
      <c r="C20" s="254" t="s">
        <v>94</v>
      </c>
      <c r="D20" s="255"/>
      <c r="E20" s="118">
        <v>144.88999999999999</v>
      </c>
      <c r="F20" s="119"/>
      <c r="G20" s="120"/>
      <c r="M20" s="116" t="s">
        <v>94</v>
      </c>
      <c r="O20" s="107"/>
    </row>
    <row r="21" spans="1:104" x14ac:dyDescent="0.2">
      <c r="A21" s="108">
        <v>5</v>
      </c>
      <c r="B21" s="109" t="s">
        <v>95</v>
      </c>
      <c r="C21" s="110" t="s">
        <v>96</v>
      </c>
      <c r="D21" s="111" t="s">
        <v>85</v>
      </c>
      <c r="E21" s="112">
        <v>144.88999999999999</v>
      </c>
      <c r="F21" s="112"/>
      <c r="G21" s="113">
        <f>E21*F21</f>
        <v>0</v>
      </c>
      <c r="O21" s="107">
        <v>2</v>
      </c>
      <c r="AA21" s="89">
        <v>1</v>
      </c>
      <c r="AB21" s="89">
        <v>1</v>
      </c>
      <c r="AC21" s="89">
        <v>1</v>
      </c>
      <c r="AZ21" s="89">
        <v>1</v>
      </c>
      <c r="BA21" s="89">
        <f>IF(AZ21=1,G21,0)</f>
        <v>0</v>
      </c>
      <c r="BB21" s="89">
        <f>IF(AZ21=2,G21,0)</f>
        <v>0</v>
      </c>
      <c r="BC21" s="89">
        <f>IF(AZ21=3,G21,0)</f>
        <v>0</v>
      </c>
      <c r="BD21" s="89">
        <f>IF(AZ21=4,G21,0)</f>
        <v>0</v>
      </c>
      <c r="BE21" s="89">
        <f>IF(AZ21=5,G21,0)</f>
        <v>0</v>
      </c>
      <c r="CA21" s="114">
        <v>1</v>
      </c>
      <c r="CB21" s="114">
        <v>1</v>
      </c>
      <c r="CZ21" s="89">
        <v>0</v>
      </c>
    </row>
    <row r="22" spans="1:104" x14ac:dyDescent="0.2">
      <c r="A22" s="108">
        <v>6</v>
      </c>
      <c r="B22" s="109" t="s">
        <v>97</v>
      </c>
      <c r="C22" s="110" t="s">
        <v>98</v>
      </c>
      <c r="D22" s="111" t="s">
        <v>85</v>
      </c>
      <c r="E22" s="112">
        <v>115.91200000000001</v>
      </c>
      <c r="F22" s="112"/>
      <c r="G22" s="113">
        <f>E22*F22</f>
        <v>0</v>
      </c>
      <c r="O22" s="107">
        <v>2</v>
      </c>
      <c r="AA22" s="89">
        <v>1</v>
      </c>
      <c r="AB22" s="89">
        <v>1</v>
      </c>
      <c r="AC22" s="89">
        <v>1</v>
      </c>
      <c r="AZ22" s="89">
        <v>1</v>
      </c>
      <c r="BA22" s="89">
        <f>IF(AZ22=1,G22,0)</f>
        <v>0</v>
      </c>
      <c r="BB22" s="89">
        <f>IF(AZ22=2,G22,0)</f>
        <v>0</v>
      </c>
      <c r="BC22" s="89">
        <f>IF(AZ22=3,G22,0)</f>
        <v>0</v>
      </c>
      <c r="BD22" s="89">
        <f>IF(AZ22=4,G22,0)</f>
        <v>0</v>
      </c>
      <c r="BE22" s="89">
        <f>IF(AZ22=5,G22,0)</f>
        <v>0</v>
      </c>
      <c r="CA22" s="114">
        <v>1</v>
      </c>
      <c r="CB22" s="114">
        <v>1</v>
      </c>
      <c r="CZ22" s="89">
        <v>0</v>
      </c>
    </row>
    <row r="23" spans="1:104" x14ac:dyDescent="0.2">
      <c r="A23" s="115"/>
      <c r="B23" s="117"/>
      <c r="C23" s="254" t="s">
        <v>99</v>
      </c>
      <c r="D23" s="255"/>
      <c r="E23" s="118">
        <v>115.91200000000001</v>
      </c>
      <c r="F23" s="119"/>
      <c r="G23" s="120"/>
      <c r="M23" s="116" t="s">
        <v>99</v>
      </c>
      <c r="O23" s="107"/>
    </row>
    <row r="24" spans="1:104" x14ac:dyDescent="0.2">
      <c r="A24" s="108">
        <v>7</v>
      </c>
      <c r="B24" s="109" t="s">
        <v>100</v>
      </c>
      <c r="C24" s="110" t="s">
        <v>101</v>
      </c>
      <c r="D24" s="111" t="s">
        <v>85</v>
      </c>
      <c r="E24" s="112">
        <v>115.91</v>
      </c>
      <c r="F24" s="112"/>
      <c r="G24" s="113">
        <f>E24*F24</f>
        <v>0</v>
      </c>
      <c r="O24" s="107">
        <v>2</v>
      </c>
      <c r="AA24" s="89">
        <v>1</v>
      </c>
      <c r="AB24" s="89">
        <v>1</v>
      </c>
      <c r="AC24" s="89">
        <v>1</v>
      </c>
      <c r="AZ24" s="89">
        <v>1</v>
      </c>
      <c r="BA24" s="89">
        <f>IF(AZ24=1,G24,0)</f>
        <v>0</v>
      </c>
      <c r="BB24" s="89">
        <f>IF(AZ24=2,G24,0)</f>
        <v>0</v>
      </c>
      <c r="BC24" s="89">
        <f>IF(AZ24=3,G24,0)</f>
        <v>0</v>
      </c>
      <c r="BD24" s="89">
        <f>IF(AZ24=4,G24,0)</f>
        <v>0</v>
      </c>
      <c r="BE24" s="89">
        <f>IF(AZ24=5,G24,0)</f>
        <v>0</v>
      </c>
      <c r="CA24" s="114">
        <v>1</v>
      </c>
      <c r="CB24" s="114">
        <v>1</v>
      </c>
      <c r="CZ24" s="89">
        <v>0</v>
      </c>
    </row>
    <row r="25" spans="1:104" x14ac:dyDescent="0.2">
      <c r="A25" s="108">
        <v>8</v>
      </c>
      <c r="B25" s="109" t="s">
        <v>102</v>
      </c>
      <c r="C25" s="110" t="s">
        <v>103</v>
      </c>
      <c r="D25" s="111" t="s">
        <v>85</v>
      </c>
      <c r="E25" s="112">
        <v>28.978000000000002</v>
      </c>
      <c r="F25" s="112"/>
      <c r="G25" s="113">
        <f>E25*F25</f>
        <v>0</v>
      </c>
      <c r="O25" s="107">
        <v>2</v>
      </c>
      <c r="AA25" s="89">
        <v>1</v>
      </c>
      <c r="AB25" s="89">
        <v>1</v>
      </c>
      <c r="AC25" s="89">
        <v>1</v>
      </c>
      <c r="AZ25" s="89">
        <v>1</v>
      </c>
      <c r="BA25" s="89">
        <f>IF(AZ25=1,G25,0)</f>
        <v>0</v>
      </c>
      <c r="BB25" s="89">
        <f>IF(AZ25=2,G25,0)</f>
        <v>0</v>
      </c>
      <c r="BC25" s="89">
        <f>IF(AZ25=3,G25,0)</f>
        <v>0</v>
      </c>
      <c r="BD25" s="89">
        <f>IF(AZ25=4,G25,0)</f>
        <v>0</v>
      </c>
      <c r="BE25" s="89">
        <f>IF(AZ25=5,G25,0)</f>
        <v>0</v>
      </c>
      <c r="CA25" s="114">
        <v>1</v>
      </c>
      <c r="CB25" s="114">
        <v>1</v>
      </c>
      <c r="CZ25" s="89">
        <v>0</v>
      </c>
    </row>
    <row r="26" spans="1:104" x14ac:dyDescent="0.2">
      <c r="A26" s="115"/>
      <c r="B26" s="117"/>
      <c r="C26" s="254" t="s">
        <v>104</v>
      </c>
      <c r="D26" s="255"/>
      <c r="E26" s="118">
        <v>28.978000000000002</v>
      </c>
      <c r="F26" s="119"/>
      <c r="G26" s="120"/>
      <c r="M26" s="116" t="s">
        <v>104</v>
      </c>
      <c r="O26" s="107"/>
    </row>
    <row r="27" spans="1:104" x14ac:dyDescent="0.2">
      <c r="A27" s="108">
        <v>9</v>
      </c>
      <c r="B27" s="109" t="s">
        <v>105</v>
      </c>
      <c r="C27" s="110" t="s">
        <v>106</v>
      </c>
      <c r="D27" s="111" t="s">
        <v>107</v>
      </c>
      <c r="E27" s="112">
        <v>484.29500000000002</v>
      </c>
      <c r="F27" s="112"/>
      <c r="G27" s="113">
        <f>E27*F27</f>
        <v>0</v>
      </c>
      <c r="O27" s="107">
        <v>2</v>
      </c>
      <c r="AA27" s="89">
        <v>1</v>
      </c>
      <c r="AB27" s="89">
        <v>1</v>
      </c>
      <c r="AC27" s="89">
        <v>1</v>
      </c>
      <c r="AZ27" s="89">
        <v>1</v>
      </c>
      <c r="BA27" s="89">
        <f>IF(AZ27=1,G27,0)</f>
        <v>0</v>
      </c>
      <c r="BB27" s="89">
        <f>IF(AZ27=2,G27,0)</f>
        <v>0</v>
      </c>
      <c r="BC27" s="89">
        <f>IF(AZ27=3,G27,0)</f>
        <v>0</v>
      </c>
      <c r="BD27" s="89">
        <f>IF(AZ27=4,G27,0)</f>
        <v>0</v>
      </c>
      <c r="BE27" s="89">
        <f>IF(AZ27=5,G27,0)</f>
        <v>0</v>
      </c>
      <c r="CA27" s="114">
        <v>1</v>
      </c>
      <c r="CB27" s="114">
        <v>1</v>
      </c>
      <c r="CZ27" s="89">
        <v>9.8999999999999999E-4</v>
      </c>
    </row>
    <row r="28" spans="1:104" x14ac:dyDescent="0.2">
      <c r="A28" s="115"/>
      <c r="B28" s="117"/>
      <c r="C28" s="254" t="s">
        <v>108</v>
      </c>
      <c r="D28" s="255"/>
      <c r="E28" s="118">
        <v>484.29500000000002</v>
      </c>
      <c r="F28" s="119"/>
      <c r="G28" s="120"/>
      <c r="M28" s="116" t="s">
        <v>108</v>
      </c>
      <c r="O28" s="107"/>
    </row>
    <row r="29" spans="1:104" x14ac:dyDescent="0.2">
      <c r="A29" s="108">
        <v>10</v>
      </c>
      <c r="B29" s="109" t="s">
        <v>109</v>
      </c>
      <c r="C29" s="110" t="s">
        <v>110</v>
      </c>
      <c r="D29" s="111" t="s">
        <v>107</v>
      </c>
      <c r="E29" s="112">
        <v>484.3</v>
      </c>
      <c r="F29" s="112"/>
      <c r="G29" s="113">
        <f>E29*F29</f>
        <v>0</v>
      </c>
      <c r="O29" s="107">
        <v>2</v>
      </c>
      <c r="AA29" s="89">
        <v>1</v>
      </c>
      <c r="AB29" s="89">
        <v>1</v>
      </c>
      <c r="AC29" s="89">
        <v>1</v>
      </c>
      <c r="AZ29" s="89">
        <v>1</v>
      </c>
      <c r="BA29" s="89">
        <f>IF(AZ29=1,G29,0)</f>
        <v>0</v>
      </c>
      <c r="BB29" s="89">
        <f>IF(AZ29=2,G29,0)</f>
        <v>0</v>
      </c>
      <c r="BC29" s="89">
        <f>IF(AZ29=3,G29,0)</f>
        <v>0</v>
      </c>
      <c r="BD29" s="89">
        <f>IF(AZ29=4,G29,0)</f>
        <v>0</v>
      </c>
      <c r="BE29" s="89">
        <f>IF(AZ29=5,G29,0)</f>
        <v>0</v>
      </c>
      <c r="CA29" s="114">
        <v>1</v>
      </c>
      <c r="CB29" s="114">
        <v>1</v>
      </c>
      <c r="CZ29" s="89">
        <v>0</v>
      </c>
    </row>
    <row r="30" spans="1:104" x14ac:dyDescent="0.2">
      <c r="A30" s="108">
        <v>11</v>
      </c>
      <c r="B30" s="109" t="s">
        <v>111</v>
      </c>
      <c r="C30" s="110" t="s">
        <v>112</v>
      </c>
      <c r="D30" s="111" t="s">
        <v>85</v>
      </c>
      <c r="E30" s="112">
        <v>86.933999999999997</v>
      </c>
      <c r="F30" s="112"/>
      <c r="G30" s="113">
        <f>E30*F30</f>
        <v>0</v>
      </c>
      <c r="O30" s="107">
        <v>2</v>
      </c>
      <c r="AA30" s="89">
        <v>1</v>
      </c>
      <c r="AB30" s="89">
        <v>0</v>
      </c>
      <c r="AC30" s="89">
        <v>0</v>
      </c>
      <c r="AZ30" s="89">
        <v>1</v>
      </c>
      <c r="BA30" s="89">
        <f>IF(AZ30=1,G30,0)</f>
        <v>0</v>
      </c>
      <c r="BB30" s="89">
        <f>IF(AZ30=2,G30,0)</f>
        <v>0</v>
      </c>
      <c r="BC30" s="89">
        <f>IF(AZ30=3,G30,0)</f>
        <v>0</v>
      </c>
      <c r="BD30" s="89">
        <f>IF(AZ30=4,G30,0)</f>
        <v>0</v>
      </c>
      <c r="BE30" s="89">
        <f>IF(AZ30=5,G30,0)</f>
        <v>0</v>
      </c>
      <c r="CA30" s="114">
        <v>1</v>
      </c>
      <c r="CB30" s="114">
        <v>0</v>
      </c>
      <c r="CZ30" s="89">
        <v>0</v>
      </c>
    </row>
    <row r="31" spans="1:104" x14ac:dyDescent="0.2">
      <c r="A31" s="115"/>
      <c r="B31" s="117"/>
      <c r="C31" s="254" t="s">
        <v>113</v>
      </c>
      <c r="D31" s="255"/>
      <c r="E31" s="118">
        <v>86.933999999999997</v>
      </c>
      <c r="F31" s="119"/>
      <c r="G31" s="120"/>
      <c r="M31" s="116" t="s">
        <v>113</v>
      </c>
      <c r="O31" s="107"/>
    </row>
    <row r="32" spans="1:104" x14ac:dyDescent="0.2">
      <c r="A32" s="108">
        <v>12</v>
      </c>
      <c r="B32" s="109" t="s">
        <v>114</v>
      </c>
      <c r="C32" s="110" t="s">
        <v>115</v>
      </c>
      <c r="D32" s="111" t="s">
        <v>85</v>
      </c>
      <c r="E32" s="112">
        <v>85.51</v>
      </c>
      <c r="F32" s="112"/>
      <c r="G32" s="113">
        <f>E32*F32</f>
        <v>0</v>
      </c>
      <c r="O32" s="107">
        <v>2</v>
      </c>
      <c r="AA32" s="89">
        <v>1</v>
      </c>
      <c r="AB32" s="89">
        <v>1</v>
      </c>
      <c r="AC32" s="89">
        <v>1</v>
      </c>
      <c r="AZ32" s="89">
        <v>1</v>
      </c>
      <c r="BA32" s="89">
        <f>IF(AZ32=1,G32,0)</f>
        <v>0</v>
      </c>
      <c r="BB32" s="89">
        <f>IF(AZ32=2,G32,0)</f>
        <v>0</v>
      </c>
      <c r="BC32" s="89">
        <f>IF(AZ32=3,G32,0)</f>
        <v>0</v>
      </c>
      <c r="BD32" s="89">
        <f>IF(AZ32=4,G32,0)</f>
        <v>0</v>
      </c>
      <c r="BE32" s="89">
        <f>IF(AZ32=5,G32,0)</f>
        <v>0</v>
      </c>
      <c r="CA32" s="114">
        <v>1</v>
      </c>
      <c r="CB32" s="114">
        <v>1</v>
      </c>
      <c r="CZ32" s="89">
        <v>0</v>
      </c>
    </row>
    <row r="33" spans="1:104" x14ac:dyDescent="0.2">
      <c r="A33" s="115"/>
      <c r="B33" s="117"/>
      <c r="C33" s="254" t="s">
        <v>116</v>
      </c>
      <c r="D33" s="255"/>
      <c r="E33" s="118">
        <v>85.51</v>
      </c>
      <c r="F33" s="119"/>
      <c r="G33" s="120"/>
      <c r="M33" s="116" t="s">
        <v>116</v>
      </c>
      <c r="O33" s="107"/>
    </row>
    <row r="34" spans="1:104" x14ac:dyDescent="0.2">
      <c r="A34" s="108">
        <v>13</v>
      </c>
      <c r="B34" s="109" t="s">
        <v>117</v>
      </c>
      <c r="C34" s="110" t="s">
        <v>118</v>
      </c>
      <c r="D34" s="111" t="s">
        <v>85</v>
      </c>
      <c r="E34" s="112">
        <v>855.1</v>
      </c>
      <c r="F34" s="112"/>
      <c r="G34" s="113">
        <f>E34*F34</f>
        <v>0</v>
      </c>
      <c r="O34" s="107">
        <v>2</v>
      </c>
      <c r="AA34" s="89">
        <v>1</v>
      </c>
      <c r="AB34" s="89">
        <v>1</v>
      </c>
      <c r="AC34" s="89">
        <v>1</v>
      </c>
      <c r="AZ34" s="89">
        <v>1</v>
      </c>
      <c r="BA34" s="89">
        <f>IF(AZ34=1,G34,0)</f>
        <v>0</v>
      </c>
      <c r="BB34" s="89">
        <f>IF(AZ34=2,G34,0)</f>
        <v>0</v>
      </c>
      <c r="BC34" s="89">
        <f>IF(AZ34=3,G34,0)</f>
        <v>0</v>
      </c>
      <c r="BD34" s="89">
        <f>IF(AZ34=4,G34,0)</f>
        <v>0</v>
      </c>
      <c r="BE34" s="89">
        <f>IF(AZ34=5,G34,0)</f>
        <v>0</v>
      </c>
      <c r="CA34" s="114">
        <v>1</v>
      </c>
      <c r="CB34" s="114">
        <v>1</v>
      </c>
      <c r="CZ34" s="89">
        <v>0</v>
      </c>
    </row>
    <row r="35" spans="1:104" x14ac:dyDescent="0.2">
      <c r="A35" s="115"/>
      <c r="B35" s="117"/>
      <c r="C35" s="254" t="s">
        <v>119</v>
      </c>
      <c r="D35" s="255"/>
      <c r="E35" s="118">
        <v>855.1</v>
      </c>
      <c r="F35" s="119"/>
      <c r="G35" s="120"/>
      <c r="M35" s="116" t="s">
        <v>119</v>
      </c>
      <c r="O35" s="107"/>
    </row>
    <row r="36" spans="1:104" x14ac:dyDescent="0.2">
      <c r="A36" s="108">
        <v>14</v>
      </c>
      <c r="B36" s="109" t="s">
        <v>120</v>
      </c>
      <c r="C36" s="110" t="s">
        <v>121</v>
      </c>
      <c r="D36" s="111" t="s">
        <v>85</v>
      </c>
      <c r="E36" s="112">
        <v>28.98</v>
      </c>
      <c r="F36" s="112"/>
      <c r="G36" s="113">
        <f>E36*F36</f>
        <v>0</v>
      </c>
      <c r="O36" s="107">
        <v>2</v>
      </c>
      <c r="AA36" s="89">
        <v>1</v>
      </c>
      <c r="AB36" s="89">
        <v>1</v>
      </c>
      <c r="AC36" s="89">
        <v>1</v>
      </c>
      <c r="AZ36" s="89">
        <v>1</v>
      </c>
      <c r="BA36" s="89">
        <f>IF(AZ36=1,G36,0)</f>
        <v>0</v>
      </c>
      <c r="BB36" s="89">
        <f>IF(AZ36=2,G36,0)</f>
        <v>0</v>
      </c>
      <c r="BC36" s="89">
        <f>IF(AZ36=3,G36,0)</f>
        <v>0</v>
      </c>
      <c r="BD36" s="89">
        <f>IF(AZ36=4,G36,0)</f>
        <v>0</v>
      </c>
      <c r="BE36" s="89">
        <f>IF(AZ36=5,G36,0)</f>
        <v>0</v>
      </c>
      <c r="CA36" s="114">
        <v>1</v>
      </c>
      <c r="CB36" s="114">
        <v>1</v>
      </c>
      <c r="CZ36" s="89">
        <v>0</v>
      </c>
    </row>
    <row r="37" spans="1:104" x14ac:dyDescent="0.2">
      <c r="A37" s="108">
        <v>15</v>
      </c>
      <c r="B37" s="109" t="s">
        <v>122</v>
      </c>
      <c r="C37" s="110" t="s">
        <v>123</v>
      </c>
      <c r="D37" s="111" t="s">
        <v>85</v>
      </c>
      <c r="E37" s="112">
        <v>289.8</v>
      </c>
      <c r="F37" s="112"/>
      <c r="G37" s="113">
        <f>E37*F37</f>
        <v>0</v>
      </c>
      <c r="O37" s="107">
        <v>2</v>
      </c>
      <c r="AA37" s="89">
        <v>1</v>
      </c>
      <c r="AB37" s="89">
        <v>1</v>
      </c>
      <c r="AC37" s="89">
        <v>1</v>
      </c>
      <c r="AZ37" s="89">
        <v>1</v>
      </c>
      <c r="BA37" s="89">
        <f>IF(AZ37=1,G37,0)</f>
        <v>0</v>
      </c>
      <c r="BB37" s="89">
        <f>IF(AZ37=2,G37,0)</f>
        <v>0</v>
      </c>
      <c r="BC37" s="89">
        <f>IF(AZ37=3,G37,0)</f>
        <v>0</v>
      </c>
      <c r="BD37" s="89">
        <f>IF(AZ37=4,G37,0)</f>
        <v>0</v>
      </c>
      <c r="BE37" s="89">
        <f>IF(AZ37=5,G37,0)</f>
        <v>0</v>
      </c>
      <c r="CA37" s="114">
        <v>1</v>
      </c>
      <c r="CB37" s="114">
        <v>1</v>
      </c>
      <c r="CZ37" s="89">
        <v>0</v>
      </c>
    </row>
    <row r="38" spans="1:104" x14ac:dyDescent="0.2">
      <c r="A38" s="115"/>
      <c r="B38" s="117"/>
      <c r="C38" s="254" t="s">
        <v>124</v>
      </c>
      <c r="D38" s="255"/>
      <c r="E38" s="118">
        <v>289.8</v>
      </c>
      <c r="F38" s="119"/>
      <c r="G38" s="120"/>
      <c r="M38" s="116" t="s">
        <v>124</v>
      </c>
      <c r="O38" s="107"/>
    </row>
    <row r="39" spans="1:104" x14ac:dyDescent="0.2">
      <c r="A39" s="108">
        <v>16</v>
      </c>
      <c r="B39" s="109" t="s">
        <v>125</v>
      </c>
      <c r="C39" s="110" t="s">
        <v>126</v>
      </c>
      <c r="D39" s="111" t="s">
        <v>85</v>
      </c>
      <c r="E39" s="112">
        <v>85.51</v>
      </c>
      <c r="F39" s="112"/>
      <c r="G39" s="113">
        <f>E39*F39</f>
        <v>0</v>
      </c>
      <c r="O39" s="107">
        <v>2</v>
      </c>
      <c r="AA39" s="89">
        <v>1</v>
      </c>
      <c r="AB39" s="89">
        <v>1</v>
      </c>
      <c r="AC39" s="89">
        <v>1</v>
      </c>
      <c r="AZ39" s="89">
        <v>1</v>
      </c>
      <c r="BA39" s="89">
        <f>IF(AZ39=1,G39,0)</f>
        <v>0</v>
      </c>
      <c r="BB39" s="89">
        <f>IF(AZ39=2,G39,0)</f>
        <v>0</v>
      </c>
      <c r="BC39" s="89">
        <f>IF(AZ39=3,G39,0)</f>
        <v>0</v>
      </c>
      <c r="BD39" s="89">
        <f>IF(AZ39=4,G39,0)</f>
        <v>0</v>
      </c>
      <c r="BE39" s="89">
        <f>IF(AZ39=5,G39,0)</f>
        <v>0</v>
      </c>
      <c r="CA39" s="114">
        <v>1</v>
      </c>
      <c r="CB39" s="114">
        <v>1</v>
      </c>
      <c r="CZ39" s="89">
        <v>0</v>
      </c>
    </row>
    <row r="40" spans="1:104" x14ac:dyDescent="0.2">
      <c r="A40" s="115"/>
      <c r="B40" s="117"/>
      <c r="C40" s="254" t="s">
        <v>127</v>
      </c>
      <c r="D40" s="255"/>
      <c r="E40" s="118">
        <v>85.51</v>
      </c>
      <c r="F40" s="119"/>
      <c r="G40" s="120"/>
      <c r="M40" s="116" t="s">
        <v>127</v>
      </c>
      <c r="O40" s="107"/>
    </row>
    <row r="41" spans="1:104" x14ac:dyDescent="0.2">
      <c r="A41" s="108">
        <v>17</v>
      </c>
      <c r="B41" s="109" t="s">
        <v>128</v>
      </c>
      <c r="C41" s="110" t="s">
        <v>129</v>
      </c>
      <c r="D41" s="111" t="s">
        <v>85</v>
      </c>
      <c r="E41" s="112">
        <v>28.98</v>
      </c>
      <c r="F41" s="112"/>
      <c r="G41" s="113">
        <f>E41*F41</f>
        <v>0</v>
      </c>
      <c r="O41" s="107">
        <v>2</v>
      </c>
      <c r="AA41" s="89">
        <v>1</v>
      </c>
      <c r="AB41" s="89">
        <v>1</v>
      </c>
      <c r="AC41" s="89">
        <v>1</v>
      </c>
      <c r="AZ41" s="89">
        <v>1</v>
      </c>
      <c r="BA41" s="89">
        <f>IF(AZ41=1,G41,0)</f>
        <v>0</v>
      </c>
      <c r="BB41" s="89">
        <f>IF(AZ41=2,G41,0)</f>
        <v>0</v>
      </c>
      <c r="BC41" s="89">
        <f>IF(AZ41=3,G41,0)</f>
        <v>0</v>
      </c>
      <c r="BD41" s="89">
        <f>IF(AZ41=4,G41,0)</f>
        <v>0</v>
      </c>
      <c r="BE41" s="89">
        <f>IF(AZ41=5,G41,0)</f>
        <v>0</v>
      </c>
      <c r="CA41" s="114">
        <v>1</v>
      </c>
      <c r="CB41" s="114">
        <v>1</v>
      </c>
      <c r="CZ41" s="89">
        <v>0</v>
      </c>
    </row>
    <row r="42" spans="1:104" x14ac:dyDescent="0.2">
      <c r="A42" s="108">
        <v>18</v>
      </c>
      <c r="B42" s="109" t="s">
        <v>130</v>
      </c>
      <c r="C42" s="110" t="s">
        <v>131</v>
      </c>
      <c r="D42" s="111" t="s">
        <v>85</v>
      </c>
      <c r="E42" s="112">
        <v>114.49</v>
      </c>
      <c r="F42" s="112"/>
      <c r="G42" s="113">
        <f>E42*F42</f>
        <v>0</v>
      </c>
      <c r="O42" s="107">
        <v>2</v>
      </c>
      <c r="AA42" s="89">
        <v>1</v>
      </c>
      <c r="AB42" s="89">
        <v>0</v>
      </c>
      <c r="AC42" s="89">
        <v>0</v>
      </c>
      <c r="AZ42" s="89">
        <v>1</v>
      </c>
      <c r="BA42" s="89">
        <f>IF(AZ42=1,G42,0)</f>
        <v>0</v>
      </c>
      <c r="BB42" s="89">
        <f>IF(AZ42=2,G42,0)</f>
        <v>0</v>
      </c>
      <c r="BC42" s="89">
        <f>IF(AZ42=3,G42,0)</f>
        <v>0</v>
      </c>
      <c r="BD42" s="89">
        <f>IF(AZ42=4,G42,0)</f>
        <v>0</v>
      </c>
      <c r="BE42" s="89">
        <f>IF(AZ42=5,G42,0)</f>
        <v>0</v>
      </c>
      <c r="CA42" s="114">
        <v>1</v>
      </c>
      <c r="CB42" s="114">
        <v>0</v>
      </c>
      <c r="CZ42" s="89">
        <v>0</v>
      </c>
    </row>
    <row r="43" spans="1:104" x14ac:dyDescent="0.2">
      <c r="A43" s="115"/>
      <c r="B43" s="117"/>
      <c r="C43" s="254" t="s">
        <v>132</v>
      </c>
      <c r="D43" s="255"/>
      <c r="E43" s="118">
        <v>85.51</v>
      </c>
      <c r="F43" s="119"/>
      <c r="G43" s="120"/>
      <c r="M43" s="116" t="s">
        <v>132</v>
      </c>
      <c r="O43" s="107"/>
    </row>
    <row r="44" spans="1:104" x14ac:dyDescent="0.2">
      <c r="A44" s="115"/>
      <c r="B44" s="117"/>
      <c r="C44" s="254" t="s">
        <v>133</v>
      </c>
      <c r="D44" s="255"/>
      <c r="E44" s="118">
        <v>28.98</v>
      </c>
      <c r="F44" s="119"/>
      <c r="G44" s="120"/>
      <c r="M44" s="116" t="s">
        <v>133</v>
      </c>
      <c r="O44" s="107"/>
    </row>
    <row r="45" spans="1:104" x14ac:dyDescent="0.2">
      <c r="A45" s="108">
        <v>19</v>
      </c>
      <c r="B45" s="109" t="s">
        <v>134</v>
      </c>
      <c r="C45" s="110" t="s">
        <v>135</v>
      </c>
      <c r="D45" s="111" t="s">
        <v>136</v>
      </c>
      <c r="E45" s="112">
        <v>191.19829999999999</v>
      </c>
      <c r="F45" s="112"/>
      <c r="G45" s="113">
        <f>E45*F45</f>
        <v>0</v>
      </c>
      <c r="O45" s="107">
        <v>2</v>
      </c>
      <c r="AA45" s="89">
        <v>1</v>
      </c>
      <c r="AB45" s="89">
        <v>1</v>
      </c>
      <c r="AC45" s="89">
        <v>1</v>
      </c>
      <c r="AZ45" s="89">
        <v>1</v>
      </c>
      <c r="BA45" s="89">
        <f>IF(AZ45=1,G45,0)</f>
        <v>0</v>
      </c>
      <c r="BB45" s="89">
        <f>IF(AZ45=2,G45,0)</f>
        <v>0</v>
      </c>
      <c r="BC45" s="89">
        <f>IF(AZ45=3,G45,0)</f>
        <v>0</v>
      </c>
      <c r="BD45" s="89">
        <f>IF(AZ45=4,G45,0)</f>
        <v>0</v>
      </c>
      <c r="BE45" s="89">
        <f>IF(AZ45=5,G45,0)</f>
        <v>0</v>
      </c>
      <c r="CA45" s="114">
        <v>1</v>
      </c>
      <c r="CB45" s="114">
        <v>1</v>
      </c>
      <c r="CZ45" s="89">
        <v>0</v>
      </c>
    </row>
    <row r="46" spans="1:104" x14ac:dyDescent="0.2">
      <c r="A46" s="115"/>
      <c r="B46" s="117"/>
      <c r="C46" s="254" t="s">
        <v>137</v>
      </c>
      <c r="D46" s="255"/>
      <c r="E46" s="118">
        <v>191.19829999999999</v>
      </c>
      <c r="F46" s="119"/>
      <c r="G46" s="120"/>
      <c r="M46" s="116" t="s">
        <v>137</v>
      </c>
      <c r="O46" s="107"/>
    </row>
    <row r="47" spans="1:104" x14ac:dyDescent="0.2">
      <c r="A47" s="108">
        <v>20</v>
      </c>
      <c r="B47" s="109" t="s">
        <v>138</v>
      </c>
      <c r="C47" s="110" t="s">
        <v>139</v>
      </c>
      <c r="D47" s="111" t="s">
        <v>85</v>
      </c>
      <c r="E47" s="112">
        <v>175.286</v>
      </c>
      <c r="F47" s="112"/>
      <c r="G47" s="113">
        <f>E47*F47</f>
        <v>0</v>
      </c>
      <c r="O47" s="107">
        <v>2</v>
      </c>
      <c r="AA47" s="89">
        <v>1</v>
      </c>
      <c r="AB47" s="89">
        <v>1</v>
      </c>
      <c r="AC47" s="89">
        <v>1</v>
      </c>
      <c r="AZ47" s="89">
        <v>1</v>
      </c>
      <c r="BA47" s="89">
        <f>IF(AZ47=1,G47,0)</f>
        <v>0</v>
      </c>
      <c r="BB47" s="89">
        <f>IF(AZ47=2,G47,0)</f>
        <v>0</v>
      </c>
      <c r="BC47" s="89">
        <f>IF(AZ47=3,G47,0)</f>
        <v>0</v>
      </c>
      <c r="BD47" s="89">
        <f>IF(AZ47=4,G47,0)</f>
        <v>0</v>
      </c>
      <c r="BE47" s="89">
        <f>IF(AZ47=5,G47,0)</f>
        <v>0</v>
      </c>
      <c r="CA47" s="114">
        <v>1</v>
      </c>
      <c r="CB47" s="114">
        <v>1</v>
      </c>
      <c r="CZ47" s="89">
        <v>0</v>
      </c>
    </row>
    <row r="48" spans="1:104" x14ac:dyDescent="0.2">
      <c r="A48" s="115"/>
      <c r="B48" s="117"/>
      <c r="C48" s="254" t="s">
        <v>140</v>
      </c>
      <c r="D48" s="255"/>
      <c r="E48" s="118">
        <v>0</v>
      </c>
      <c r="F48" s="119"/>
      <c r="G48" s="120"/>
      <c r="M48" s="116" t="s">
        <v>140</v>
      </c>
      <c r="O48" s="107"/>
    </row>
    <row r="49" spans="1:104" x14ac:dyDescent="0.2">
      <c r="A49" s="115"/>
      <c r="B49" s="117"/>
      <c r="C49" s="254" t="s">
        <v>141</v>
      </c>
      <c r="D49" s="255"/>
      <c r="E49" s="118">
        <v>8.4960000000000004</v>
      </c>
      <c r="F49" s="119"/>
      <c r="G49" s="120"/>
      <c r="M49" s="116" t="s">
        <v>141</v>
      </c>
      <c r="O49" s="107"/>
    </row>
    <row r="50" spans="1:104" x14ac:dyDescent="0.2">
      <c r="A50" s="115"/>
      <c r="B50" s="117"/>
      <c r="C50" s="254" t="s">
        <v>142</v>
      </c>
      <c r="D50" s="255"/>
      <c r="E50" s="118">
        <v>50.97</v>
      </c>
      <c r="F50" s="119"/>
      <c r="G50" s="120"/>
      <c r="M50" s="116" t="s">
        <v>142</v>
      </c>
      <c r="O50" s="107"/>
    </row>
    <row r="51" spans="1:104" ht="11.85" customHeight="1" x14ac:dyDescent="0.2">
      <c r="A51" s="115"/>
      <c r="B51" s="117"/>
      <c r="C51" s="254" t="s">
        <v>143</v>
      </c>
      <c r="D51" s="255"/>
      <c r="E51" s="118">
        <v>115.82</v>
      </c>
      <c r="F51" s="119"/>
      <c r="G51" s="120"/>
      <c r="M51" s="116" t="s">
        <v>143</v>
      </c>
      <c r="O51" s="107"/>
    </row>
    <row r="52" spans="1:104" x14ac:dyDescent="0.2">
      <c r="A52" s="108">
        <v>21</v>
      </c>
      <c r="B52" s="109" t="s">
        <v>144</v>
      </c>
      <c r="C52" s="110" t="s">
        <v>145</v>
      </c>
      <c r="D52" s="111" t="s">
        <v>85</v>
      </c>
      <c r="E52" s="112">
        <v>78.06</v>
      </c>
      <c r="F52" s="112"/>
      <c r="G52" s="113">
        <f>E52*F52</f>
        <v>0</v>
      </c>
      <c r="O52" s="107">
        <v>2</v>
      </c>
      <c r="AA52" s="89">
        <v>1</v>
      </c>
      <c r="AB52" s="89">
        <v>1</v>
      </c>
      <c r="AC52" s="89">
        <v>1</v>
      </c>
      <c r="AZ52" s="89">
        <v>1</v>
      </c>
      <c r="BA52" s="89">
        <f>IF(AZ52=1,G52,0)</f>
        <v>0</v>
      </c>
      <c r="BB52" s="89">
        <f>IF(AZ52=2,G52,0)</f>
        <v>0</v>
      </c>
      <c r="BC52" s="89">
        <f>IF(AZ52=3,G52,0)</f>
        <v>0</v>
      </c>
      <c r="BD52" s="89">
        <f>IF(AZ52=4,G52,0)</f>
        <v>0</v>
      </c>
      <c r="BE52" s="89">
        <f>IF(AZ52=5,G52,0)</f>
        <v>0</v>
      </c>
      <c r="CA52" s="114">
        <v>1</v>
      </c>
      <c r="CB52" s="114">
        <v>1</v>
      </c>
      <c r="CZ52" s="89">
        <v>0</v>
      </c>
    </row>
    <row r="53" spans="1:104" x14ac:dyDescent="0.2">
      <c r="A53" s="115"/>
      <c r="B53" s="117"/>
      <c r="C53" s="254" t="s">
        <v>146</v>
      </c>
      <c r="D53" s="255"/>
      <c r="E53" s="118">
        <v>6.34</v>
      </c>
      <c r="F53" s="119"/>
      <c r="G53" s="120"/>
      <c r="M53" s="116" t="s">
        <v>146</v>
      </c>
      <c r="O53" s="107"/>
    </row>
    <row r="54" spans="1:104" x14ac:dyDescent="0.2">
      <c r="A54" s="115"/>
      <c r="B54" s="117"/>
      <c r="C54" s="254" t="s">
        <v>147</v>
      </c>
      <c r="D54" s="255"/>
      <c r="E54" s="118">
        <v>71.72</v>
      </c>
      <c r="F54" s="119"/>
      <c r="G54" s="120"/>
      <c r="M54" s="116" t="s">
        <v>147</v>
      </c>
      <c r="O54" s="107"/>
    </row>
    <row r="55" spans="1:104" x14ac:dyDescent="0.2">
      <c r="A55" s="108">
        <v>22</v>
      </c>
      <c r="B55" s="109" t="s">
        <v>148</v>
      </c>
      <c r="C55" s="110" t="s">
        <v>149</v>
      </c>
      <c r="D55" s="111" t="s">
        <v>107</v>
      </c>
      <c r="E55" s="112">
        <v>168.07</v>
      </c>
      <c r="F55" s="112"/>
      <c r="G55" s="113">
        <f>E55*F55</f>
        <v>0</v>
      </c>
      <c r="O55" s="107">
        <v>2</v>
      </c>
      <c r="AA55" s="89">
        <v>1</v>
      </c>
      <c r="AB55" s="89">
        <v>1</v>
      </c>
      <c r="AC55" s="89">
        <v>1</v>
      </c>
      <c r="AZ55" s="89">
        <v>1</v>
      </c>
      <c r="BA55" s="89">
        <f>IF(AZ55=1,G55,0)</f>
        <v>0</v>
      </c>
      <c r="BB55" s="89">
        <f>IF(AZ55=2,G55,0)</f>
        <v>0</v>
      </c>
      <c r="BC55" s="89">
        <f>IF(AZ55=3,G55,0)</f>
        <v>0</v>
      </c>
      <c r="BD55" s="89">
        <f>IF(AZ55=4,G55,0)</f>
        <v>0</v>
      </c>
      <c r="BE55" s="89">
        <f>IF(AZ55=5,G55,0)</f>
        <v>0</v>
      </c>
      <c r="CA55" s="114">
        <v>1</v>
      </c>
      <c r="CB55" s="114">
        <v>1</v>
      </c>
      <c r="CZ55" s="89">
        <v>0</v>
      </c>
    </row>
    <row r="56" spans="1:104" x14ac:dyDescent="0.2">
      <c r="A56" s="115"/>
      <c r="B56" s="117"/>
      <c r="C56" s="254" t="s">
        <v>150</v>
      </c>
      <c r="D56" s="255"/>
      <c r="E56" s="118">
        <v>168.07</v>
      </c>
      <c r="F56" s="119"/>
      <c r="G56" s="120"/>
      <c r="M56" s="116" t="s">
        <v>150</v>
      </c>
      <c r="O56" s="107"/>
    </row>
    <row r="57" spans="1:104" x14ac:dyDescent="0.2">
      <c r="A57" s="108">
        <v>23</v>
      </c>
      <c r="B57" s="109" t="s">
        <v>151</v>
      </c>
      <c r="C57" s="110" t="s">
        <v>152</v>
      </c>
      <c r="D57" s="111" t="s">
        <v>107</v>
      </c>
      <c r="E57" s="112">
        <v>168.07</v>
      </c>
      <c r="F57" s="112"/>
      <c r="G57" s="113">
        <f>E57*F57</f>
        <v>0</v>
      </c>
      <c r="O57" s="107">
        <v>2</v>
      </c>
      <c r="AA57" s="89">
        <v>1</v>
      </c>
      <c r="AB57" s="89">
        <v>1</v>
      </c>
      <c r="AC57" s="89">
        <v>1</v>
      </c>
      <c r="AZ57" s="89">
        <v>1</v>
      </c>
      <c r="BA57" s="89">
        <f>IF(AZ57=1,G57,0)</f>
        <v>0</v>
      </c>
      <c r="BB57" s="89">
        <f>IF(AZ57=2,G57,0)</f>
        <v>0</v>
      </c>
      <c r="BC57" s="89">
        <f>IF(AZ57=3,G57,0)</f>
        <v>0</v>
      </c>
      <c r="BD57" s="89">
        <f>IF(AZ57=4,G57,0)</f>
        <v>0</v>
      </c>
      <c r="BE57" s="89">
        <f>IF(AZ57=5,G57,0)</f>
        <v>0</v>
      </c>
      <c r="CA57" s="114">
        <v>1</v>
      </c>
      <c r="CB57" s="114">
        <v>1</v>
      </c>
      <c r="CZ57" s="89">
        <v>0</v>
      </c>
    </row>
    <row r="58" spans="1:104" x14ac:dyDescent="0.2">
      <c r="A58" s="108">
        <v>24</v>
      </c>
      <c r="B58" s="109" t="s">
        <v>153</v>
      </c>
      <c r="C58" s="110" t="s">
        <v>154</v>
      </c>
      <c r="D58" s="111" t="s">
        <v>107</v>
      </c>
      <c r="E58" s="112">
        <v>60</v>
      </c>
      <c r="F58" s="112"/>
      <c r="G58" s="113">
        <f>E58*F58</f>
        <v>0</v>
      </c>
      <c r="O58" s="107">
        <v>2</v>
      </c>
      <c r="AA58" s="89">
        <v>2</v>
      </c>
      <c r="AB58" s="89">
        <v>1</v>
      </c>
      <c r="AC58" s="89">
        <v>1</v>
      </c>
      <c r="AZ58" s="89">
        <v>1</v>
      </c>
      <c r="BA58" s="89">
        <f>IF(AZ58=1,G58,0)</f>
        <v>0</v>
      </c>
      <c r="BB58" s="89">
        <f>IF(AZ58=2,G58,0)</f>
        <v>0</v>
      </c>
      <c r="BC58" s="89">
        <f>IF(AZ58=3,G58,0)</f>
        <v>0</v>
      </c>
      <c r="BD58" s="89">
        <f>IF(AZ58=4,G58,0)</f>
        <v>0</v>
      </c>
      <c r="BE58" s="89">
        <f>IF(AZ58=5,G58,0)</f>
        <v>0</v>
      </c>
      <c r="CA58" s="114">
        <v>2</v>
      </c>
      <c r="CB58" s="114">
        <v>1</v>
      </c>
      <c r="CZ58" s="89">
        <v>5.0000000000000002E-5</v>
      </c>
    </row>
    <row r="59" spans="1:104" x14ac:dyDescent="0.2">
      <c r="A59" s="115"/>
      <c r="B59" s="117"/>
      <c r="C59" s="254" t="s">
        <v>155</v>
      </c>
      <c r="D59" s="255"/>
      <c r="E59" s="118">
        <v>60</v>
      </c>
      <c r="F59" s="119"/>
      <c r="G59" s="120"/>
      <c r="M59" s="116" t="s">
        <v>155</v>
      </c>
      <c r="O59" s="107"/>
    </row>
    <row r="60" spans="1:104" ht="22.5" x14ac:dyDescent="0.2">
      <c r="A60" s="108">
        <v>25</v>
      </c>
      <c r="B60" s="109" t="s">
        <v>156</v>
      </c>
      <c r="C60" s="110" t="s">
        <v>157</v>
      </c>
      <c r="D60" s="111" t="s">
        <v>158</v>
      </c>
      <c r="E60" s="112">
        <v>5</v>
      </c>
      <c r="F60" s="112"/>
      <c r="G60" s="113">
        <f>E60*F60</f>
        <v>0</v>
      </c>
      <c r="O60" s="107">
        <v>2</v>
      </c>
      <c r="AA60" s="89">
        <v>2</v>
      </c>
      <c r="AB60" s="89">
        <v>1</v>
      </c>
      <c r="AC60" s="89">
        <v>1</v>
      </c>
      <c r="AZ60" s="89">
        <v>1</v>
      </c>
      <c r="BA60" s="89">
        <f>IF(AZ60=1,G60,0)</f>
        <v>0</v>
      </c>
      <c r="BB60" s="89">
        <f>IF(AZ60=2,G60,0)</f>
        <v>0</v>
      </c>
      <c r="BC60" s="89">
        <f>IF(AZ60=3,G60,0)</f>
        <v>0</v>
      </c>
      <c r="BD60" s="89">
        <f>IF(AZ60=4,G60,0)</f>
        <v>0</v>
      </c>
      <c r="BE60" s="89">
        <f>IF(AZ60=5,G60,0)</f>
        <v>0</v>
      </c>
      <c r="CA60" s="114">
        <v>2</v>
      </c>
      <c r="CB60" s="114">
        <v>1</v>
      </c>
      <c r="CZ60" s="89">
        <v>3.0400000000000002E-3</v>
      </c>
    </row>
    <row r="61" spans="1:104" x14ac:dyDescent="0.2">
      <c r="A61" s="115"/>
      <c r="B61" s="117"/>
      <c r="C61" s="254" t="s">
        <v>159</v>
      </c>
      <c r="D61" s="255"/>
      <c r="E61" s="118">
        <v>5</v>
      </c>
      <c r="F61" s="119"/>
      <c r="G61" s="120"/>
      <c r="M61" s="116" t="s">
        <v>159</v>
      </c>
      <c r="O61" s="107"/>
    </row>
    <row r="62" spans="1:104" ht="22.5" x14ac:dyDescent="0.2">
      <c r="A62" s="108">
        <v>26</v>
      </c>
      <c r="B62" s="109" t="s">
        <v>160</v>
      </c>
      <c r="C62" s="110" t="s">
        <v>161</v>
      </c>
      <c r="D62" s="111" t="s">
        <v>107</v>
      </c>
      <c r="E62" s="112">
        <v>163.80000000000001</v>
      </c>
      <c r="F62" s="112"/>
      <c r="G62" s="113">
        <f>E62*F62</f>
        <v>0</v>
      </c>
      <c r="O62" s="107">
        <v>2</v>
      </c>
      <c r="AA62" s="89">
        <v>2</v>
      </c>
      <c r="AB62" s="89">
        <v>1</v>
      </c>
      <c r="AC62" s="89">
        <v>1</v>
      </c>
      <c r="AZ62" s="89">
        <v>1</v>
      </c>
      <c r="BA62" s="89">
        <f>IF(AZ62=1,G62,0)</f>
        <v>0</v>
      </c>
      <c r="BB62" s="89">
        <f>IF(AZ62=2,G62,0)</f>
        <v>0</v>
      </c>
      <c r="BC62" s="89">
        <f>IF(AZ62=3,G62,0)</f>
        <v>0</v>
      </c>
      <c r="BD62" s="89">
        <f>IF(AZ62=4,G62,0)</f>
        <v>0</v>
      </c>
      <c r="BE62" s="89">
        <f>IF(AZ62=5,G62,0)</f>
        <v>0</v>
      </c>
      <c r="CA62" s="114">
        <v>2</v>
      </c>
      <c r="CB62" s="114">
        <v>1</v>
      </c>
      <c r="CZ62" s="89">
        <v>3.0000000000000001E-5</v>
      </c>
    </row>
    <row r="63" spans="1:104" x14ac:dyDescent="0.2">
      <c r="A63" s="115"/>
      <c r="B63" s="117"/>
      <c r="C63" s="254" t="s">
        <v>162</v>
      </c>
      <c r="D63" s="255"/>
      <c r="E63" s="118">
        <v>163.80000000000001</v>
      </c>
      <c r="F63" s="119"/>
      <c r="G63" s="120"/>
      <c r="M63" s="116" t="s">
        <v>162</v>
      </c>
      <c r="O63" s="107"/>
    </row>
    <row r="64" spans="1:104" x14ac:dyDescent="0.2">
      <c r="A64" s="108">
        <v>27</v>
      </c>
      <c r="B64" s="109" t="s">
        <v>163</v>
      </c>
      <c r="C64" s="110" t="s">
        <v>164</v>
      </c>
      <c r="D64" s="111" t="s">
        <v>136</v>
      </c>
      <c r="E64" s="112">
        <v>145.97219999999999</v>
      </c>
      <c r="F64" s="112"/>
      <c r="G64" s="113">
        <f>E64*F64</f>
        <v>0</v>
      </c>
      <c r="O64" s="107">
        <v>2</v>
      </c>
      <c r="AA64" s="89">
        <v>3</v>
      </c>
      <c r="AB64" s="89">
        <v>1</v>
      </c>
      <c r="AC64" s="89">
        <v>583414035</v>
      </c>
      <c r="AZ64" s="89">
        <v>1</v>
      </c>
      <c r="BA64" s="89">
        <f>IF(AZ64=1,G64,0)</f>
        <v>0</v>
      </c>
      <c r="BB64" s="89">
        <f>IF(AZ64=2,G64,0)</f>
        <v>0</v>
      </c>
      <c r="BC64" s="89">
        <f>IF(AZ64=3,G64,0)</f>
        <v>0</v>
      </c>
      <c r="BD64" s="89">
        <f>IF(AZ64=4,G64,0)</f>
        <v>0</v>
      </c>
      <c r="BE64" s="89">
        <f>IF(AZ64=5,G64,0)</f>
        <v>0</v>
      </c>
      <c r="CA64" s="114">
        <v>3</v>
      </c>
      <c r="CB64" s="114">
        <v>1</v>
      </c>
      <c r="CZ64" s="89">
        <v>1</v>
      </c>
    </row>
    <row r="65" spans="1:104" x14ac:dyDescent="0.2">
      <c r="A65" s="115"/>
      <c r="B65" s="117"/>
      <c r="C65" s="254" t="s">
        <v>165</v>
      </c>
      <c r="D65" s="255"/>
      <c r="E65" s="118">
        <v>145.97219999999999</v>
      </c>
      <c r="F65" s="119"/>
      <c r="G65" s="120"/>
      <c r="M65" s="116" t="s">
        <v>165</v>
      </c>
      <c r="O65" s="107"/>
    </row>
    <row r="66" spans="1:104" x14ac:dyDescent="0.2">
      <c r="A66" s="121"/>
      <c r="B66" s="122" t="s">
        <v>75</v>
      </c>
      <c r="C66" s="123" t="str">
        <f>CONCATENATE(B7," ",C7)</f>
        <v>1 Zemní práce</v>
      </c>
      <c r="D66" s="124"/>
      <c r="E66" s="125"/>
      <c r="F66" s="126"/>
      <c r="G66" s="127">
        <f>SUM(G7:G65)</f>
        <v>0</v>
      </c>
      <c r="O66" s="107">
        <v>4</v>
      </c>
      <c r="BA66" s="128">
        <f>SUM(BA7:BA65)</f>
        <v>0</v>
      </c>
      <c r="BB66" s="128">
        <f>SUM(BB7:BB65)</f>
        <v>0</v>
      </c>
      <c r="BC66" s="128">
        <f>SUM(BC7:BC65)</f>
        <v>0</v>
      </c>
      <c r="BD66" s="128">
        <f>SUM(BD7:BD65)</f>
        <v>0</v>
      </c>
      <c r="BE66" s="128">
        <f>SUM(BE7:BE65)</f>
        <v>0</v>
      </c>
    </row>
    <row r="67" spans="1:104" ht="18" customHeight="1" x14ac:dyDescent="0.2">
      <c r="A67" s="100" t="s">
        <v>72</v>
      </c>
      <c r="B67" s="101" t="s">
        <v>166</v>
      </c>
      <c r="C67" s="102" t="s">
        <v>167</v>
      </c>
      <c r="D67" s="103"/>
      <c r="E67" s="104"/>
      <c r="F67" s="104"/>
      <c r="G67" s="105"/>
      <c r="H67" s="106"/>
      <c r="I67" s="106"/>
      <c r="O67" s="107">
        <v>1</v>
      </c>
    </row>
    <row r="68" spans="1:104" x14ac:dyDescent="0.2">
      <c r="A68" s="108">
        <v>28</v>
      </c>
      <c r="B68" s="109" t="s">
        <v>168</v>
      </c>
      <c r="C68" s="110" t="s">
        <v>169</v>
      </c>
      <c r="D68" s="111" t="s">
        <v>170</v>
      </c>
      <c r="E68" s="112">
        <v>1</v>
      </c>
      <c r="F68" s="112"/>
      <c r="G68" s="113">
        <f>E68*F68</f>
        <v>0</v>
      </c>
      <c r="O68" s="107">
        <v>2</v>
      </c>
      <c r="AA68" s="89">
        <v>1</v>
      </c>
      <c r="AB68" s="89">
        <v>1</v>
      </c>
      <c r="AC68" s="89">
        <v>1</v>
      </c>
      <c r="AZ68" s="89">
        <v>1</v>
      </c>
      <c r="BA68" s="89">
        <f>IF(AZ68=1,G68,0)</f>
        <v>0</v>
      </c>
      <c r="BB68" s="89">
        <f>IF(AZ68=2,G68,0)</f>
        <v>0</v>
      </c>
      <c r="BC68" s="89">
        <f>IF(AZ68=3,G68,0)</f>
        <v>0</v>
      </c>
      <c r="BD68" s="89">
        <f>IF(AZ68=4,G68,0)</f>
        <v>0</v>
      </c>
      <c r="BE68" s="89">
        <f>IF(AZ68=5,G68,0)</f>
        <v>0</v>
      </c>
      <c r="CA68" s="114">
        <v>1</v>
      </c>
      <c r="CB68" s="114">
        <v>1</v>
      </c>
      <c r="CZ68" s="89">
        <v>0</v>
      </c>
    </row>
    <row r="69" spans="1:104" ht="33.75" x14ac:dyDescent="0.2">
      <c r="A69" s="115"/>
      <c r="B69" s="117"/>
      <c r="C69" s="254" t="s">
        <v>171</v>
      </c>
      <c r="D69" s="255"/>
      <c r="E69" s="118">
        <v>1</v>
      </c>
      <c r="F69" s="119"/>
      <c r="G69" s="120"/>
      <c r="M69" s="116" t="s">
        <v>171</v>
      </c>
      <c r="O69" s="107"/>
    </row>
    <row r="70" spans="1:104" x14ac:dyDescent="0.2">
      <c r="A70" s="121"/>
      <c r="B70" s="122" t="s">
        <v>75</v>
      </c>
      <c r="C70" s="123" t="str">
        <f>CONCATENATE(B67," ",C67)</f>
        <v>31 Zdi podpěrné a volné</v>
      </c>
      <c r="D70" s="124"/>
      <c r="E70" s="125"/>
      <c r="F70" s="126"/>
      <c r="G70" s="127">
        <f>SUM(G67:G69)</f>
        <v>0</v>
      </c>
      <c r="O70" s="107">
        <v>4</v>
      </c>
      <c r="BA70" s="128">
        <f>SUM(BA67:BA69)</f>
        <v>0</v>
      </c>
      <c r="BB70" s="128">
        <f>SUM(BB67:BB69)</f>
        <v>0</v>
      </c>
      <c r="BC70" s="128">
        <f>SUM(BC67:BC69)</f>
        <v>0</v>
      </c>
      <c r="BD70" s="128">
        <f>SUM(BD67:BD69)</f>
        <v>0</v>
      </c>
      <c r="BE70" s="128">
        <f>SUM(BE67:BE69)</f>
        <v>0</v>
      </c>
    </row>
    <row r="71" spans="1:104" ht="18" customHeight="1" x14ac:dyDescent="0.2">
      <c r="A71" s="100" t="s">
        <v>72</v>
      </c>
      <c r="B71" s="101" t="s">
        <v>172</v>
      </c>
      <c r="C71" s="102" t="s">
        <v>173</v>
      </c>
      <c r="D71" s="103"/>
      <c r="E71" s="104"/>
      <c r="F71" s="104"/>
      <c r="G71" s="105"/>
      <c r="H71" s="106"/>
      <c r="I71" s="106"/>
      <c r="O71" s="107">
        <v>1</v>
      </c>
    </row>
    <row r="72" spans="1:104" x14ac:dyDescent="0.2">
      <c r="A72" s="108">
        <v>29</v>
      </c>
      <c r="B72" s="109" t="s">
        <v>174</v>
      </c>
      <c r="C72" s="110" t="s">
        <v>362</v>
      </c>
      <c r="D72" s="111" t="s">
        <v>78</v>
      </c>
      <c r="E72" s="112">
        <v>181</v>
      </c>
      <c r="F72" s="112"/>
      <c r="G72" s="113">
        <f>E72*F72</f>
        <v>0</v>
      </c>
      <c r="O72" s="107">
        <v>2</v>
      </c>
      <c r="AA72" s="89">
        <v>1</v>
      </c>
      <c r="AB72" s="89">
        <v>9</v>
      </c>
      <c r="AC72" s="89">
        <v>9</v>
      </c>
      <c r="AZ72" s="89">
        <v>1</v>
      </c>
      <c r="BA72" s="89">
        <f>IF(AZ72=1,G72,0)</f>
        <v>0</v>
      </c>
      <c r="BB72" s="89">
        <f>IF(AZ72=2,G72,0)</f>
        <v>0</v>
      </c>
      <c r="BC72" s="89">
        <f>IF(AZ72=3,G72,0)</f>
        <v>0</v>
      </c>
      <c r="BD72" s="89">
        <f>IF(AZ72=4,G72,0)</f>
        <v>0</v>
      </c>
      <c r="BE72" s="89">
        <f>IF(AZ72=5,G72,0)</f>
        <v>0</v>
      </c>
      <c r="CA72" s="114">
        <v>1</v>
      </c>
      <c r="CB72" s="114">
        <v>9</v>
      </c>
      <c r="CZ72" s="89">
        <v>0</v>
      </c>
    </row>
    <row r="73" spans="1:104" x14ac:dyDescent="0.2">
      <c r="A73" s="108">
        <v>30</v>
      </c>
      <c r="B73" s="109" t="s">
        <v>175</v>
      </c>
      <c r="C73" s="110" t="s">
        <v>176</v>
      </c>
      <c r="D73" s="111" t="s">
        <v>170</v>
      </c>
      <c r="E73" s="112">
        <v>1</v>
      </c>
      <c r="F73" s="112"/>
      <c r="G73" s="113">
        <f>E73*F73</f>
        <v>0</v>
      </c>
      <c r="O73" s="107">
        <v>2</v>
      </c>
      <c r="AA73" s="89">
        <v>1</v>
      </c>
      <c r="AB73" s="89">
        <v>1</v>
      </c>
      <c r="AC73" s="89">
        <v>1</v>
      </c>
      <c r="AZ73" s="89">
        <v>1</v>
      </c>
      <c r="BA73" s="89">
        <f>IF(AZ73=1,G73,0)</f>
        <v>0</v>
      </c>
      <c r="BB73" s="89">
        <f>IF(AZ73=2,G73,0)</f>
        <v>0</v>
      </c>
      <c r="BC73" s="89">
        <f>IF(AZ73=3,G73,0)</f>
        <v>0</v>
      </c>
      <c r="BD73" s="89">
        <f>IF(AZ73=4,G73,0)</f>
        <v>0</v>
      </c>
      <c r="BE73" s="89">
        <f>IF(AZ73=5,G73,0)</f>
        <v>0</v>
      </c>
      <c r="CA73" s="114">
        <v>1</v>
      </c>
      <c r="CB73" s="114">
        <v>1</v>
      </c>
      <c r="CZ73" s="89">
        <v>0</v>
      </c>
    </row>
    <row r="74" spans="1:104" x14ac:dyDescent="0.2">
      <c r="A74" s="108">
        <v>31</v>
      </c>
      <c r="B74" s="109" t="s">
        <v>177</v>
      </c>
      <c r="C74" s="110" t="s">
        <v>178</v>
      </c>
      <c r="D74" s="111" t="s">
        <v>85</v>
      </c>
      <c r="E74" s="112">
        <v>16.39</v>
      </c>
      <c r="F74" s="112"/>
      <c r="G74" s="113">
        <f>E74*F74</f>
        <v>0</v>
      </c>
      <c r="O74" s="107">
        <v>2</v>
      </c>
      <c r="AA74" s="89">
        <v>1</v>
      </c>
      <c r="AB74" s="89">
        <v>1</v>
      </c>
      <c r="AC74" s="89">
        <v>1</v>
      </c>
      <c r="AZ74" s="89">
        <v>1</v>
      </c>
      <c r="BA74" s="89">
        <f>IF(AZ74=1,G74,0)</f>
        <v>0</v>
      </c>
      <c r="BB74" s="89">
        <f>IF(AZ74=2,G74,0)</f>
        <v>0</v>
      </c>
      <c r="BC74" s="89">
        <f>IF(AZ74=3,G74,0)</f>
        <v>0</v>
      </c>
      <c r="BD74" s="89">
        <f>IF(AZ74=4,G74,0)</f>
        <v>0</v>
      </c>
      <c r="BE74" s="89">
        <f>IF(AZ74=5,G74,0)</f>
        <v>0</v>
      </c>
      <c r="CA74" s="114">
        <v>1</v>
      </c>
      <c r="CB74" s="114">
        <v>1</v>
      </c>
      <c r="CZ74" s="89">
        <v>1.1322000000000001</v>
      </c>
    </row>
    <row r="75" spans="1:104" x14ac:dyDescent="0.2">
      <c r="A75" s="115"/>
      <c r="B75" s="117"/>
      <c r="C75" s="258" t="s">
        <v>90</v>
      </c>
      <c r="D75" s="255"/>
      <c r="E75" s="137">
        <v>0</v>
      </c>
      <c r="F75" s="119"/>
      <c r="G75" s="120"/>
      <c r="M75" s="116" t="s">
        <v>90</v>
      </c>
      <c r="O75" s="107"/>
    </row>
    <row r="76" spans="1:104" x14ac:dyDescent="0.2">
      <c r="A76" s="115"/>
      <c r="B76" s="117"/>
      <c r="C76" s="258" t="s">
        <v>179</v>
      </c>
      <c r="D76" s="255"/>
      <c r="E76" s="137">
        <v>173.4</v>
      </c>
      <c r="F76" s="119"/>
      <c r="G76" s="120"/>
      <c r="M76" s="116" t="s">
        <v>179</v>
      </c>
      <c r="O76" s="107"/>
    </row>
    <row r="77" spans="1:104" x14ac:dyDescent="0.2">
      <c r="A77" s="115"/>
      <c r="B77" s="117"/>
      <c r="C77" s="258" t="s">
        <v>180</v>
      </c>
      <c r="D77" s="255"/>
      <c r="E77" s="137">
        <v>-9.5</v>
      </c>
      <c r="F77" s="119"/>
      <c r="G77" s="120"/>
      <c r="M77" s="116" t="s">
        <v>180</v>
      </c>
      <c r="O77" s="107"/>
    </row>
    <row r="78" spans="1:104" x14ac:dyDescent="0.2">
      <c r="A78" s="115"/>
      <c r="B78" s="117"/>
      <c r="C78" s="258" t="s">
        <v>93</v>
      </c>
      <c r="D78" s="255"/>
      <c r="E78" s="137">
        <v>163.9</v>
      </c>
      <c r="F78" s="119"/>
      <c r="G78" s="120"/>
      <c r="M78" s="116" t="s">
        <v>93</v>
      </c>
      <c r="O78" s="107"/>
    </row>
    <row r="79" spans="1:104" x14ac:dyDescent="0.2">
      <c r="A79" s="115"/>
      <c r="B79" s="117"/>
      <c r="C79" s="254" t="s">
        <v>181</v>
      </c>
      <c r="D79" s="255"/>
      <c r="E79" s="118">
        <v>16.39</v>
      </c>
      <c r="F79" s="119"/>
      <c r="G79" s="120"/>
      <c r="M79" s="116" t="s">
        <v>181</v>
      </c>
      <c r="O79" s="107"/>
    </row>
    <row r="80" spans="1:104" x14ac:dyDescent="0.2">
      <c r="A80" s="108">
        <v>32</v>
      </c>
      <c r="B80" s="109" t="s">
        <v>182</v>
      </c>
      <c r="C80" s="110" t="s">
        <v>183</v>
      </c>
      <c r="D80" s="111" t="s">
        <v>158</v>
      </c>
      <c r="E80" s="112">
        <v>3</v>
      </c>
      <c r="F80" s="112"/>
      <c r="G80" s="113">
        <f>E80*F80</f>
        <v>0</v>
      </c>
      <c r="O80" s="107">
        <v>2</v>
      </c>
      <c r="AA80" s="89">
        <v>1</v>
      </c>
      <c r="AB80" s="89">
        <v>1</v>
      </c>
      <c r="AC80" s="89">
        <v>1</v>
      </c>
      <c r="AZ80" s="89">
        <v>1</v>
      </c>
      <c r="BA80" s="89">
        <f>IF(AZ80=1,G80,0)</f>
        <v>0</v>
      </c>
      <c r="BB80" s="89">
        <f>IF(AZ80=2,G80,0)</f>
        <v>0</v>
      </c>
      <c r="BC80" s="89">
        <f>IF(AZ80=3,G80,0)</f>
        <v>0</v>
      </c>
      <c r="BD80" s="89">
        <f>IF(AZ80=4,G80,0)</f>
        <v>0</v>
      </c>
      <c r="BE80" s="89">
        <f>IF(AZ80=5,G80,0)</f>
        <v>0</v>
      </c>
      <c r="CA80" s="114">
        <v>1</v>
      </c>
      <c r="CB80" s="114">
        <v>1</v>
      </c>
      <c r="CZ80" s="89">
        <v>1.65E-3</v>
      </c>
    </row>
    <row r="81" spans="1:104" x14ac:dyDescent="0.2">
      <c r="A81" s="115"/>
      <c r="B81" s="117"/>
      <c r="C81" s="254" t="s">
        <v>184</v>
      </c>
      <c r="D81" s="255"/>
      <c r="E81" s="118">
        <v>2</v>
      </c>
      <c r="F81" s="119"/>
      <c r="G81" s="120"/>
      <c r="M81" s="116" t="s">
        <v>184</v>
      </c>
      <c r="O81" s="107"/>
    </row>
    <row r="82" spans="1:104" x14ac:dyDescent="0.2">
      <c r="A82" s="115"/>
      <c r="B82" s="117"/>
      <c r="C82" s="254" t="s">
        <v>185</v>
      </c>
      <c r="D82" s="255"/>
      <c r="E82" s="118">
        <v>1</v>
      </c>
      <c r="F82" s="119"/>
      <c r="G82" s="120"/>
      <c r="M82" s="116" t="s">
        <v>185</v>
      </c>
      <c r="O82" s="107"/>
    </row>
    <row r="83" spans="1:104" x14ac:dyDescent="0.2">
      <c r="A83" s="108">
        <v>33</v>
      </c>
      <c r="B83" s="109" t="s">
        <v>186</v>
      </c>
      <c r="C83" s="110" t="s">
        <v>187</v>
      </c>
      <c r="D83" s="111" t="s">
        <v>85</v>
      </c>
      <c r="E83" s="112">
        <v>7.1723999999999997</v>
      </c>
      <c r="F83" s="112"/>
      <c r="G83" s="113">
        <f>E83*F83</f>
        <v>0</v>
      </c>
      <c r="O83" s="107">
        <v>2</v>
      </c>
      <c r="AA83" s="89">
        <v>1</v>
      </c>
      <c r="AB83" s="89">
        <v>1</v>
      </c>
      <c r="AC83" s="89">
        <v>1</v>
      </c>
      <c r="AZ83" s="89">
        <v>1</v>
      </c>
      <c r="BA83" s="89">
        <f>IF(AZ83=1,G83,0)</f>
        <v>0</v>
      </c>
      <c r="BB83" s="89">
        <f>IF(AZ83=2,G83,0)</f>
        <v>0</v>
      </c>
      <c r="BC83" s="89">
        <f>IF(AZ83=3,G83,0)</f>
        <v>0</v>
      </c>
      <c r="BD83" s="89">
        <f>IF(AZ83=4,G83,0)</f>
        <v>0</v>
      </c>
      <c r="BE83" s="89">
        <f>IF(AZ83=5,G83,0)</f>
        <v>0</v>
      </c>
      <c r="CA83" s="114">
        <v>1</v>
      </c>
      <c r="CB83" s="114">
        <v>1</v>
      </c>
      <c r="CZ83" s="89">
        <v>2.5</v>
      </c>
    </row>
    <row r="84" spans="1:104" x14ac:dyDescent="0.2">
      <c r="A84" s="115"/>
      <c r="B84" s="117"/>
      <c r="C84" s="254" t="s">
        <v>188</v>
      </c>
      <c r="D84" s="255"/>
      <c r="E84" s="118">
        <v>1.125</v>
      </c>
      <c r="F84" s="119"/>
      <c r="G84" s="120"/>
      <c r="M84" s="116" t="s">
        <v>188</v>
      </c>
      <c r="O84" s="107"/>
    </row>
    <row r="85" spans="1:104" x14ac:dyDescent="0.2">
      <c r="A85" s="115"/>
      <c r="B85" s="117"/>
      <c r="C85" s="254" t="s">
        <v>189</v>
      </c>
      <c r="D85" s="255"/>
      <c r="E85" s="118">
        <v>0</v>
      </c>
      <c r="F85" s="119"/>
      <c r="G85" s="120"/>
      <c r="M85" s="116" t="s">
        <v>189</v>
      </c>
      <c r="O85" s="107"/>
    </row>
    <row r="86" spans="1:104" x14ac:dyDescent="0.2">
      <c r="A86" s="115"/>
      <c r="B86" s="117"/>
      <c r="C86" s="254" t="s">
        <v>190</v>
      </c>
      <c r="D86" s="255"/>
      <c r="E86" s="118">
        <v>1.593</v>
      </c>
      <c r="F86" s="119"/>
      <c r="G86" s="120"/>
      <c r="M86" s="116" t="s">
        <v>190</v>
      </c>
      <c r="O86" s="107"/>
    </row>
    <row r="87" spans="1:104" x14ac:dyDescent="0.2">
      <c r="A87" s="115"/>
      <c r="B87" s="117"/>
      <c r="C87" s="254" t="s">
        <v>191</v>
      </c>
      <c r="D87" s="255"/>
      <c r="E87" s="118">
        <v>0.78720000000000001</v>
      </c>
      <c r="F87" s="119"/>
      <c r="G87" s="120"/>
      <c r="M87" s="116" t="s">
        <v>191</v>
      </c>
      <c r="O87" s="107"/>
    </row>
    <row r="88" spans="1:104" x14ac:dyDescent="0.2">
      <c r="A88" s="115"/>
      <c r="B88" s="117"/>
      <c r="C88" s="254" t="s">
        <v>192</v>
      </c>
      <c r="D88" s="255"/>
      <c r="E88" s="118">
        <v>1.0751999999999999</v>
      </c>
      <c r="F88" s="119"/>
      <c r="G88" s="120"/>
      <c r="M88" s="116" t="s">
        <v>192</v>
      </c>
      <c r="O88" s="107"/>
    </row>
    <row r="89" spans="1:104" x14ac:dyDescent="0.2">
      <c r="A89" s="115"/>
      <c r="B89" s="117"/>
      <c r="C89" s="254" t="s">
        <v>193</v>
      </c>
      <c r="D89" s="255"/>
      <c r="E89" s="118">
        <v>0.71040000000000003</v>
      </c>
      <c r="F89" s="119"/>
      <c r="G89" s="120"/>
      <c r="M89" s="116" t="s">
        <v>193</v>
      </c>
      <c r="O89" s="107"/>
    </row>
    <row r="90" spans="1:104" x14ac:dyDescent="0.2">
      <c r="A90" s="115"/>
      <c r="B90" s="117"/>
      <c r="C90" s="254" t="s">
        <v>194</v>
      </c>
      <c r="D90" s="255"/>
      <c r="E90" s="118">
        <v>1.8815999999999999</v>
      </c>
      <c r="F90" s="119"/>
      <c r="G90" s="120"/>
      <c r="M90" s="116" t="s">
        <v>194</v>
      </c>
      <c r="O90" s="107"/>
    </row>
    <row r="91" spans="1:104" x14ac:dyDescent="0.2">
      <c r="A91" s="108">
        <v>34</v>
      </c>
      <c r="B91" s="109" t="s">
        <v>195</v>
      </c>
      <c r="C91" s="110" t="s">
        <v>196</v>
      </c>
      <c r="D91" s="111" t="s">
        <v>107</v>
      </c>
      <c r="E91" s="112">
        <v>10.26</v>
      </c>
      <c r="F91" s="112"/>
      <c r="G91" s="113">
        <f>E91*F91</f>
        <v>0</v>
      </c>
      <c r="O91" s="107">
        <v>2</v>
      </c>
      <c r="AA91" s="89">
        <v>1</v>
      </c>
      <c r="AB91" s="89">
        <v>1</v>
      </c>
      <c r="AC91" s="89">
        <v>1</v>
      </c>
      <c r="AZ91" s="89">
        <v>1</v>
      </c>
      <c r="BA91" s="89">
        <f>IF(AZ91=1,G91,0)</f>
        <v>0</v>
      </c>
      <c r="BB91" s="89">
        <f>IF(AZ91=2,G91,0)</f>
        <v>0</v>
      </c>
      <c r="BC91" s="89">
        <f>IF(AZ91=3,G91,0)</f>
        <v>0</v>
      </c>
      <c r="BD91" s="89">
        <f>IF(AZ91=4,G91,0)</f>
        <v>0</v>
      </c>
      <c r="BE91" s="89">
        <f>IF(AZ91=5,G91,0)</f>
        <v>0</v>
      </c>
      <c r="CA91" s="114">
        <v>1</v>
      </c>
      <c r="CB91" s="114">
        <v>1</v>
      </c>
      <c r="CZ91" s="89">
        <v>4.4099999999999999E-3</v>
      </c>
    </row>
    <row r="92" spans="1:104" x14ac:dyDescent="0.2">
      <c r="A92" s="115"/>
      <c r="B92" s="117"/>
      <c r="C92" s="254" t="s">
        <v>197</v>
      </c>
      <c r="D92" s="255"/>
      <c r="E92" s="118">
        <v>1.524</v>
      </c>
      <c r="F92" s="119"/>
      <c r="G92" s="120"/>
      <c r="M92" s="116" t="s">
        <v>197</v>
      </c>
      <c r="O92" s="107"/>
    </row>
    <row r="93" spans="1:104" ht="11.85" customHeight="1" x14ac:dyDescent="0.2">
      <c r="A93" s="115"/>
      <c r="B93" s="117"/>
      <c r="C93" s="254" t="s">
        <v>198</v>
      </c>
      <c r="D93" s="255"/>
      <c r="E93" s="118">
        <v>4.992</v>
      </c>
      <c r="F93" s="119"/>
      <c r="G93" s="120"/>
      <c r="M93" s="116" t="s">
        <v>198</v>
      </c>
      <c r="O93" s="107"/>
    </row>
    <row r="94" spans="1:104" x14ac:dyDescent="0.2">
      <c r="A94" s="115"/>
      <c r="B94" s="117"/>
      <c r="C94" s="254" t="s">
        <v>199</v>
      </c>
      <c r="D94" s="255"/>
      <c r="E94" s="118">
        <v>3.7440000000000002</v>
      </c>
      <c r="F94" s="119"/>
      <c r="G94" s="120"/>
      <c r="M94" s="116" t="s">
        <v>199</v>
      </c>
      <c r="O94" s="107"/>
    </row>
    <row r="95" spans="1:104" x14ac:dyDescent="0.2">
      <c r="A95" s="108">
        <v>35</v>
      </c>
      <c r="B95" s="109" t="s">
        <v>200</v>
      </c>
      <c r="C95" s="110" t="s">
        <v>201</v>
      </c>
      <c r="D95" s="111" t="s">
        <v>78</v>
      </c>
      <c r="E95" s="112">
        <v>175</v>
      </c>
      <c r="F95" s="112"/>
      <c r="G95" s="113">
        <f>E95*F95</f>
        <v>0</v>
      </c>
      <c r="O95" s="107">
        <v>2</v>
      </c>
      <c r="AA95" s="89">
        <v>1</v>
      </c>
      <c r="AB95" s="89">
        <v>1</v>
      </c>
      <c r="AC95" s="89">
        <v>1</v>
      </c>
      <c r="AZ95" s="89">
        <v>1</v>
      </c>
      <c r="BA95" s="89">
        <f>IF(AZ95=1,G95,0)</f>
        <v>0</v>
      </c>
      <c r="BB95" s="89">
        <f>IF(AZ95=2,G95,0)</f>
        <v>0</v>
      </c>
      <c r="BC95" s="89">
        <f>IF(AZ95=3,G95,0)</f>
        <v>0</v>
      </c>
      <c r="BD95" s="89">
        <f>IF(AZ95=4,G95,0)</f>
        <v>0</v>
      </c>
      <c r="BE95" s="89">
        <f>IF(AZ95=5,G95,0)</f>
        <v>0</v>
      </c>
      <c r="CA95" s="114">
        <v>1</v>
      </c>
      <c r="CB95" s="114">
        <v>1</v>
      </c>
      <c r="CZ95" s="89">
        <v>0</v>
      </c>
    </row>
    <row r="96" spans="1:104" ht="11.85" customHeight="1" x14ac:dyDescent="0.2">
      <c r="A96" s="108">
        <v>36</v>
      </c>
      <c r="B96" s="109" t="s">
        <v>202</v>
      </c>
      <c r="C96" s="110" t="s">
        <v>203</v>
      </c>
      <c r="D96" s="111" t="s">
        <v>158</v>
      </c>
      <c r="E96" s="112">
        <v>1</v>
      </c>
      <c r="F96" s="112"/>
      <c r="G96" s="113">
        <f>E96*F96</f>
        <v>0</v>
      </c>
      <c r="O96" s="107">
        <v>2</v>
      </c>
      <c r="AA96" s="89">
        <v>3</v>
      </c>
      <c r="AB96" s="89">
        <v>1</v>
      </c>
      <c r="AC96" s="89">
        <v>2860013</v>
      </c>
      <c r="AZ96" s="89">
        <v>1</v>
      </c>
      <c r="BA96" s="89">
        <f>IF(AZ96=1,G96,0)</f>
        <v>0</v>
      </c>
      <c r="BB96" s="89">
        <f>IF(AZ96=2,G96,0)</f>
        <v>0</v>
      </c>
      <c r="BC96" s="89">
        <f>IF(AZ96=3,G96,0)</f>
        <v>0</v>
      </c>
      <c r="BD96" s="89">
        <f>IF(AZ96=4,G96,0)</f>
        <v>0</v>
      </c>
      <c r="BE96" s="89">
        <f>IF(AZ96=5,G96,0)</f>
        <v>0</v>
      </c>
      <c r="CA96" s="114">
        <v>3</v>
      </c>
      <c r="CB96" s="114">
        <v>1</v>
      </c>
      <c r="CZ96" s="89">
        <v>2E-3</v>
      </c>
    </row>
    <row r="97" spans="1:104" ht="11.85" customHeight="1" x14ac:dyDescent="0.2">
      <c r="A97" s="108">
        <v>37</v>
      </c>
      <c r="B97" s="109" t="s">
        <v>204</v>
      </c>
      <c r="C97" s="110" t="s">
        <v>205</v>
      </c>
      <c r="D97" s="111" t="s">
        <v>158</v>
      </c>
      <c r="E97" s="112">
        <v>1</v>
      </c>
      <c r="F97" s="112"/>
      <c r="G97" s="113">
        <f>E97*F97</f>
        <v>0</v>
      </c>
      <c r="O97" s="107">
        <v>2</v>
      </c>
      <c r="AA97" s="89">
        <v>3</v>
      </c>
      <c r="AB97" s="89">
        <v>1</v>
      </c>
      <c r="AC97" s="89">
        <v>2860014</v>
      </c>
      <c r="AZ97" s="89">
        <v>1</v>
      </c>
      <c r="BA97" s="89">
        <f>IF(AZ97=1,G97,0)</f>
        <v>0</v>
      </c>
      <c r="BB97" s="89">
        <f>IF(AZ97=2,G97,0)</f>
        <v>0</v>
      </c>
      <c r="BC97" s="89">
        <f>IF(AZ97=3,G97,0)</f>
        <v>0</v>
      </c>
      <c r="BD97" s="89">
        <f>IF(AZ97=4,G97,0)</f>
        <v>0</v>
      </c>
      <c r="BE97" s="89">
        <f>IF(AZ97=5,G97,0)</f>
        <v>0</v>
      </c>
      <c r="CA97" s="114">
        <v>3</v>
      </c>
      <c r="CB97" s="114">
        <v>1</v>
      </c>
      <c r="CZ97" s="89">
        <v>2E-3</v>
      </c>
    </row>
    <row r="98" spans="1:104" x14ac:dyDescent="0.2">
      <c r="A98" s="121"/>
      <c r="B98" s="122" t="s">
        <v>75</v>
      </c>
      <c r="C98" s="123" t="str">
        <f>CONCATENATE(B71," ",C71)</f>
        <v>45 Podkladní a vedlejší konstrukce</v>
      </c>
      <c r="D98" s="124"/>
      <c r="E98" s="125"/>
      <c r="F98" s="126"/>
      <c r="G98" s="127">
        <f>SUM(G71:G97)</f>
        <v>0</v>
      </c>
      <c r="O98" s="107">
        <v>4</v>
      </c>
      <c r="BA98" s="128">
        <f>SUM(BA71:BA97)</f>
        <v>0</v>
      </c>
      <c r="BB98" s="128">
        <f>SUM(BB71:BB97)</f>
        <v>0</v>
      </c>
      <c r="BC98" s="128">
        <f>SUM(BC71:BC97)</f>
        <v>0</v>
      </c>
      <c r="BD98" s="128">
        <f>SUM(BD71:BD97)</f>
        <v>0</v>
      </c>
      <c r="BE98" s="128">
        <f>SUM(BE71:BE97)</f>
        <v>0</v>
      </c>
    </row>
    <row r="99" spans="1:104" ht="18" customHeight="1" x14ac:dyDescent="0.2">
      <c r="A99" s="100" t="s">
        <v>72</v>
      </c>
      <c r="B99" s="101" t="s">
        <v>206</v>
      </c>
      <c r="C99" s="102" t="s">
        <v>207</v>
      </c>
      <c r="D99" s="103"/>
      <c r="E99" s="104"/>
      <c r="F99" s="104"/>
      <c r="G99" s="105"/>
      <c r="H99" s="106"/>
      <c r="I99" s="106"/>
      <c r="O99" s="107">
        <v>1</v>
      </c>
    </row>
    <row r="100" spans="1:104" x14ac:dyDescent="0.2">
      <c r="A100" s="108">
        <v>38</v>
      </c>
      <c r="B100" s="109" t="s">
        <v>208</v>
      </c>
      <c r="C100" s="110" t="s">
        <v>209</v>
      </c>
      <c r="D100" s="111" t="s">
        <v>85</v>
      </c>
      <c r="E100" s="112">
        <v>2.16</v>
      </c>
      <c r="F100" s="112"/>
      <c r="G100" s="113">
        <f>E100*F100</f>
        <v>0</v>
      </c>
      <c r="O100" s="107">
        <v>2</v>
      </c>
      <c r="AA100" s="89">
        <v>1</v>
      </c>
      <c r="AB100" s="89">
        <v>1</v>
      </c>
      <c r="AC100" s="89">
        <v>1</v>
      </c>
      <c r="AZ100" s="89">
        <v>1</v>
      </c>
      <c r="BA100" s="89">
        <f>IF(AZ100=1,G100,0)</f>
        <v>0</v>
      </c>
      <c r="BB100" s="89">
        <f>IF(AZ100=2,G100,0)</f>
        <v>0</v>
      </c>
      <c r="BC100" s="89">
        <f>IF(AZ100=3,G100,0)</f>
        <v>0</v>
      </c>
      <c r="BD100" s="89">
        <f>IF(AZ100=4,G100,0)</f>
        <v>0</v>
      </c>
      <c r="BE100" s="89">
        <f>IF(AZ100=5,G100,0)</f>
        <v>0</v>
      </c>
      <c r="CA100" s="114">
        <v>1</v>
      </c>
      <c r="CB100" s="114">
        <v>1</v>
      </c>
      <c r="CZ100" s="89">
        <v>1.98</v>
      </c>
    </row>
    <row r="101" spans="1:104" x14ac:dyDescent="0.2">
      <c r="A101" s="115"/>
      <c r="B101" s="117"/>
      <c r="C101" s="254" t="s">
        <v>210</v>
      </c>
      <c r="D101" s="255"/>
      <c r="E101" s="118">
        <v>2.16</v>
      </c>
      <c r="F101" s="119"/>
      <c r="G101" s="120"/>
      <c r="M101" s="116" t="s">
        <v>210</v>
      </c>
      <c r="O101" s="107"/>
    </row>
    <row r="102" spans="1:104" x14ac:dyDescent="0.2">
      <c r="A102" s="108">
        <v>39</v>
      </c>
      <c r="B102" s="109" t="s">
        <v>211</v>
      </c>
      <c r="C102" s="110" t="s">
        <v>212</v>
      </c>
      <c r="D102" s="111" t="s">
        <v>85</v>
      </c>
      <c r="E102" s="112">
        <v>2.16</v>
      </c>
      <c r="F102" s="112"/>
      <c r="G102" s="113">
        <f>E102*F102</f>
        <v>0</v>
      </c>
      <c r="O102" s="107">
        <v>2</v>
      </c>
      <c r="AA102" s="89">
        <v>1</v>
      </c>
      <c r="AB102" s="89">
        <v>1</v>
      </c>
      <c r="AC102" s="89">
        <v>1</v>
      </c>
      <c r="AZ102" s="89">
        <v>1</v>
      </c>
      <c r="BA102" s="89">
        <f>IF(AZ102=1,G102,0)</f>
        <v>0</v>
      </c>
      <c r="BB102" s="89">
        <f>IF(AZ102=2,G102,0)</f>
        <v>0</v>
      </c>
      <c r="BC102" s="89">
        <f>IF(AZ102=3,G102,0)</f>
        <v>0</v>
      </c>
      <c r="BD102" s="89">
        <f>IF(AZ102=4,G102,0)</f>
        <v>0</v>
      </c>
      <c r="BE102" s="89">
        <f>IF(AZ102=5,G102,0)</f>
        <v>0</v>
      </c>
      <c r="CA102" s="114">
        <v>1</v>
      </c>
      <c r="CB102" s="114">
        <v>1</v>
      </c>
      <c r="CZ102" s="89">
        <v>1.98</v>
      </c>
    </row>
    <row r="103" spans="1:104" x14ac:dyDescent="0.2">
      <c r="A103" s="115"/>
      <c r="B103" s="117"/>
      <c r="C103" s="254" t="s">
        <v>210</v>
      </c>
      <c r="D103" s="255"/>
      <c r="E103" s="118">
        <v>2.16</v>
      </c>
      <c r="F103" s="119"/>
      <c r="G103" s="120"/>
      <c r="M103" s="116" t="s">
        <v>210</v>
      </c>
      <c r="O103" s="107"/>
    </row>
    <row r="104" spans="1:104" x14ac:dyDescent="0.2">
      <c r="A104" s="108">
        <v>40</v>
      </c>
      <c r="B104" s="109" t="s">
        <v>213</v>
      </c>
      <c r="C104" s="110" t="s">
        <v>214</v>
      </c>
      <c r="D104" s="111" t="s">
        <v>107</v>
      </c>
      <c r="E104" s="112">
        <v>14.4</v>
      </c>
      <c r="F104" s="112"/>
      <c r="G104" s="113">
        <f>E104*F104</f>
        <v>0</v>
      </c>
      <c r="O104" s="107">
        <v>2</v>
      </c>
      <c r="AA104" s="89">
        <v>1</v>
      </c>
      <c r="AB104" s="89">
        <v>1</v>
      </c>
      <c r="AC104" s="89">
        <v>1</v>
      </c>
      <c r="AZ104" s="89">
        <v>1</v>
      </c>
      <c r="BA104" s="89">
        <f>IF(AZ104=1,G104,0)</f>
        <v>0</v>
      </c>
      <c r="BB104" s="89">
        <f>IF(AZ104=2,G104,0)</f>
        <v>0</v>
      </c>
      <c r="BC104" s="89">
        <f>IF(AZ104=3,G104,0)</f>
        <v>0</v>
      </c>
      <c r="BD104" s="89">
        <f>IF(AZ104=4,G104,0)</f>
        <v>0</v>
      </c>
      <c r="BE104" s="89">
        <f>IF(AZ104=5,G104,0)</f>
        <v>0</v>
      </c>
      <c r="CA104" s="114">
        <v>1</v>
      </c>
      <c r="CB104" s="114">
        <v>1</v>
      </c>
      <c r="CZ104" s="89">
        <v>6.0099999999999997E-3</v>
      </c>
    </row>
    <row r="105" spans="1:104" x14ac:dyDescent="0.2">
      <c r="A105" s="108">
        <v>41</v>
      </c>
      <c r="B105" s="109" t="s">
        <v>215</v>
      </c>
      <c r="C105" s="110" t="s">
        <v>216</v>
      </c>
      <c r="D105" s="111" t="s">
        <v>107</v>
      </c>
      <c r="E105" s="112">
        <v>14.4</v>
      </c>
      <c r="F105" s="112"/>
      <c r="G105" s="113">
        <f>E105*F105</f>
        <v>0</v>
      </c>
      <c r="O105" s="107">
        <v>2</v>
      </c>
      <c r="AA105" s="89">
        <v>1</v>
      </c>
      <c r="AB105" s="89">
        <v>1</v>
      </c>
      <c r="AC105" s="89">
        <v>1</v>
      </c>
      <c r="AZ105" s="89">
        <v>1</v>
      </c>
      <c r="BA105" s="89">
        <f>IF(AZ105=1,G105,0)</f>
        <v>0</v>
      </c>
      <c r="BB105" s="89">
        <f>IF(AZ105=2,G105,0)</f>
        <v>0</v>
      </c>
      <c r="BC105" s="89">
        <f>IF(AZ105=3,G105,0)</f>
        <v>0</v>
      </c>
      <c r="BD105" s="89">
        <f>IF(AZ105=4,G105,0)</f>
        <v>0</v>
      </c>
      <c r="BE105" s="89">
        <f>IF(AZ105=5,G105,0)</f>
        <v>0</v>
      </c>
      <c r="CA105" s="114">
        <v>1</v>
      </c>
      <c r="CB105" s="114">
        <v>1</v>
      </c>
      <c r="CZ105" s="89">
        <v>5.0000000000000001E-4</v>
      </c>
    </row>
    <row r="106" spans="1:104" x14ac:dyDescent="0.2">
      <c r="A106" s="108">
        <v>42</v>
      </c>
      <c r="B106" s="109" t="s">
        <v>217</v>
      </c>
      <c r="C106" s="110" t="s">
        <v>218</v>
      </c>
      <c r="D106" s="111" t="s">
        <v>107</v>
      </c>
      <c r="E106" s="112">
        <v>14.4</v>
      </c>
      <c r="F106" s="112"/>
      <c r="G106" s="113">
        <f>E106*F106</f>
        <v>0</v>
      </c>
      <c r="O106" s="107">
        <v>2</v>
      </c>
      <c r="AA106" s="89">
        <v>1</v>
      </c>
      <c r="AB106" s="89">
        <v>1</v>
      </c>
      <c r="AC106" s="89">
        <v>1</v>
      </c>
      <c r="AZ106" s="89">
        <v>1</v>
      </c>
      <c r="BA106" s="89">
        <f>IF(AZ106=1,G106,0)</f>
        <v>0</v>
      </c>
      <c r="BB106" s="89">
        <f>IF(AZ106=2,G106,0)</f>
        <v>0</v>
      </c>
      <c r="BC106" s="89">
        <f>IF(AZ106=3,G106,0)</f>
        <v>0</v>
      </c>
      <c r="BD106" s="89">
        <f>IF(AZ106=4,G106,0)</f>
        <v>0</v>
      </c>
      <c r="BE106" s="89">
        <f>IF(AZ106=5,G106,0)</f>
        <v>0</v>
      </c>
      <c r="CA106" s="114">
        <v>1</v>
      </c>
      <c r="CB106" s="114">
        <v>1</v>
      </c>
      <c r="CZ106" s="89">
        <v>0.10373</v>
      </c>
    </row>
    <row r="107" spans="1:104" x14ac:dyDescent="0.2">
      <c r="A107" s="108">
        <v>43</v>
      </c>
      <c r="B107" s="109" t="s">
        <v>219</v>
      </c>
      <c r="C107" s="110" t="s">
        <v>220</v>
      </c>
      <c r="D107" s="111" t="s">
        <v>107</v>
      </c>
      <c r="E107" s="112">
        <v>14.4</v>
      </c>
      <c r="F107" s="112"/>
      <c r="G107" s="113">
        <f>E107*F107</f>
        <v>0</v>
      </c>
      <c r="O107" s="107">
        <v>2</v>
      </c>
      <c r="AA107" s="89">
        <v>1</v>
      </c>
      <c r="AB107" s="89">
        <v>1</v>
      </c>
      <c r="AC107" s="89">
        <v>1</v>
      </c>
      <c r="AZ107" s="89">
        <v>1</v>
      </c>
      <c r="BA107" s="89">
        <f>IF(AZ107=1,G107,0)</f>
        <v>0</v>
      </c>
      <c r="BB107" s="89">
        <f>IF(AZ107=2,G107,0)</f>
        <v>0</v>
      </c>
      <c r="BC107" s="89">
        <f>IF(AZ107=3,G107,0)</f>
        <v>0</v>
      </c>
      <c r="BD107" s="89">
        <f>IF(AZ107=4,G107,0)</f>
        <v>0</v>
      </c>
      <c r="BE107" s="89">
        <f>IF(AZ107=5,G107,0)</f>
        <v>0</v>
      </c>
      <c r="CA107" s="114">
        <v>1</v>
      </c>
      <c r="CB107" s="114">
        <v>1</v>
      </c>
      <c r="CZ107" s="89">
        <v>0.18151999999999999</v>
      </c>
    </row>
    <row r="108" spans="1:104" x14ac:dyDescent="0.2">
      <c r="A108" s="108">
        <v>44</v>
      </c>
      <c r="B108" s="109" t="s">
        <v>221</v>
      </c>
      <c r="C108" s="110" t="s">
        <v>366</v>
      </c>
      <c r="D108" s="111" t="s">
        <v>78</v>
      </c>
      <c r="E108" s="112">
        <v>17</v>
      </c>
      <c r="F108" s="112"/>
      <c r="G108" s="113">
        <f>E108*F108</f>
        <v>0</v>
      </c>
      <c r="O108" s="107">
        <v>2</v>
      </c>
      <c r="AA108" s="89">
        <v>1</v>
      </c>
      <c r="AB108" s="89">
        <v>1</v>
      </c>
      <c r="AC108" s="89">
        <v>1</v>
      </c>
      <c r="AZ108" s="89">
        <v>1</v>
      </c>
      <c r="BA108" s="89">
        <f>IF(AZ108=1,G108,0)</f>
        <v>0</v>
      </c>
      <c r="BB108" s="89">
        <f>IF(AZ108=2,G108,0)</f>
        <v>0</v>
      </c>
      <c r="BC108" s="89">
        <f>IF(AZ108=3,G108,0)</f>
        <v>0</v>
      </c>
      <c r="BD108" s="89">
        <f>IF(AZ108=4,G108,0)</f>
        <v>0</v>
      </c>
      <c r="BE108" s="89">
        <f>IF(AZ108=5,G108,0)</f>
        <v>0</v>
      </c>
      <c r="CA108" s="114">
        <v>1</v>
      </c>
      <c r="CB108" s="114">
        <v>1</v>
      </c>
      <c r="CZ108" s="89">
        <v>1.2E-2</v>
      </c>
    </row>
    <row r="109" spans="1:104" x14ac:dyDescent="0.2">
      <c r="A109" s="121"/>
      <c r="B109" s="122" t="s">
        <v>75</v>
      </c>
      <c r="C109" s="123" t="str">
        <f>CONCATENATE(B99," ",C99)</f>
        <v>5 Komunikace</v>
      </c>
      <c r="D109" s="124"/>
      <c r="E109" s="125"/>
      <c r="F109" s="126"/>
      <c r="G109" s="127">
        <f>SUM(G99:G108)</f>
        <v>0</v>
      </c>
      <c r="O109" s="107">
        <v>4</v>
      </c>
      <c r="BA109" s="128">
        <f>SUM(BA99:BA108)</f>
        <v>0</v>
      </c>
      <c r="BB109" s="128">
        <f>SUM(BB99:BB108)</f>
        <v>0</v>
      </c>
      <c r="BC109" s="128">
        <f>SUM(BC99:BC108)</f>
        <v>0</v>
      </c>
      <c r="BD109" s="128">
        <f>SUM(BD99:BD108)</f>
        <v>0</v>
      </c>
      <c r="BE109" s="128">
        <f>SUM(BE99:BE108)</f>
        <v>0</v>
      </c>
    </row>
    <row r="110" spans="1:104" ht="18" customHeight="1" x14ac:dyDescent="0.2">
      <c r="A110" s="100" t="s">
        <v>72</v>
      </c>
      <c r="B110" s="101" t="s">
        <v>222</v>
      </c>
      <c r="C110" s="102" t="s">
        <v>223</v>
      </c>
      <c r="D110" s="103"/>
      <c r="E110" s="104"/>
      <c r="F110" s="104"/>
      <c r="G110" s="105"/>
      <c r="H110" s="106"/>
      <c r="I110" s="106"/>
      <c r="O110" s="107">
        <v>1</v>
      </c>
    </row>
    <row r="111" spans="1:104" x14ac:dyDescent="0.2">
      <c r="A111" s="108">
        <v>45</v>
      </c>
      <c r="B111" s="109" t="s">
        <v>224</v>
      </c>
      <c r="C111" s="110" t="s">
        <v>225</v>
      </c>
      <c r="D111" s="111" t="s">
        <v>158</v>
      </c>
      <c r="E111" s="112">
        <v>2</v>
      </c>
      <c r="F111" s="112"/>
      <c r="G111" s="113">
        <f>E111*F111</f>
        <v>0</v>
      </c>
      <c r="O111" s="107">
        <v>2</v>
      </c>
      <c r="AA111" s="89">
        <v>1</v>
      </c>
      <c r="AB111" s="89">
        <v>1</v>
      </c>
      <c r="AC111" s="89">
        <v>1</v>
      </c>
      <c r="AZ111" s="89">
        <v>1</v>
      </c>
      <c r="BA111" s="89">
        <f>IF(AZ111=1,G111,0)</f>
        <v>0</v>
      </c>
      <c r="BB111" s="89">
        <f>IF(AZ111=2,G111,0)</f>
        <v>0</v>
      </c>
      <c r="BC111" s="89">
        <f>IF(AZ111=3,G111,0)</f>
        <v>0</v>
      </c>
      <c r="BD111" s="89">
        <f>IF(AZ111=4,G111,0)</f>
        <v>0</v>
      </c>
      <c r="BE111" s="89">
        <f>IF(AZ111=5,G111,0)</f>
        <v>0</v>
      </c>
      <c r="CA111" s="114">
        <v>1</v>
      </c>
      <c r="CB111" s="114">
        <v>1</v>
      </c>
      <c r="CZ111" s="89">
        <v>0</v>
      </c>
    </row>
    <row r="112" spans="1:104" x14ac:dyDescent="0.2">
      <c r="A112" s="108">
        <v>46</v>
      </c>
      <c r="B112" s="109" t="s">
        <v>226</v>
      </c>
      <c r="C112" s="110" t="s">
        <v>227</v>
      </c>
      <c r="D112" s="111" t="s">
        <v>158</v>
      </c>
      <c r="E112" s="112">
        <v>1</v>
      </c>
      <c r="F112" s="112"/>
      <c r="G112" s="113">
        <f>E112*F112</f>
        <v>0</v>
      </c>
      <c r="O112" s="107">
        <v>2</v>
      </c>
      <c r="AA112" s="89">
        <v>1</v>
      </c>
      <c r="AB112" s="89">
        <v>1</v>
      </c>
      <c r="AC112" s="89">
        <v>1</v>
      </c>
      <c r="AZ112" s="89">
        <v>1</v>
      </c>
      <c r="BA112" s="89">
        <f>IF(AZ112=1,G112,0)</f>
        <v>0</v>
      </c>
      <c r="BB112" s="89">
        <f>IF(AZ112=2,G112,0)</f>
        <v>0</v>
      </c>
      <c r="BC112" s="89">
        <f>IF(AZ112=3,G112,0)</f>
        <v>0</v>
      </c>
      <c r="BD112" s="89">
        <f>IF(AZ112=4,G112,0)</f>
        <v>0</v>
      </c>
      <c r="BE112" s="89">
        <f>IF(AZ112=5,G112,0)</f>
        <v>0</v>
      </c>
      <c r="CA112" s="114">
        <v>1</v>
      </c>
      <c r="CB112" s="114">
        <v>1</v>
      </c>
      <c r="CZ112" s="89">
        <v>2.2000000000000001E-4</v>
      </c>
    </row>
    <row r="113" spans="1:104" x14ac:dyDescent="0.2">
      <c r="A113" s="115"/>
      <c r="B113" s="117"/>
      <c r="C113" s="254" t="s">
        <v>228</v>
      </c>
      <c r="D113" s="255"/>
      <c r="E113" s="118">
        <v>1</v>
      </c>
      <c r="F113" s="119"/>
      <c r="G113" s="120"/>
      <c r="M113" s="116" t="s">
        <v>228</v>
      </c>
      <c r="O113" s="107"/>
    </row>
    <row r="114" spans="1:104" x14ac:dyDescent="0.2">
      <c r="A114" s="108">
        <v>47</v>
      </c>
      <c r="B114" s="109" t="s">
        <v>229</v>
      </c>
      <c r="C114" s="110" t="s">
        <v>230</v>
      </c>
      <c r="D114" s="111" t="s">
        <v>158</v>
      </c>
      <c r="E114" s="112">
        <v>1</v>
      </c>
      <c r="F114" s="112"/>
      <c r="G114" s="113">
        <f>E114*F114</f>
        <v>0</v>
      </c>
      <c r="O114" s="107">
        <v>2</v>
      </c>
      <c r="AA114" s="89">
        <v>1</v>
      </c>
      <c r="AB114" s="89">
        <v>1</v>
      </c>
      <c r="AC114" s="89">
        <v>1</v>
      </c>
      <c r="AZ114" s="89">
        <v>1</v>
      </c>
      <c r="BA114" s="89">
        <f>IF(AZ114=1,G114,0)</f>
        <v>0</v>
      </c>
      <c r="BB114" s="89">
        <f>IF(AZ114=2,G114,0)</f>
        <v>0</v>
      </c>
      <c r="BC114" s="89">
        <f>IF(AZ114=3,G114,0)</f>
        <v>0</v>
      </c>
      <c r="BD114" s="89">
        <f>IF(AZ114=4,G114,0)</f>
        <v>0</v>
      </c>
      <c r="BE114" s="89">
        <f>IF(AZ114=5,G114,0)</f>
        <v>0</v>
      </c>
      <c r="CA114" s="114">
        <v>1</v>
      </c>
      <c r="CB114" s="114">
        <v>1</v>
      </c>
      <c r="CZ114" s="89">
        <v>6.7299999999999999E-3</v>
      </c>
    </row>
    <row r="115" spans="1:104" x14ac:dyDescent="0.2">
      <c r="A115" s="115"/>
      <c r="B115" s="117"/>
      <c r="C115" s="254" t="s">
        <v>231</v>
      </c>
      <c r="D115" s="255"/>
      <c r="E115" s="118">
        <v>1</v>
      </c>
      <c r="F115" s="119"/>
      <c r="G115" s="120"/>
      <c r="M115" s="116" t="s">
        <v>231</v>
      </c>
      <c r="O115" s="107"/>
    </row>
    <row r="116" spans="1:104" x14ac:dyDescent="0.2">
      <c r="A116" s="108">
        <v>48</v>
      </c>
      <c r="B116" s="109" t="s">
        <v>232</v>
      </c>
      <c r="C116" s="110" t="s">
        <v>233</v>
      </c>
      <c r="D116" s="111" t="s">
        <v>158</v>
      </c>
      <c r="E116" s="112">
        <v>1</v>
      </c>
      <c r="F116" s="112"/>
      <c r="G116" s="113">
        <f>E116*F116</f>
        <v>0</v>
      </c>
      <c r="O116" s="107">
        <v>2</v>
      </c>
      <c r="AA116" s="89">
        <v>1</v>
      </c>
      <c r="AB116" s="89">
        <v>1</v>
      </c>
      <c r="AC116" s="89">
        <v>1</v>
      </c>
      <c r="AZ116" s="89">
        <v>1</v>
      </c>
      <c r="BA116" s="89">
        <f>IF(AZ116=1,G116,0)</f>
        <v>0</v>
      </c>
      <c r="BB116" s="89">
        <f>IF(AZ116=2,G116,0)</f>
        <v>0</v>
      </c>
      <c r="BC116" s="89">
        <f>IF(AZ116=3,G116,0)</f>
        <v>0</v>
      </c>
      <c r="BD116" s="89">
        <f>IF(AZ116=4,G116,0)</f>
        <v>0</v>
      </c>
      <c r="BE116" s="89">
        <f>IF(AZ116=5,G116,0)</f>
        <v>0</v>
      </c>
      <c r="CA116" s="114">
        <v>1</v>
      </c>
      <c r="CB116" s="114">
        <v>1</v>
      </c>
      <c r="CZ116" s="89">
        <v>9.2499999999999995E-3</v>
      </c>
    </row>
    <row r="117" spans="1:104" x14ac:dyDescent="0.2">
      <c r="A117" s="108">
        <v>49</v>
      </c>
      <c r="B117" s="109" t="s">
        <v>234</v>
      </c>
      <c r="C117" s="110" t="s">
        <v>235</v>
      </c>
      <c r="D117" s="111" t="s">
        <v>158</v>
      </c>
      <c r="E117" s="112">
        <v>49</v>
      </c>
      <c r="F117" s="112"/>
      <c r="G117" s="113">
        <f>E117*F117</f>
        <v>0</v>
      </c>
      <c r="O117" s="107">
        <v>2</v>
      </c>
      <c r="AA117" s="89">
        <v>1</v>
      </c>
      <c r="AB117" s="89">
        <v>0</v>
      </c>
      <c r="AC117" s="89">
        <v>0</v>
      </c>
      <c r="AZ117" s="89">
        <v>1</v>
      </c>
      <c r="BA117" s="89">
        <f>IF(AZ117=1,G117,0)</f>
        <v>0</v>
      </c>
      <c r="BB117" s="89">
        <f>IF(AZ117=2,G117,0)</f>
        <v>0</v>
      </c>
      <c r="BC117" s="89">
        <f>IF(AZ117=3,G117,0)</f>
        <v>0</v>
      </c>
      <c r="BD117" s="89">
        <f>IF(AZ117=4,G117,0)</f>
        <v>0</v>
      </c>
      <c r="BE117" s="89">
        <f>IF(AZ117=5,G117,0)</f>
        <v>0</v>
      </c>
      <c r="CA117" s="114">
        <v>1</v>
      </c>
      <c r="CB117" s="114">
        <v>0</v>
      </c>
      <c r="CZ117" s="89">
        <v>1.0000000000000001E-5</v>
      </c>
    </row>
    <row r="118" spans="1:104" x14ac:dyDescent="0.2">
      <c r="A118" s="115"/>
      <c r="B118" s="117"/>
      <c r="C118" s="254" t="s">
        <v>236</v>
      </c>
      <c r="D118" s="255"/>
      <c r="E118" s="118">
        <v>1</v>
      </c>
      <c r="F118" s="119"/>
      <c r="G118" s="120"/>
      <c r="M118" s="116" t="s">
        <v>236</v>
      </c>
      <c r="O118" s="107"/>
    </row>
    <row r="119" spans="1:104" x14ac:dyDescent="0.2">
      <c r="A119" s="115"/>
      <c r="B119" s="117"/>
      <c r="C119" s="254" t="s">
        <v>237</v>
      </c>
      <c r="D119" s="255"/>
      <c r="E119" s="118">
        <v>10</v>
      </c>
      <c r="F119" s="119"/>
      <c r="G119" s="120"/>
      <c r="M119" s="116" t="s">
        <v>237</v>
      </c>
      <c r="O119" s="107"/>
    </row>
    <row r="120" spans="1:104" x14ac:dyDescent="0.2">
      <c r="A120" s="115"/>
      <c r="B120" s="117"/>
      <c r="C120" s="254" t="s">
        <v>367</v>
      </c>
      <c r="D120" s="255"/>
      <c r="E120" s="118">
        <v>36</v>
      </c>
      <c r="F120" s="119"/>
      <c r="G120" s="120"/>
      <c r="M120" s="116" t="s">
        <v>238</v>
      </c>
      <c r="O120" s="107"/>
    </row>
    <row r="121" spans="1:104" x14ac:dyDescent="0.2">
      <c r="A121" s="115"/>
      <c r="B121" s="117"/>
      <c r="C121" s="254" t="s">
        <v>239</v>
      </c>
      <c r="D121" s="255"/>
      <c r="E121" s="118">
        <v>1</v>
      </c>
      <c r="F121" s="119"/>
      <c r="G121" s="120"/>
      <c r="M121" s="116" t="s">
        <v>239</v>
      </c>
      <c r="O121" s="107"/>
    </row>
    <row r="122" spans="1:104" x14ac:dyDescent="0.2">
      <c r="A122" s="115"/>
      <c r="B122" s="117"/>
      <c r="C122" s="254" t="s">
        <v>231</v>
      </c>
      <c r="D122" s="255"/>
      <c r="E122" s="118">
        <v>1</v>
      </c>
      <c r="F122" s="119"/>
      <c r="G122" s="120"/>
      <c r="M122" s="116" t="s">
        <v>231</v>
      </c>
      <c r="O122" s="107"/>
    </row>
    <row r="123" spans="1:104" ht="12" customHeight="1" x14ac:dyDescent="0.2">
      <c r="A123" s="108">
        <v>50</v>
      </c>
      <c r="B123" s="109" t="s">
        <v>240</v>
      </c>
      <c r="C123" s="110" t="s">
        <v>374</v>
      </c>
      <c r="D123" s="111" t="s">
        <v>78</v>
      </c>
      <c r="E123" s="112">
        <v>175</v>
      </c>
      <c r="F123" s="112"/>
      <c r="G123" s="113">
        <f t="shared" ref="G123:G132" si="0">E123*F123</f>
        <v>0</v>
      </c>
      <c r="O123" s="107">
        <v>2</v>
      </c>
      <c r="AA123" s="89">
        <v>1</v>
      </c>
      <c r="AB123" s="89">
        <v>1</v>
      </c>
      <c r="AC123" s="89">
        <v>1</v>
      </c>
      <c r="AZ123" s="89">
        <v>1</v>
      </c>
      <c r="BA123" s="89">
        <f t="shared" ref="BA123:BA132" si="1">IF(AZ123=1,G123,0)</f>
        <v>0</v>
      </c>
      <c r="BB123" s="89">
        <f t="shared" ref="BB123:BB132" si="2">IF(AZ123=2,G123,0)</f>
        <v>0</v>
      </c>
      <c r="BC123" s="89">
        <f t="shared" ref="BC123:BC132" si="3">IF(AZ123=3,G123,0)</f>
        <v>0</v>
      </c>
      <c r="BD123" s="89">
        <f t="shared" ref="BD123:BD132" si="4">IF(AZ123=4,G123,0)</f>
        <v>0</v>
      </c>
      <c r="BE123" s="89">
        <f t="shared" ref="BE123:BE132" si="5">IF(AZ123=5,G123,0)</f>
        <v>0</v>
      </c>
      <c r="CA123" s="114">
        <v>1</v>
      </c>
      <c r="CB123" s="114">
        <v>1</v>
      </c>
      <c r="CZ123" s="89">
        <v>0</v>
      </c>
    </row>
    <row r="124" spans="1:104" x14ac:dyDescent="0.2">
      <c r="A124" s="232">
        <v>51</v>
      </c>
      <c r="B124" s="109" t="s">
        <v>241</v>
      </c>
      <c r="C124" s="110" t="s">
        <v>242</v>
      </c>
      <c r="D124" s="111" t="s">
        <v>158</v>
      </c>
      <c r="E124" s="112">
        <v>1</v>
      </c>
      <c r="F124" s="112"/>
      <c r="G124" s="113">
        <f t="shared" si="0"/>
        <v>0</v>
      </c>
      <c r="O124" s="107">
        <v>2</v>
      </c>
      <c r="AA124" s="89">
        <v>1</v>
      </c>
      <c r="AB124" s="89">
        <v>1</v>
      </c>
      <c r="AC124" s="89">
        <v>1</v>
      </c>
      <c r="AZ124" s="89">
        <v>1</v>
      </c>
      <c r="BA124" s="89">
        <f t="shared" si="1"/>
        <v>0</v>
      </c>
      <c r="BB124" s="89">
        <f t="shared" si="2"/>
        <v>0</v>
      </c>
      <c r="BC124" s="89">
        <f t="shared" si="3"/>
        <v>0</v>
      </c>
      <c r="BD124" s="89">
        <f t="shared" si="4"/>
        <v>0</v>
      </c>
      <c r="BE124" s="89">
        <f t="shared" si="5"/>
        <v>0</v>
      </c>
      <c r="CA124" s="114">
        <v>1</v>
      </c>
      <c r="CB124" s="114">
        <v>1</v>
      </c>
      <c r="CZ124" s="89">
        <v>1.1E-4</v>
      </c>
    </row>
    <row r="125" spans="1:104" x14ac:dyDescent="0.2">
      <c r="A125" s="108">
        <v>52</v>
      </c>
      <c r="B125" s="109" t="s">
        <v>243</v>
      </c>
      <c r="C125" s="110" t="s">
        <v>244</v>
      </c>
      <c r="D125" s="111" t="s">
        <v>158</v>
      </c>
      <c r="E125" s="112">
        <v>1</v>
      </c>
      <c r="F125" s="112"/>
      <c r="G125" s="113">
        <f t="shared" si="0"/>
        <v>0</v>
      </c>
      <c r="O125" s="107">
        <v>2</v>
      </c>
      <c r="AA125" s="89">
        <v>1</v>
      </c>
      <c r="AB125" s="89">
        <v>1</v>
      </c>
      <c r="AC125" s="89">
        <v>1</v>
      </c>
      <c r="AZ125" s="89">
        <v>1</v>
      </c>
      <c r="BA125" s="89">
        <f t="shared" si="1"/>
        <v>0</v>
      </c>
      <c r="BB125" s="89">
        <f t="shared" si="2"/>
        <v>0</v>
      </c>
      <c r="BC125" s="89">
        <f t="shared" si="3"/>
        <v>0</v>
      </c>
      <c r="BD125" s="89">
        <f t="shared" si="4"/>
        <v>0</v>
      </c>
      <c r="BE125" s="89">
        <f t="shared" si="5"/>
        <v>0</v>
      </c>
      <c r="CA125" s="114">
        <v>1</v>
      </c>
      <c r="CB125" s="114">
        <v>1</v>
      </c>
      <c r="CZ125" s="89">
        <v>6.7299999999999999E-3</v>
      </c>
    </row>
    <row r="126" spans="1:104" x14ac:dyDescent="0.2">
      <c r="A126" s="108">
        <v>53</v>
      </c>
      <c r="B126" s="109" t="s">
        <v>245</v>
      </c>
      <c r="C126" s="110" t="s">
        <v>246</v>
      </c>
      <c r="D126" s="111" t="s">
        <v>170</v>
      </c>
      <c r="E126" s="112">
        <v>3</v>
      </c>
      <c r="F126" s="112"/>
      <c r="G126" s="113">
        <f t="shared" si="0"/>
        <v>0</v>
      </c>
      <c r="O126" s="107">
        <v>2</v>
      </c>
      <c r="AA126" s="89">
        <v>1</v>
      </c>
      <c r="AB126" s="89">
        <v>0</v>
      </c>
      <c r="AC126" s="89">
        <v>0</v>
      </c>
      <c r="AZ126" s="89">
        <v>1</v>
      </c>
      <c r="BA126" s="89">
        <f t="shared" si="1"/>
        <v>0</v>
      </c>
      <c r="BB126" s="89">
        <f t="shared" si="2"/>
        <v>0</v>
      </c>
      <c r="BC126" s="89">
        <f t="shared" si="3"/>
        <v>0</v>
      </c>
      <c r="BD126" s="89">
        <f t="shared" si="4"/>
        <v>0</v>
      </c>
      <c r="BE126" s="89">
        <f t="shared" si="5"/>
        <v>0</v>
      </c>
      <c r="CA126" s="114">
        <v>1</v>
      </c>
      <c r="CB126" s="114">
        <v>0</v>
      </c>
      <c r="CZ126" s="89">
        <v>0</v>
      </c>
    </row>
    <row r="127" spans="1:104" x14ac:dyDescent="0.2">
      <c r="A127" s="108">
        <v>54</v>
      </c>
      <c r="B127" s="109" t="s">
        <v>247</v>
      </c>
      <c r="C127" s="110" t="s">
        <v>248</v>
      </c>
      <c r="D127" s="111" t="s">
        <v>249</v>
      </c>
      <c r="E127" s="112">
        <v>2</v>
      </c>
      <c r="F127" s="112"/>
      <c r="G127" s="113">
        <f t="shared" si="0"/>
        <v>0</v>
      </c>
      <c r="O127" s="107">
        <v>2</v>
      </c>
      <c r="AA127" s="89">
        <v>1</v>
      </c>
      <c r="AB127" s="89">
        <v>1</v>
      </c>
      <c r="AC127" s="89">
        <v>1</v>
      </c>
      <c r="AZ127" s="89">
        <v>1</v>
      </c>
      <c r="BA127" s="89">
        <f t="shared" si="1"/>
        <v>0</v>
      </c>
      <c r="BB127" s="89">
        <f t="shared" si="2"/>
        <v>0</v>
      </c>
      <c r="BC127" s="89">
        <f t="shared" si="3"/>
        <v>0</v>
      </c>
      <c r="BD127" s="89">
        <f t="shared" si="4"/>
        <v>0</v>
      </c>
      <c r="BE127" s="89">
        <f t="shared" si="5"/>
        <v>0</v>
      </c>
      <c r="CA127" s="114">
        <v>1</v>
      </c>
      <c r="CB127" s="114">
        <v>1</v>
      </c>
      <c r="CZ127" s="89">
        <v>3.5029999999999999E-2</v>
      </c>
    </row>
    <row r="128" spans="1:104" x14ac:dyDescent="0.2">
      <c r="A128" s="108">
        <v>55</v>
      </c>
      <c r="B128" s="109" t="s">
        <v>250</v>
      </c>
      <c r="C128" s="110" t="s">
        <v>251</v>
      </c>
      <c r="D128" s="111" t="s">
        <v>78</v>
      </c>
      <c r="E128" s="112">
        <v>175</v>
      </c>
      <c r="F128" s="112"/>
      <c r="G128" s="113">
        <f t="shared" si="0"/>
        <v>0</v>
      </c>
      <c r="O128" s="107">
        <v>2</v>
      </c>
      <c r="AA128" s="89">
        <v>1</v>
      </c>
      <c r="AB128" s="89">
        <v>1</v>
      </c>
      <c r="AC128" s="89">
        <v>1</v>
      </c>
      <c r="AZ128" s="89">
        <v>1</v>
      </c>
      <c r="BA128" s="89">
        <f t="shared" si="1"/>
        <v>0</v>
      </c>
      <c r="BB128" s="89">
        <f t="shared" si="2"/>
        <v>0</v>
      </c>
      <c r="BC128" s="89">
        <f t="shared" si="3"/>
        <v>0</v>
      </c>
      <c r="BD128" s="89">
        <f t="shared" si="4"/>
        <v>0</v>
      </c>
      <c r="BE128" s="89">
        <f t="shared" si="5"/>
        <v>0</v>
      </c>
      <c r="CA128" s="114">
        <v>1</v>
      </c>
      <c r="CB128" s="114">
        <v>1</v>
      </c>
      <c r="CZ128" s="89">
        <v>0</v>
      </c>
    </row>
    <row r="129" spans="1:104" x14ac:dyDescent="0.2">
      <c r="A129" s="108">
        <v>56</v>
      </c>
      <c r="B129" s="109" t="s">
        <v>252</v>
      </c>
      <c r="C129" s="110" t="s">
        <v>253</v>
      </c>
      <c r="D129" s="111" t="s">
        <v>78</v>
      </c>
      <c r="E129" s="112">
        <v>175</v>
      </c>
      <c r="F129" s="112"/>
      <c r="G129" s="113">
        <f t="shared" si="0"/>
        <v>0</v>
      </c>
      <c r="O129" s="107">
        <v>2</v>
      </c>
      <c r="AA129" s="89">
        <v>1</v>
      </c>
      <c r="AB129" s="89">
        <v>1</v>
      </c>
      <c r="AC129" s="89">
        <v>1</v>
      </c>
      <c r="AZ129" s="89">
        <v>1</v>
      </c>
      <c r="BA129" s="89">
        <f t="shared" si="1"/>
        <v>0</v>
      </c>
      <c r="BB129" s="89">
        <f t="shared" si="2"/>
        <v>0</v>
      </c>
      <c r="BC129" s="89">
        <f t="shared" si="3"/>
        <v>0</v>
      </c>
      <c r="BD129" s="89">
        <f t="shared" si="4"/>
        <v>0</v>
      </c>
      <c r="BE129" s="89">
        <f t="shared" si="5"/>
        <v>0</v>
      </c>
      <c r="CA129" s="114">
        <v>1</v>
      </c>
      <c r="CB129" s="114">
        <v>1</v>
      </c>
      <c r="CZ129" s="89">
        <v>0</v>
      </c>
    </row>
    <row r="130" spans="1:104" x14ac:dyDescent="0.2">
      <c r="A130" s="108">
        <v>57</v>
      </c>
      <c r="B130" s="109" t="s">
        <v>254</v>
      </c>
      <c r="C130" s="110" t="s">
        <v>255</v>
      </c>
      <c r="D130" s="111" t="s">
        <v>158</v>
      </c>
      <c r="E130" s="112">
        <v>2</v>
      </c>
      <c r="F130" s="112"/>
      <c r="G130" s="113">
        <f t="shared" si="0"/>
        <v>0</v>
      </c>
      <c r="O130" s="107">
        <v>2</v>
      </c>
      <c r="AA130" s="89">
        <v>1</v>
      </c>
      <c r="AB130" s="89">
        <v>1</v>
      </c>
      <c r="AC130" s="89">
        <v>1</v>
      </c>
      <c r="AZ130" s="89">
        <v>1</v>
      </c>
      <c r="BA130" s="89">
        <f t="shared" si="1"/>
        <v>0</v>
      </c>
      <c r="BB130" s="89">
        <f t="shared" si="2"/>
        <v>0</v>
      </c>
      <c r="BC130" s="89">
        <f t="shared" si="3"/>
        <v>0</v>
      </c>
      <c r="BD130" s="89">
        <f t="shared" si="4"/>
        <v>0</v>
      </c>
      <c r="BE130" s="89">
        <f t="shared" si="5"/>
        <v>0</v>
      </c>
      <c r="CA130" s="114">
        <v>1</v>
      </c>
      <c r="CB130" s="114">
        <v>1</v>
      </c>
      <c r="CZ130" s="89">
        <v>0.11178</v>
      </c>
    </row>
    <row r="131" spans="1:104" x14ac:dyDescent="0.2">
      <c r="A131" s="108">
        <v>58</v>
      </c>
      <c r="B131" s="109" t="s">
        <v>256</v>
      </c>
      <c r="C131" s="110" t="s">
        <v>257</v>
      </c>
      <c r="D131" s="111" t="s">
        <v>158</v>
      </c>
      <c r="E131" s="112">
        <v>1</v>
      </c>
      <c r="F131" s="112"/>
      <c r="G131" s="113">
        <f t="shared" si="0"/>
        <v>0</v>
      </c>
      <c r="O131" s="107">
        <v>2</v>
      </c>
      <c r="AA131" s="89">
        <v>1</v>
      </c>
      <c r="AB131" s="89">
        <v>1</v>
      </c>
      <c r="AC131" s="89">
        <v>1</v>
      </c>
      <c r="AZ131" s="89">
        <v>1</v>
      </c>
      <c r="BA131" s="89">
        <f t="shared" si="1"/>
        <v>0</v>
      </c>
      <c r="BB131" s="89">
        <f t="shared" si="2"/>
        <v>0</v>
      </c>
      <c r="BC131" s="89">
        <f t="shared" si="3"/>
        <v>0</v>
      </c>
      <c r="BD131" s="89">
        <f t="shared" si="4"/>
        <v>0</v>
      </c>
      <c r="BE131" s="89">
        <f t="shared" si="5"/>
        <v>0</v>
      </c>
      <c r="CA131" s="114">
        <v>1</v>
      </c>
      <c r="CB131" s="114">
        <v>1</v>
      </c>
      <c r="CZ131" s="89">
        <v>0.29823</v>
      </c>
    </row>
    <row r="132" spans="1:104" x14ac:dyDescent="0.2">
      <c r="A132" s="108">
        <v>59</v>
      </c>
      <c r="B132" s="109" t="s">
        <v>258</v>
      </c>
      <c r="C132" s="110" t="s">
        <v>259</v>
      </c>
      <c r="D132" s="111" t="s">
        <v>85</v>
      </c>
      <c r="E132" s="112">
        <v>1.8149</v>
      </c>
      <c r="F132" s="112"/>
      <c r="G132" s="113">
        <f t="shared" si="0"/>
        <v>0</v>
      </c>
      <c r="O132" s="107">
        <v>2</v>
      </c>
      <c r="AA132" s="89">
        <v>1</v>
      </c>
      <c r="AB132" s="89">
        <v>1</v>
      </c>
      <c r="AC132" s="89">
        <v>1</v>
      </c>
      <c r="AZ132" s="89">
        <v>1</v>
      </c>
      <c r="BA132" s="89">
        <f t="shared" si="1"/>
        <v>0</v>
      </c>
      <c r="BB132" s="89">
        <f t="shared" si="2"/>
        <v>0</v>
      </c>
      <c r="BC132" s="89">
        <f t="shared" si="3"/>
        <v>0</v>
      </c>
      <c r="BD132" s="89">
        <f t="shared" si="4"/>
        <v>0</v>
      </c>
      <c r="BE132" s="89">
        <f t="shared" si="5"/>
        <v>0</v>
      </c>
      <c r="CA132" s="114">
        <v>1</v>
      </c>
      <c r="CB132" s="114">
        <v>1</v>
      </c>
      <c r="CZ132" s="89">
        <v>2.5249999999999999</v>
      </c>
    </row>
    <row r="133" spans="1:104" x14ac:dyDescent="0.2">
      <c r="A133" s="115"/>
      <c r="B133" s="117"/>
      <c r="C133" s="254" t="s">
        <v>260</v>
      </c>
      <c r="D133" s="255"/>
      <c r="E133" s="118">
        <v>1.8149</v>
      </c>
      <c r="F133" s="119"/>
      <c r="G133" s="120"/>
      <c r="M133" s="116" t="s">
        <v>260</v>
      </c>
      <c r="O133" s="107"/>
    </row>
    <row r="134" spans="1:104" x14ac:dyDescent="0.2">
      <c r="A134" s="108">
        <v>60</v>
      </c>
      <c r="B134" s="109" t="s">
        <v>261</v>
      </c>
      <c r="C134" s="110" t="s">
        <v>262</v>
      </c>
      <c r="D134" s="111" t="s">
        <v>158</v>
      </c>
      <c r="E134" s="112">
        <v>2</v>
      </c>
      <c r="F134" s="112"/>
      <c r="G134" s="113">
        <f>E134*F134</f>
        <v>0</v>
      </c>
      <c r="O134" s="107">
        <v>2</v>
      </c>
      <c r="AA134" s="89">
        <v>1</v>
      </c>
      <c r="AB134" s="89">
        <v>1</v>
      </c>
      <c r="AC134" s="89">
        <v>1</v>
      </c>
      <c r="AZ134" s="89">
        <v>1</v>
      </c>
      <c r="BA134" s="89">
        <f>IF(AZ134=1,G134,0)</f>
        <v>0</v>
      </c>
      <c r="BB134" s="89">
        <f>IF(AZ134=2,G134,0)</f>
        <v>0</v>
      </c>
      <c r="BC134" s="89">
        <f>IF(AZ134=3,G134,0)</f>
        <v>0</v>
      </c>
      <c r="BD134" s="89">
        <f>IF(AZ134=4,G134,0)</f>
        <v>0</v>
      </c>
      <c r="BE134" s="89">
        <f>IF(AZ134=5,G134,0)</f>
        <v>0</v>
      </c>
      <c r="CA134" s="114">
        <v>1</v>
      </c>
      <c r="CB134" s="114">
        <v>1</v>
      </c>
      <c r="CZ134" s="89">
        <v>1.0000000000000001E-5</v>
      </c>
    </row>
    <row r="135" spans="1:104" ht="22.5" x14ac:dyDescent="0.2">
      <c r="A135" s="108">
        <v>61</v>
      </c>
      <c r="B135" s="109" t="s">
        <v>263</v>
      </c>
      <c r="C135" s="110" t="s">
        <v>364</v>
      </c>
      <c r="D135" s="111" t="s">
        <v>264</v>
      </c>
      <c r="E135" s="112">
        <v>0.17499999999999999</v>
      </c>
      <c r="F135" s="112"/>
      <c r="G135" s="113">
        <f>E135*F135</f>
        <v>0</v>
      </c>
      <c r="O135" s="107">
        <v>2</v>
      </c>
      <c r="AA135" s="89">
        <v>1</v>
      </c>
      <c r="AB135" s="89">
        <v>1</v>
      </c>
      <c r="AC135" s="89">
        <v>1</v>
      </c>
      <c r="AZ135" s="89">
        <v>1</v>
      </c>
      <c r="BA135" s="89">
        <f>IF(AZ135=1,G135,0)</f>
        <v>0</v>
      </c>
      <c r="BB135" s="89">
        <f>IF(AZ135=2,G135,0)</f>
        <v>0</v>
      </c>
      <c r="BC135" s="89">
        <f>IF(AZ135=3,G135,0)</f>
        <v>0</v>
      </c>
      <c r="BD135" s="89">
        <f>IF(AZ135=4,G135,0)</f>
        <v>0</v>
      </c>
      <c r="BE135" s="89">
        <f>IF(AZ135=5,G135,0)</f>
        <v>0</v>
      </c>
      <c r="CA135" s="114">
        <v>1</v>
      </c>
      <c r="CB135" s="114">
        <v>1</v>
      </c>
      <c r="CZ135" s="89">
        <v>0</v>
      </c>
    </row>
    <row r="136" spans="1:104" ht="22.5" x14ac:dyDescent="0.2">
      <c r="A136" s="115"/>
      <c r="B136" s="117"/>
      <c r="C136" s="254" t="s">
        <v>363</v>
      </c>
      <c r="D136" s="255"/>
      <c r="E136" s="118">
        <v>0.17499999999999999</v>
      </c>
      <c r="F136" s="119"/>
      <c r="G136" s="120"/>
      <c r="M136" s="116" t="s">
        <v>265</v>
      </c>
      <c r="O136" s="107"/>
    </row>
    <row r="137" spans="1:104" x14ac:dyDescent="0.2">
      <c r="A137" s="108">
        <v>62</v>
      </c>
      <c r="B137" s="109" t="s">
        <v>266</v>
      </c>
      <c r="C137" s="110" t="s">
        <v>267</v>
      </c>
      <c r="D137" s="111" t="s">
        <v>170</v>
      </c>
      <c r="E137" s="112">
        <v>1</v>
      </c>
      <c r="F137" s="112"/>
      <c r="G137" s="113">
        <f>E137*F137</f>
        <v>0</v>
      </c>
      <c r="O137" s="107">
        <v>2</v>
      </c>
      <c r="AA137" s="89">
        <v>1</v>
      </c>
      <c r="AB137" s="89">
        <v>1</v>
      </c>
      <c r="AC137" s="89">
        <v>1</v>
      </c>
      <c r="AZ137" s="89">
        <v>1</v>
      </c>
      <c r="BA137" s="89">
        <f>IF(AZ137=1,G137,0)</f>
        <v>0</v>
      </c>
      <c r="BB137" s="89">
        <f>IF(AZ137=2,G137,0)</f>
        <v>0</v>
      </c>
      <c r="BC137" s="89">
        <f>IF(AZ137=3,G137,0)</f>
        <v>0</v>
      </c>
      <c r="BD137" s="89">
        <f>IF(AZ137=4,G137,0)</f>
        <v>0</v>
      </c>
      <c r="BE137" s="89">
        <f>IF(AZ137=5,G137,0)</f>
        <v>0</v>
      </c>
      <c r="CA137" s="114">
        <v>1</v>
      </c>
      <c r="CB137" s="114">
        <v>1</v>
      </c>
      <c r="CZ137" s="89">
        <v>0</v>
      </c>
    </row>
    <row r="138" spans="1:104" ht="22.5" x14ac:dyDescent="0.2">
      <c r="A138" s="220">
        <v>63</v>
      </c>
      <c r="B138" s="221" t="s">
        <v>268</v>
      </c>
      <c r="C138" s="222" t="s">
        <v>368</v>
      </c>
      <c r="D138" s="223" t="s">
        <v>78</v>
      </c>
      <c r="E138" s="224">
        <v>182.7</v>
      </c>
      <c r="F138" s="224"/>
      <c r="G138" s="225">
        <f>E138*F138</f>
        <v>0</v>
      </c>
      <c r="O138" s="107">
        <v>2</v>
      </c>
      <c r="AA138" s="89">
        <v>3</v>
      </c>
      <c r="AB138" s="89">
        <v>1</v>
      </c>
      <c r="AC138" s="89">
        <v>28614320</v>
      </c>
      <c r="AZ138" s="89">
        <v>1</v>
      </c>
      <c r="BA138" s="89">
        <f>IF(AZ138=1,G138,0)</f>
        <v>0</v>
      </c>
      <c r="BB138" s="89">
        <f>IF(AZ138=2,G138,0)</f>
        <v>0</v>
      </c>
      <c r="BC138" s="89">
        <f>IF(AZ138=3,G138,0)</f>
        <v>0</v>
      </c>
      <c r="BD138" s="89">
        <f>IF(AZ138=4,G138,0)</f>
        <v>0</v>
      </c>
      <c r="BE138" s="89">
        <f>IF(AZ138=5,G138,0)</f>
        <v>0</v>
      </c>
      <c r="CA138" s="114">
        <v>3</v>
      </c>
      <c r="CB138" s="114">
        <v>1</v>
      </c>
      <c r="CZ138" s="89">
        <v>5.1999999999999998E-3</v>
      </c>
    </row>
    <row r="139" spans="1:104" x14ac:dyDescent="0.2">
      <c r="A139" s="226"/>
      <c r="B139" s="227"/>
      <c r="C139" s="256" t="s">
        <v>369</v>
      </c>
      <c r="D139" s="257"/>
      <c r="E139" s="228">
        <v>182.7</v>
      </c>
      <c r="F139" s="229"/>
      <c r="G139" s="230"/>
      <c r="M139" s="116" t="s">
        <v>269</v>
      </c>
      <c r="O139" s="107"/>
    </row>
    <row r="140" spans="1:104" ht="22.5" x14ac:dyDescent="0.2">
      <c r="A140" s="108">
        <v>64</v>
      </c>
      <c r="B140" s="221" t="s">
        <v>270</v>
      </c>
      <c r="C140" s="222" t="s">
        <v>271</v>
      </c>
      <c r="D140" s="223" t="s">
        <v>158</v>
      </c>
      <c r="E140" s="224">
        <v>5</v>
      </c>
      <c r="F140" s="112"/>
      <c r="G140" s="113">
        <f t="shared" ref="G140:G154" si="6">E140*F140</f>
        <v>0</v>
      </c>
      <c r="O140" s="107">
        <v>2</v>
      </c>
      <c r="AA140" s="89">
        <v>3</v>
      </c>
      <c r="AB140" s="89">
        <v>1</v>
      </c>
      <c r="AC140" s="89">
        <v>28614406</v>
      </c>
      <c r="AZ140" s="89">
        <v>1</v>
      </c>
      <c r="BA140" s="89">
        <f t="shared" ref="BA140:BA154" si="7">IF(AZ140=1,G140,0)</f>
        <v>0</v>
      </c>
      <c r="BB140" s="89">
        <f t="shared" ref="BB140:BB154" si="8">IF(AZ140=2,G140,0)</f>
        <v>0</v>
      </c>
      <c r="BC140" s="89">
        <f t="shared" ref="BC140:BC154" si="9">IF(AZ140=3,G140,0)</f>
        <v>0</v>
      </c>
      <c r="BD140" s="89">
        <f t="shared" ref="BD140:BD154" si="10">IF(AZ140=4,G140,0)</f>
        <v>0</v>
      </c>
      <c r="BE140" s="89">
        <f t="shared" ref="BE140:BE154" si="11">IF(AZ140=5,G140,0)</f>
        <v>0</v>
      </c>
      <c r="CA140" s="114">
        <v>3</v>
      </c>
      <c r="CB140" s="114">
        <v>1</v>
      </c>
      <c r="CZ140" s="89">
        <v>0.06</v>
      </c>
    </row>
    <row r="141" spans="1:104" ht="22.5" x14ac:dyDescent="0.2">
      <c r="A141" s="108">
        <v>65</v>
      </c>
      <c r="B141" s="221" t="s">
        <v>272</v>
      </c>
      <c r="C141" s="222" t="s">
        <v>273</v>
      </c>
      <c r="D141" s="223" t="s">
        <v>158</v>
      </c>
      <c r="E141" s="224">
        <v>2</v>
      </c>
      <c r="F141" s="112"/>
      <c r="G141" s="113">
        <f t="shared" si="6"/>
        <v>0</v>
      </c>
      <c r="O141" s="107">
        <v>2</v>
      </c>
      <c r="AA141" s="89">
        <v>3</v>
      </c>
      <c r="AB141" s="89">
        <v>1</v>
      </c>
      <c r="AC141" s="89">
        <v>28614407</v>
      </c>
      <c r="AZ141" s="89">
        <v>1</v>
      </c>
      <c r="BA141" s="89">
        <f t="shared" si="7"/>
        <v>0</v>
      </c>
      <c r="BB141" s="89">
        <f t="shared" si="8"/>
        <v>0</v>
      </c>
      <c r="BC141" s="89">
        <f t="shared" si="9"/>
        <v>0</v>
      </c>
      <c r="BD141" s="89">
        <f t="shared" si="10"/>
        <v>0</v>
      </c>
      <c r="BE141" s="89">
        <f t="shared" si="11"/>
        <v>0</v>
      </c>
      <c r="CA141" s="114">
        <v>3</v>
      </c>
      <c r="CB141" s="114">
        <v>1</v>
      </c>
      <c r="CZ141" s="89">
        <v>0.06</v>
      </c>
    </row>
    <row r="142" spans="1:104" ht="22.5" x14ac:dyDescent="0.2">
      <c r="A142" s="108">
        <v>66</v>
      </c>
      <c r="B142" s="221" t="s">
        <v>274</v>
      </c>
      <c r="C142" s="222" t="s">
        <v>275</v>
      </c>
      <c r="D142" s="223" t="s">
        <v>158</v>
      </c>
      <c r="E142" s="224">
        <v>2</v>
      </c>
      <c r="F142" s="112"/>
      <c r="G142" s="113">
        <f t="shared" si="6"/>
        <v>0</v>
      </c>
      <c r="O142" s="107">
        <v>2</v>
      </c>
      <c r="AA142" s="89">
        <v>3</v>
      </c>
      <c r="AB142" s="89">
        <v>1</v>
      </c>
      <c r="AC142" s="89">
        <v>28614408</v>
      </c>
      <c r="AZ142" s="89">
        <v>1</v>
      </c>
      <c r="BA142" s="89">
        <f t="shared" si="7"/>
        <v>0</v>
      </c>
      <c r="BB142" s="89">
        <f t="shared" si="8"/>
        <v>0</v>
      </c>
      <c r="BC142" s="89">
        <f t="shared" si="9"/>
        <v>0</v>
      </c>
      <c r="BD142" s="89">
        <f t="shared" si="10"/>
        <v>0</v>
      </c>
      <c r="BE142" s="89">
        <f t="shared" si="11"/>
        <v>0</v>
      </c>
      <c r="CA142" s="114">
        <v>3</v>
      </c>
      <c r="CB142" s="114">
        <v>1</v>
      </c>
      <c r="CZ142" s="89">
        <v>0.06</v>
      </c>
    </row>
    <row r="143" spans="1:104" ht="22.5" x14ac:dyDescent="0.2">
      <c r="A143" s="108">
        <v>67</v>
      </c>
      <c r="B143" s="221" t="s">
        <v>276</v>
      </c>
      <c r="C143" s="222" t="s">
        <v>277</v>
      </c>
      <c r="D143" s="223" t="s">
        <v>158</v>
      </c>
      <c r="E143" s="224">
        <v>1</v>
      </c>
      <c r="F143" s="112"/>
      <c r="G143" s="113">
        <f t="shared" si="6"/>
        <v>0</v>
      </c>
      <c r="O143" s="107">
        <v>2</v>
      </c>
      <c r="AA143" s="89">
        <v>3</v>
      </c>
      <c r="AB143" s="89">
        <v>1</v>
      </c>
      <c r="AC143" s="89">
        <v>28614409</v>
      </c>
      <c r="AZ143" s="89">
        <v>1</v>
      </c>
      <c r="BA143" s="89">
        <f t="shared" si="7"/>
        <v>0</v>
      </c>
      <c r="BB143" s="89">
        <f t="shared" si="8"/>
        <v>0</v>
      </c>
      <c r="BC143" s="89">
        <f t="shared" si="9"/>
        <v>0</v>
      </c>
      <c r="BD143" s="89">
        <f t="shared" si="10"/>
        <v>0</v>
      </c>
      <c r="BE143" s="89">
        <f t="shared" si="11"/>
        <v>0</v>
      </c>
      <c r="CA143" s="114">
        <v>3</v>
      </c>
      <c r="CB143" s="114">
        <v>1</v>
      </c>
      <c r="CZ143" s="89">
        <v>0.06</v>
      </c>
    </row>
    <row r="144" spans="1:104" ht="22.5" x14ac:dyDescent="0.2">
      <c r="A144" s="108">
        <v>68</v>
      </c>
      <c r="B144" s="221" t="s">
        <v>278</v>
      </c>
      <c r="C144" s="222" t="s">
        <v>279</v>
      </c>
      <c r="D144" s="223" t="s">
        <v>158</v>
      </c>
      <c r="E144" s="224">
        <v>36</v>
      </c>
      <c r="F144" s="112"/>
      <c r="G144" s="113">
        <f t="shared" si="6"/>
        <v>0</v>
      </c>
      <c r="O144" s="107">
        <v>2</v>
      </c>
      <c r="AA144" s="89">
        <v>3</v>
      </c>
      <c r="AB144" s="89">
        <v>1</v>
      </c>
      <c r="AC144" s="89">
        <v>28614410</v>
      </c>
      <c r="AZ144" s="89">
        <v>1</v>
      </c>
      <c r="BA144" s="89">
        <f t="shared" si="7"/>
        <v>0</v>
      </c>
      <c r="BB144" s="89">
        <f t="shared" si="8"/>
        <v>0</v>
      </c>
      <c r="BC144" s="89">
        <f t="shared" si="9"/>
        <v>0</v>
      </c>
      <c r="BD144" s="89">
        <f t="shared" si="10"/>
        <v>0</v>
      </c>
      <c r="BE144" s="89">
        <f t="shared" si="11"/>
        <v>0</v>
      </c>
      <c r="CA144" s="114">
        <v>3</v>
      </c>
      <c r="CB144" s="114">
        <v>1</v>
      </c>
      <c r="CZ144" s="89">
        <v>1E-3</v>
      </c>
    </row>
    <row r="145" spans="1:104" x14ac:dyDescent="0.2">
      <c r="A145" s="220">
        <v>69</v>
      </c>
      <c r="B145" s="221" t="s">
        <v>280</v>
      </c>
      <c r="C145" s="222" t="s">
        <v>281</v>
      </c>
      <c r="D145" s="223" t="s">
        <v>158</v>
      </c>
      <c r="E145" s="224">
        <v>1</v>
      </c>
      <c r="F145" s="112"/>
      <c r="G145" s="113">
        <f t="shared" si="6"/>
        <v>0</v>
      </c>
      <c r="O145" s="107">
        <v>2</v>
      </c>
      <c r="AA145" s="89">
        <v>3</v>
      </c>
      <c r="AB145" s="89">
        <v>1</v>
      </c>
      <c r="AC145" s="89">
        <v>28614412</v>
      </c>
      <c r="AZ145" s="89">
        <v>1</v>
      </c>
      <c r="BA145" s="89">
        <f t="shared" si="7"/>
        <v>0</v>
      </c>
      <c r="BB145" s="89">
        <f t="shared" si="8"/>
        <v>0</v>
      </c>
      <c r="BC145" s="89">
        <f t="shared" si="9"/>
        <v>0</v>
      </c>
      <c r="BD145" s="89">
        <f t="shared" si="10"/>
        <v>0</v>
      </c>
      <c r="BE145" s="89">
        <f t="shared" si="11"/>
        <v>0</v>
      </c>
      <c r="CA145" s="114">
        <v>3</v>
      </c>
      <c r="CB145" s="114">
        <v>1</v>
      </c>
      <c r="CZ145" s="89">
        <v>3.0000000000000001E-3</v>
      </c>
    </row>
    <row r="146" spans="1:104" x14ac:dyDescent="0.2">
      <c r="A146" s="220">
        <v>70</v>
      </c>
      <c r="B146" s="221" t="s">
        <v>282</v>
      </c>
      <c r="C146" s="222" t="s">
        <v>283</v>
      </c>
      <c r="D146" s="223" t="s">
        <v>158</v>
      </c>
      <c r="E146" s="224">
        <v>1</v>
      </c>
      <c r="F146" s="112"/>
      <c r="G146" s="113">
        <f t="shared" si="6"/>
        <v>0</v>
      </c>
      <c r="O146" s="107">
        <v>2</v>
      </c>
      <c r="AA146" s="89">
        <v>3</v>
      </c>
      <c r="AB146" s="89">
        <v>1</v>
      </c>
      <c r="AC146" s="89">
        <v>28614413</v>
      </c>
      <c r="AZ146" s="89">
        <v>1</v>
      </c>
      <c r="BA146" s="89">
        <f t="shared" si="7"/>
        <v>0</v>
      </c>
      <c r="BB146" s="89">
        <f t="shared" si="8"/>
        <v>0</v>
      </c>
      <c r="BC146" s="89">
        <f t="shared" si="9"/>
        <v>0</v>
      </c>
      <c r="BD146" s="89">
        <f t="shared" si="10"/>
        <v>0</v>
      </c>
      <c r="BE146" s="89">
        <f t="shared" si="11"/>
        <v>0</v>
      </c>
      <c r="CA146" s="114">
        <v>3</v>
      </c>
      <c r="CB146" s="114">
        <v>1</v>
      </c>
      <c r="CZ146" s="89">
        <v>3.0000000000000001E-3</v>
      </c>
    </row>
    <row r="147" spans="1:104" ht="22.5" x14ac:dyDescent="0.2">
      <c r="A147" s="220">
        <v>71</v>
      </c>
      <c r="B147" s="221" t="s">
        <v>284</v>
      </c>
      <c r="C147" s="222" t="s">
        <v>285</v>
      </c>
      <c r="D147" s="223" t="s">
        <v>158</v>
      </c>
      <c r="E147" s="224">
        <v>1</v>
      </c>
      <c r="F147" s="112"/>
      <c r="G147" s="113">
        <f t="shared" si="6"/>
        <v>0</v>
      </c>
      <c r="O147" s="107">
        <v>2</v>
      </c>
      <c r="AA147" s="89">
        <v>3</v>
      </c>
      <c r="AB147" s="89">
        <v>1</v>
      </c>
      <c r="AC147" s="89">
        <v>42200000</v>
      </c>
      <c r="AZ147" s="89">
        <v>1</v>
      </c>
      <c r="BA147" s="89">
        <f t="shared" si="7"/>
        <v>0</v>
      </c>
      <c r="BB147" s="89">
        <f t="shared" si="8"/>
        <v>0</v>
      </c>
      <c r="BC147" s="89">
        <f t="shared" si="9"/>
        <v>0</v>
      </c>
      <c r="BD147" s="89">
        <f t="shared" si="10"/>
        <v>0</v>
      </c>
      <c r="BE147" s="89">
        <f t="shared" si="11"/>
        <v>0</v>
      </c>
      <c r="CA147" s="114">
        <v>3</v>
      </c>
      <c r="CB147" s="114">
        <v>1</v>
      </c>
      <c r="CZ147" s="89">
        <v>0.13</v>
      </c>
    </row>
    <row r="148" spans="1:104" x14ac:dyDescent="0.2">
      <c r="A148" s="220">
        <v>72</v>
      </c>
      <c r="B148" s="221" t="s">
        <v>286</v>
      </c>
      <c r="C148" s="222" t="s">
        <v>287</v>
      </c>
      <c r="D148" s="223" t="s">
        <v>158</v>
      </c>
      <c r="E148" s="224">
        <v>1</v>
      </c>
      <c r="F148" s="224"/>
      <c r="G148" s="113">
        <f t="shared" si="6"/>
        <v>0</v>
      </c>
      <c r="O148" s="107">
        <v>2</v>
      </c>
      <c r="AA148" s="89">
        <v>3</v>
      </c>
      <c r="AB148" s="89">
        <v>1</v>
      </c>
      <c r="AC148" s="89">
        <v>42200002</v>
      </c>
      <c r="AZ148" s="89">
        <v>1</v>
      </c>
      <c r="BA148" s="89">
        <f t="shared" si="7"/>
        <v>0</v>
      </c>
      <c r="BB148" s="89">
        <f t="shared" si="8"/>
        <v>0</v>
      </c>
      <c r="BC148" s="89">
        <f t="shared" si="9"/>
        <v>0</v>
      </c>
      <c r="BD148" s="89">
        <f t="shared" si="10"/>
        <v>0</v>
      </c>
      <c r="BE148" s="89">
        <f t="shared" si="11"/>
        <v>0</v>
      </c>
      <c r="CA148" s="114">
        <v>3</v>
      </c>
      <c r="CB148" s="114">
        <v>1</v>
      </c>
      <c r="CZ148" s="89">
        <v>0.13</v>
      </c>
    </row>
    <row r="149" spans="1:104" x14ac:dyDescent="0.2">
      <c r="A149" s="220">
        <v>73</v>
      </c>
      <c r="B149" s="221" t="s">
        <v>288</v>
      </c>
      <c r="C149" s="222" t="s">
        <v>289</v>
      </c>
      <c r="D149" s="223" t="s">
        <v>158</v>
      </c>
      <c r="E149" s="224">
        <v>1</v>
      </c>
      <c r="F149" s="224"/>
      <c r="G149" s="113">
        <f t="shared" si="6"/>
        <v>0</v>
      </c>
      <c r="O149" s="107">
        <v>2</v>
      </c>
      <c r="AA149" s="89">
        <v>3</v>
      </c>
      <c r="AB149" s="89">
        <v>1</v>
      </c>
      <c r="AC149" s="89">
        <v>42200003</v>
      </c>
      <c r="AZ149" s="89">
        <v>1</v>
      </c>
      <c r="BA149" s="89">
        <f t="shared" si="7"/>
        <v>0</v>
      </c>
      <c r="BB149" s="89">
        <f t="shared" si="8"/>
        <v>0</v>
      </c>
      <c r="BC149" s="89">
        <f t="shared" si="9"/>
        <v>0</v>
      </c>
      <c r="BD149" s="89">
        <f t="shared" si="10"/>
        <v>0</v>
      </c>
      <c r="BE149" s="89">
        <f t="shared" si="11"/>
        <v>0</v>
      </c>
      <c r="CA149" s="114">
        <v>3</v>
      </c>
      <c r="CB149" s="114">
        <v>1</v>
      </c>
      <c r="CZ149" s="89">
        <v>0.13</v>
      </c>
    </row>
    <row r="150" spans="1:104" ht="22.5" x14ac:dyDescent="0.2">
      <c r="A150" s="108">
        <v>74</v>
      </c>
      <c r="B150" s="221" t="s">
        <v>290</v>
      </c>
      <c r="C150" s="222" t="s">
        <v>370</v>
      </c>
      <c r="D150" s="223" t="s">
        <v>158</v>
      </c>
      <c r="E150" s="224">
        <v>1</v>
      </c>
      <c r="F150" s="112"/>
      <c r="G150" s="113">
        <f t="shared" si="6"/>
        <v>0</v>
      </c>
      <c r="O150" s="107">
        <v>2</v>
      </c>
      <c r="AA150" s="89">
        <v>3</v>
      </c>
      <c r="AB150" s="89">
        <v>1</v>
      </c>
      <c r="AC150" s="89">
        <v>42210001</v>
      </c>
      <c r="AZ150" s="89">
        <v>1</v>
      </c>
      <c r="BA150" s="89">
        <f t="shared" si="7"/>
        <v>0</v>
      </c>
      <c r="BB150" s="89">
        <f t="shared" si="8"/>
        <v>0</v>
      </c>
      <c r="BC150" s="89">
        <f t="shared" si="9"/>
        <v>0</v>
      </c>
      <c r="BD150" s="89">
        <f t="shared" si="10"/>
        <v>0</v>
      </c>
      <c r="BE150" s="89">
        <f t="shared" si="11"/>
        <v>0</v>
      </c>
      <c r="CA150" s="114">
        <v>3</v>
      </c>
      <c r="CB150" s="114">
        <v>1</v>
      </c>
      <c r="CZ150" s="89">
        <v>0.01</v>
      </c>
    </row>
    <row r="151" spans="1:104" ht="12" customHeight="1" x14ac:dyDescent="0.2">
      <c r="A151" s="108">
        <v>75</v>
      </c>
      <c r="B151" s="221" t="s">
        <v>291</v>
      </c>
      <c r="C151" s="222" t="s">
        <v>292</v>
      </c>
      <c r="D151" s="223" t="s">
        <v>158</v>
      </c>
      <c r="E151" s="224">
        <v>1</v>
      </c>
      <c r="F151" s="112"/>
      <c r="G151" s="113">
        <f t="shared" si="6"/>
        <v>0</v>
      </c>
      <c r="O151" s="107">
        <v>2</v>
      </c>
      <c r="AA151" s="89">
        <v>3</v>
      </c>
      <c r="AB151" s="89">
        <v>1</v>
      </c>
      <c r="AC151" s="89">
        <v>42210002</v>
      </c>
      <c r="AZ151" s="89">
        <v>1</v>
      </c>
      <c r="BA151" s="89">
        <f t="shared" si="7"/>
        <v>0</v>
      </c>
      <c r="BB151" s="89">
        <f t="shared" si="8"/>
        <v>0</v>
      </c>
      <c r="BC151" s="89">
        <f t="shared" si="9"/>
        <v>0</v>
      </c>
      <c r="BD151" s="89">
        <f t="shared" si="10"/>
        <v>0</v>
      </c>
      <c r="BE151" s="89">
        <f t="shared" si="11"/>
        <v>0</v>
      </c>
      <c r="CA151" s="114">
        <v>3</v>
      </c>
      <c r="CB151" s="114">
        <v>1</v>
      </c>
      <c r="CZ151" s="89">
        <v>7.0000000000000001E-3</v>
      </c>
    </row>
    <row r="152" spans="1:104" ht="22.5" x14ac:dyDescent="0.2">
      <c r="A152" s="108">
        <v>76</v>
      </c>
      <c r="B152" s="221" t="s">
        <v>293</v>
      </c>
      <c r="C152" s="222" t="s">
        <v>371</v>
      </c>
      <c r="D152" s="223" t="s">
        <v>158</v>
      </c>
      <c r="E152" s="224">
        <v>1</v>
      </c>
      <c r="F152" s="224"/>
      <c r="G152" s="113">
        <f t="shared" si="6"/>
        <v>0</v>
      </c>
      <c r="O152" s="107">
        <v>2</v>
      </c>
      <c r="AA152" s="89">
        <v>3</v>
      </c>
      <c r="AB152" s="89">
        <v>1</v>
      </c>
      <c r="AC152" s="89">
        <v>42210007</v>
      </c>
      <c r="AZ152" s="89">
        <v>1</v>
      </c>
      <c r="BA152" s="89">
        <f t="shared" si="7"/>
        <v>0</v>
      </c>
      <c r="BB152" s="89">
        <f t="shared" si="8"/>
        <v>0</v>
      </c>
      <c r="BC152" s="89">
        <f t="shared" si="9"/>
        <v>0</v>
      </c>
      <c r="BD152" s="89">
        <f t="shared" si="10"/>
        <v>0</v>
      </c>
      <c r="BE152" s="89">
        <f t="shared" si="11"/>
        <v>0</v>
      </c>
      <c r="CA152" s="114">
        <v>3</v>
      </c>
      <c r="CB152" s="114">
        <v>1</v>
      </c>
      <c r="CZ152" s="89">
        <v>1.4999999999999999E-2</v>
      </c>
    </row>
    <row r="153" spans="1:104" x14ac:dyDescent="0.2">
      <c r="A153" s="108">
        <v>77</v>
      </c>
      <c r="B153" s="221" t="s">
        <v>294</v>
      </c>
      <c r="C153" s="222" t="s">
        <v>295</v>
      </c>
      <c r="D153" s="223" t="s">
        <v>158</v>
      </c>
      <c r="E153" s="224">
        <v>1</v>
      </c>
      <c r="F153" s="224"/>
      <c r="G153" s="113">
        <f t="shared" si="6"/>
        <v>0</v>
      </c>
      <c r="O153" s="107">
        <v>2</v>
      </c>
      <c r="AA153" s="89">
        <v>3</v>
      </c>
      <c r="AB153" s="89">
        <v>1</v>
      </c>
      <c r="AC153" s="89">
        <v>42291352</v>
      </c>
      <c r="AZ153" s="89">
        <v>1</v>
      </c>
      <c r="BA153" s="89">
        <f t="shared" si="7"/>
        <v>0</v>
      </c>
      <c r="BB153" s="89">
        <f t="shared" si="8"/>
        <v>0</v>
      </c>
      <c r="BC153" s="89">
        <f t="shared" si="9"/>
        <v>0</v>
      </c>
      <c r="BD153" s="89">
        <f t="shared" si="10"/>
        <v>0</v>
      </c>
      <c r="BE153" s="89">
        <f t="shared" si="11"/>
        <v>0</v>
      </c>
      <c r="CA153" s="114">
        <v>3</v>
      </c>
      <c r="CB153" s="114">
        <v>1</v>
      </c>
      <c r="CZ153" s="89">
        <v>1.6E-2</v>
      </c>
    </row>
    <row r="154" spans="1:104" x14ac:dyDescent="0.2">
      <c r="A154" s="108">
        <v>78</v>
      </c>
      <c r="B154" s="221" t="s">
        <v>296</v>
      </c>
      <c r="C154" s="222" t="s">
        <v>297</v>
      </c>
      <c r="D154" s="223" t="s">
        <v>158</v>
      </c>
      <c r="E154" s="224">
        <v>1</v>
      </c>
      <c r="F154" s="224"/>
      <c r="G154" s="113">
        <f t="shared" si="6"/>
        <v>0</v>
      </c>
      <c r="J154" s="233"/>
      <c r="O154" s="107">
        <v>2</v>
      </c>
      <c r="AA154" s="89">
        <v>3</v>
      </c>
      <c r="AB154" s="89">
        <v>1</v>
      </c>
      <c r="AC154" s="89">
        <v>42291452</v>
      </c>
      <c r="AZ154" s="89">
        <v>1</v>
      </c>
      <c r="BA154" s="89">
        <f t="shared" si="7"/>
        <v>0</v>
      </c>
      <c r="BB154" s="89">
        <f t="shared" si="8"/>
        <v>0</v>
      </c>
      <c r="BC154" s="89">
        <f t="shared" si="9"/>
        <v>0</v>
      </c>
      <c r="BD154" s="89">
        <f t="shared" si="10"/>
        <v>0</v>
      </c>
      <c r="BE154" s="89">
        <f t="shared" si="11"/>
        <v>0</v>
      </c>
      <c r="CA154" s="114">
        <v>3</v>
      </c>
      <c r="CB154" s="114">
        <v>1</v>
      </c>
      <c r="CZ154" s="89">
        <v>0.03</v>
      </c>
    </row>
    <row r="155" spans="1:104" x14ac:dyDescent="0.2">
      <c r="A155" s="121"/>
      <c r="B155" s="122" t="s">
        <v>75</v>
      </c>
      <c r="C155" s="123" t="str">
        <f>CONCATENATE(B110," ",C110)</f>
        <v>8 Trubní vedení</v>
      </c>
      <c r="D155" s="124"/>
      <c r="E155" s="125"/>
      <c r="F155" s="126"/>
      <c r="G155" s="127">
        <f>SUM(G110:G154)</f>
        <v>0</v>
      </c>
      <c r="I155" s="231"/>
      <c r="J155" s="231"/>
      <c r="O155" s="107">
        <v>4</v>
      </c>
      <c r="BA155" s="128">
        <f>SUM(BA110:BA154)</f>
        <v>0</v>
      </c>
      <c r="BB155" s="128">
        <f>SUM(BB110:BB154)</f>
        <v>0</v>
      </c>
      <c r="BC155" s="128">
        <f>SUM(BC110:BC154)</f>
        <v>0</v>
      </c>
      <c r="BD155" s="128">
        <f>SUM(BD110:BD154)</f>
        <v>0</v>
      </c>
      <c r="BE155" s="128">
        <f>SUM(BE110:BE154)</f>
        <v>0</v>
      </c>
    </row>
    <row r="156" spans="1:104" ht="18" customHeight="1" x14ac:dyDescent="0.2">
      <c r="A156" s="100" t="s">
        <v>72</v>
      </c>
      <c r="B156" s="101" t="s">
        <v>298</v>
      </c>
      <c r="C156" s="102" t="s">
        <v>299</v>
      </c>
      <c r="D156" s="103"/>
      <c r="E156" s="104"/>
      <c r="F156" s="104"/>
      <c r="G156" s="105"/>
      <c r="H156" s="106"/>
      <c r="I156" s="106"/>
      <c r="O156" s="107">
        <v>1</v>
      </c>
    </row>
    <row r="157" spans="1:104" x14ac:dyDescent="0.2">
      <c r="A157" s="108">
        <v>79</v>
      </c>
      <c r="B157" s="109" t="s">
        <v>300</v>
      </c>
      <c r="C157" s="110" t="s">
        <v>301</v>
      </c>
      <c r="D157" s="111" t="s">
        <v>158</v>
      </c>
      <c r="E157" s="224">
        <v>12</v>
      </c>
      <c r="F157" s="112"/>
      <c r="G157" s="113">
        <f t="shared" ref="G157:G162" si="12">E157*F157</f>
        <v>0</v>
      </c>
      <c r="O157" s="107">
        <v>2</v>
      </c>
      <c r="AA157" s="89">
        <v>1</v>
      </c>
      <c r="AB157" s="89">
        <v>1</v>
      </c>
      <c r="AC157" s="89">
        <v>1</v>
      </c>
      <c r="AZ157" s="89">
        <v>1</v>
      </c>
      <c r="BA157" s="89">
        <f t="shared" ref="BA157:BA162" si="13">IF(AZ157=1,G157,0)</f>
        <v>0</v>
      </c>
      <c r="BB157" s="89">
        <f t="shared" ref="BB157:BB162" si="14">IF(AZ157=2,G157,0)</f>
        <v>0</v>
      </c>
      <c r="BC157" s="89">
        <f t="shared" ref="BC157:BC162" si="15">IF(AZ157=3,G157,0)</f>
        <v>0</v>
      </c>
      <c r="BD157" s="89">
        <f t="shared" ref="BD157:BD162" si="16">IF(AZ157=4,G157,0)</f>
        <v>0</v>
      </c>
      <c r="BE157" s="89">
        <f t="shared" ref="BE157:BE162" si="17">IF(AZ157=5,G157,0)</f>
        <v>0</v>
      </c>
      <c r="CA157" s="114">
        <v>1</v>
      </c>
      <c r="CB157" s="114">
        <v>1</v>
      </c>
      <c r="CZ157" s="89">
        <v>0</v>
      </c>
    </row>
    <row r="158" spans="1:104" x14ac:dyDescent="0.2">
      <c r="A158" s="108">
        <v>80</v>
      </c>
      <c r="B158" s="109" t="s">
        <v>302</v>
      </c>
      <c r="C158" s="110" t="s">
        <v>303</v>
      </c>
      <c r="D158" s="111" t="s">
        <v>158</v>
      </c>
      <c r="E158" s="224">
        <v>12</v>
      </c>
      <c r="F158" s="112"/>
      <c r="G158" s="113">
        <f t="shared" si="12"/>
        <v>0</v>
      </c>
      <c r="O158" s="107">
        <v>2</v>
      </c>
      <c r="AA158" s="89">
        <v>1</v>
      </c>
      <c r="AB158" s="89">
        <v>1</v>
      </c>
      <c r="AC158" s="89">
        <v>1</v>
      </c>
      <c r="AZ158" s="89">
        <v>1</v>
      </c>
      <c r="BA158" s="89">
        <f t="shared" si="13"/>
        <v>0</v>
      </c>
      <c r="BB158" s="89">
        <f t="shared" si="14"/>
        <v>0</v>
      </c>
      <c r="BC158" s="89">
        <f t="shared" si="15"/>
        <v>0</v>
      </c>
      <c r="BD158" s="89">
        <f t="shared" si="16"/>
        <v>0</v>
      </c>
      <c r="BE158" s="89">
        <f t="shared" si="17"/>
        <v>0</v>
      </c>
      <c r="CA158" s="114">
        <v>1</v>
      </c>
      <c r="CB158" s="114">
        <v>1</v>
      </c>
      <c r="CZ158" s="89">
        <v>0</v>
      </c>
    </row>
    <row r="159" spans="1:104" x14ac:dyDescent="0.2">
      <c r="A159" s="108">
        <v>81</v>
      </c>
      <c r="B159" s="109" t="s">
        <v>304</v>
      </c>
      <c r="C159" s="110" t="s">
        <v>305</v>
      </c>
      <c r="D159" s="111" t="s">
        <v>158</v>
      </c>
      <c r="E159" s="224">
        <v>48</v>
      </c>
      <c r="F159" s="112"/>
      <c r="G159" s="113">
        <f t="shared" si="12"/>
        <v>0</v>
      </c>
      <c r="O159" s="107">
        <v>2</v>
      </c>
      <c r="AA159" s="89">
        <v>3</v>
      </c>
      <c r="AB159" s="89">
        <v>1</v>
      </c>
      <c r="AC159" s="89">
        <v>89110002</v>
      </c>
      <c r="AZ159" s="89">
        <v>1</v>
      </c>
      <c r="BA159" s="89">
        <f t="shared" si="13"/>
        <v>0</v>
      </c>
      <c r="BB159" s="89">
        <f t="shared" si="14"/>
        <v>0</v>
      </c>
      <c r="BC159" s="89">
        <f t="shared" si="15"/>
        <v>0</v>
      </c>
      <c r="BD159" s="89">
        <f t="shared" si="16"/>
        <v>0</v>
      </c>
      <c r="BE159" s="89">
        <f t="shared" si="17"/>
        <v>0</v>
      </c>
      <c r="CA159" s="114">
        <v>3</v>
      </c>
      <c r="CB159" s="114">
        <v>1</v>
      </c>
      <c r="CZ159" s="89">
        <v>0</v>
      </c>
    </row>
    <row r="160" spans="1:104" x14ac:dyDescent="0.2">
      <c r="A160" s="108">
        <v>82</v>
      </c>
      <c r="B160" s="109" t="s">
        <v>306</v>
      </c>
      <c r="C160" s="110" t="s">
        <v>307</v>
      </c>
      <c r="D160" s="111" t="s">
        <v>158</v>
      </c>
      <c r="E160" s="224">
        <v>48</v>
      </c>
      <c r="F160" s="112"/>
      <c r="G160" s="113">
        <f t="shared" si="12"/>
        <v>0</v>
      </c>
      <c r="O160" s="107">
        <v>2</v>
      </c>
      <c r="AA160" s="89">
        <v>3</v>
      </c>
      <c r="AB160" s="89">
        <v>1</v>
      </c>
      <c r="AC160" s="89">
        <v>89110003</v>
      </c>
      <c r="AZ160" s="89">
        <v>1</v>
      </c>
      <c r="BA160" s="89">
        <f t="shared" si="13"/>
        <v>0</v>
      </c>
      <c r="BB160" s="89">
        <f t="shared" si="14"/>
        <v>0</v>
      </c>
      <c r="BC160" s="89">
        <f t="shared" si="15"/>
        <v>0</v>
      </c>
      <c r="BD160" s="89">
        <f t="shared" si="16"/>
        <v>0</v>
      </c>
      <c r="BE160" s="89">
        <f t="shared" si="17"/>
        <v>0</v>
      </c>
      <c r="CA160" s="114">
        <v>3</v>
      </c>
      <c r="CB160" s="114">
        <v>1</v>
      </c>
      <c r="CZ160" s="89">
        <v>0</v>
      </c>
    </row>
    <row r="161" spans="1:104" x14ac:dyDescent="0.2">
      <c r="A161" s="108">
        <v>83</v>
      </c>
      <c r="B161" s="109" t="s">
        <v>308</v>
      </c>
      <c r="C161" s="110" t="s">
        <v>309</v>
      </c>
      <c r="D161" s="111" t="s">
        <v>158</v>
      </c>
      <c r="E161" s="224">
        <v>48</v>
      </c>
      <c r="F161" s="112"/>
      <c r="G161" s="113">
        <f t="shared" si="12"/>
        <v>0</v>
      </c>
      <c r="O161" s="107">
        <v>2</v>
      </c>
      <c r="AA161" s="89">
        <v>3</v>
      </c>
      <c r="AB161" s="89">
        <v>1</v>
      </c>
      <c r="AC161" s="89">
        <v>89110004</v>
      </c>
      <c r="AZ161" s="89">
        <v>1</v>
      </c>
      <c r="BA161" s="89">
        <f t="shared" si="13"/>
        <v>0</v>
      </c>
      <c r="BB161" s="89">
        <f t="shared" si="14"/>
        <v>0</v>
      </c>
      <c r="BC161" s="89">
        <f t="shared" si="15"/>
        <v>0</v>
      </c>
      <c r="BD161" s="89">
        <f t="shared" si="16"/>
        <v>0</v>
      </c>
      <c r="BE161" s="89">
        <f t="shared" si="17"/>
        <v>0</v>
      </c>
      <c r="CA161" s="114">
        <v>3</v>
      </c>
      <c r="CB161" s="114">
        <v>1</v>
      </c>
      <c r="CZ161" s="89">
        <v>0</v>
      </c>
    </row>
    <row r="162" spans="1:104" ht="22.5" x14ac:dyDescent="0.2">
      <c r="A162" s="108">
        <v>84</v>
      </c>
      <c r="B162" s="109" t="s">
        <v>310</v>
      </c>
      <c r="C162" s="110" t="s">
        <v>311</v>
      </c>
      <c r="D162" s="111" t="s">
        <v>158</v>
      </c>
      <c r="E162" s="224">
        <v>12</v>
      </c>
      <c r="F162" s="112"/>
      <c r="G162" s="113">
        <f t="shared" si="12"/>
        <v>0</v>
      </c>
      <c r="O162" s="107">
        <v>2</v>
      </c>
      <c r="AA162" s="89">
        <v>3</v>
      </c>
      <c r="AB162" s="89">
        <v>1</v>
      </c>
      <c r="AC162" s="89">
        <v>89110006</v>
      </c>
      <c r="AZ162" s="89">
        <v>1</v>
      </c>
      <c r="BA162" s="89">
        <f t="shared" si="13"/>
        <v>0</v>
      </c>
      <c r="BB162" s="89">
        <f t="shared" si="14"/>
        <v>0</v>
      </c>
      <c r="BC162" s="89">
        <f t="shared" si="15"/>
        <v>0</v>
      </c>
      <c r="BD162" s="89">
        <f t="shared" si="16"/>
        <v>0</v>
      </c>
      <c r="BE162" s="89">
        <f t="shared" si="17"/>
        <v>0</v>
      </c>
      <c r="CA162" s="114">
        <v>3</v>
      </c>
      <c r="CB162" s="114">
        <v>1</v>
      </c>
      <c r="CZ162" s="89">
        <v>0.05</v>
      </c>
    </row>
    <row r="163" spans="1:104" ht="22.5" x14ac:dyDescent="0.2">
      <c r="A163" s="115"/>
      <c r="B163" s="117"/>
      <c r="C163" s="254" t="s">
        <v>312</v>
      </c>
      <c r="D163" s="255"/>
      <c r="E163" s="228">
        <v>12</v>
      </c>
      <c r="F163" s="119"/>
      <c r="G163" s="120"/>
      <c r="M163" s="116" t="s">
        <v>312</v>
      </c>
      <c r="O163" s="107"/>
    </row>
    <row r="164" spans="1:104" ht="22.5" x14ac:dyDescent="0.2">
      <c r="A164" s="108">
        <v>85</v>
      </c>
      <c r="B164" s="109" t="s">
        <v>313</v>
      </c>
      <c r="C164" s="110" t="s">
        <v>372</v>
      </c>
      <c r="D164" s="111" t="s">
        <v>78</v>
      </c>
      <c r="E164" s="224">
        <v>15</v>
      </c>
      <c r="F164" s="112"/>
      <c r="G164" s="113">
        <f>E164*F164</f>
        <v>0</v>
      </c>
      <c r="O164" s="107">
        <v>2</v>
      </c>
      <c r="AA164" s="89">
        <v>3</v>
      </c>
      <c r="AB164" s="89">
        <v>1</v>
      </c>
      <c r="AC164" s="89">
        <v>89110007</v>
      </c>
      <c r="AZ164" s="89">
        <v>1</v>
      </c>
      <c r="BA164" s="89">
        <f>IF(AZ164=1,G164,0)</f>
        <v>0</v>
      </c>
      <c r="BB164" s="89">
        <f>IF(AZ164=2,G164,0)</f>
        <v>0</v>
      </c>
      <c r="BC164" s="89">
        <f>IF(AZ164=3,G164,0)</f>
        <v>0</v>
      </c>
      <c r="BD164" s="89">
        <f>IF(AZ164=4,G164,0)</f>
        <v>0</v>
      </c>
      <c r="BE164" s="89">
        <f>IF(AZ164=5,G164,0)</f>
        <v>0</v>
      </c>
      <c r="CA164" s="114">
        <v>3</v>
      </c>
      <c r="CB164" s="114">
        <v>1</v>
      </c>
      <c r="CZ164" s="89">
        <v>0.05</v>
      </c>
    </row>
    <row r="165" spans="1:104" ht="22.5" x14ac:dyDescent="0.2">
      <c r="A165" s="108">
        <v>86</v>
      </c>
      <c r="B165" s="109" t="s">
        <v>314</v>
      </c>
      <c r="C165" s="110" t="s">
        <v>373</v>
      </c>
      <c r="D165" s="111" t="s">
        <v>78</v>
      </c>
      <c r="E165" s="224">
        <v>10</v>
      </c>
      <c r="F165" s="112"/>
      <c r="G165" s="113">
        <f>E165*F165</f>
        <v>0</v>
      </c>
      <c r="O165" s="107">
        <v>2</v>
      </c>
      <c r="AA165" s="89">
        <v>3</v>
      </c>
      <c r="AB165" s="89">
        <v>1</v>
      </c>
      <c r="AC165" s="89">
        <v>89110008</v>
      </c>
      <c r="AZ165" s="89">
        <v>1</v>
      </c>
      <c r="BA165" s="89">
        <f>IF(AZ165=1,G165,0)</f>
        <v>0</v>
      </c>
      <c r="BB165" s="89">
        <f>IF(AZ165=2,G165,0)</f>
        <v>0</v>
      </c>
      <c r="BC165" s="89">
        <f>IF(AZ165=3,G165,0)</f>
        <v>0</v>
      </c>
      <c r="BD165" s="89">
        <f>IF(AZ165=4,G165,0)</f>
        <v>0</v>
      </c>
      <c r="BE165" s="89">
        <f>IF(AZ165=5,G165,0)</f>
        <v>0</v>
      </c>
      <c r="CA165" s="114">
        <v>3</v>
      </c>
      <c r="CB165" s="114">
        <v>1</v>
      </c>
      <c r="CZ165" s="89">
        <v>0.09</v>
      </c>
    </row>
    <row r="166" spans="1:104" x14ac:dyDescent="0.2">
      <c r="A166" s="121"/>
      <c r="B166" s="122" t="s">
        <v>75</v>
      </c>
      <c r="C166" s="123" t="str">
        <f>CONCATENATE(B156," ",C156)</f>
        <v>891 Ukotvení vodovodu na BT patkách</v>
      </c>
      <c r="D166" s="124"/>
      <c r="E166" s="125"/>
      <c r="F166" s="126"/>
      <c r="G166" s="127">
        <f>SUM(G156:G165)</f>
        <v>0</v>
      </c>
      <c r="O166" s="107">
        <v>4</v>
      </c>
      <c r="BA166" s="128">
        <f>SUM(BA156:BA165)</f>
        <v>0</v>
      </c>
      <c r="BB166" s="128">
        <f>SUM(BB156:BB165)</f>
        <v>0</v>
      </c>
      <c r="BC166" s="128">
        <f>SUM(BC156:BC165)</f>
        <v>0</v>
      </c>
      <c r="BD166" s="128">
        <f>SUM(BD156:BD165)</f>
        <v>0</v>
      </c>
      <c r="BE166" s="128">
        <f>SUM(BE156:BE165)</f>
        <v>0</v>
      </c>
    </row>
    <row r="167" spans="1:104" ht="18" customHeight="1" x14ac:dyDescent="0.2">
      <c r="A167" s="100" t="s">
        <v>72</v>
      </c>
      <c r="B167" s="101" t="s">
        <v>315</v>
      </c>
      <c r="C167" s="102" t="s">
        <v>316</v>
      </c>
      <c r="D167" s="103"/>
      <c r="E167" s="104"/>
      <c r="F167" s="104"/>
      <c r="G167" s="105"/>
      <c r="H167" s="106"/>
      <c r="I167" s="106"/>
      <c r="O167" s="107">
        <v>1</v>
      </c>
    </row>
    <row r="168" spans="1:104" x14ac:dyDescent="0.2">
      <c r="A168" s="108">
        <v>87</v>
      </c>
      <c r="B168" s="109" t="s">
        <v>317</v>
      </c>
      <c r="C168" s="110" t="s">
        <v>365</v>
      </c>
      <c r="D168" s="111" t="s">
        <v>78</v>
      </c>
      <c r="E168" s="112">
        <v>10</v>
      </c>
      <c r="F168" s="112"/>
      <c r="G168" s="113">
        <f>E168*F168</f>
        <v>0</v>
      </c>
      <c r="O168" s="107">
        <v>2</v>
      </c>
      <c r="AA168" s="89">
        <v>1</v>
      </c>
      <c r="AB168" s="89">
        <v>1</v>
      </c>
      <c r="AC168" s="89">
        <v>1</v>
      </c>
      <c r="AZ168" s="89">
        <v>1</v>
      </c>
      <c r="BA168" s="89">
        <f>IF(AZ168=1,G168,0)</f>
        <v>0</v>
      </c>
      <c r="BB168" s="89">
        <f>IF(AZ168=2,G168,0)</f>
        <v>0</v>
      </c>
      <c r="BC168" s="89">
        <f>IF(AZ168=3,G168,0)</f>
        <v>0</v>
      </c>
      <c r="BD168" s="89">
        <f>IF(AZ168=4,G168,0)</f>
        <v>0</v>
      </c>
      <c r="BE168" s="89">
        <f>IF(AZ168=5,G168,0)</f>
        <v>0</v>
      </c>
      <c r="CA168" s="114">
        <v>1</v>
      </c>
      <c r="CB168" s="114">
        <v>1</v>
      </c>
      <c r="CZ168" s="89">
        <v>0</v>
      </c>
    </row>
    <row r="169" spans="1:104" ht="24" customHeight="1" x14ac:dyDescent="0.2">
      <c r="A169" s="115"/>
      <c r="B169" s="117"/>
      <c r="C169" s="254" t="s">
        <v>318</v>
      </c>
      <c r="D169" s="255"/>
      <c r="E169" s="118">
        <v>10</v>
      </c>
      <c r="F169" s="119"/>
      <c r="G169" s="120"/>
      <c r="M169" s="116" t="s">
        <v>318</v>
      </c>
      <c r="O169" s="107"/>
    </row>
    <row r="170" spans="1:104" x14ac:dyDescent="0.2">
      <c r="A170" s="121"/>
      <c r="B170" s="122" t="s">
        <v>75</v>
      </c>
      <c r="C170" s="123" t="str">
        <f>CONCATENATE(B167," ",C167)</f>
        <v>90 Oplocení</v>
      </c>
      <c r="D170" s="124"/>
      <c r="E170" s="125"/>
      <c r="F170" s="126"/>
      <c r="G170" s="127">
        <f>SUM(G167:G169)</f>
        <v>0</v>
      </c>
      <c r="O170" s="107">
        <v>4</v>
      </c>
      <c r="BA170" s="128">
        <f>SUM(BA167:BA169)</f>
        <v>0</v>
      </c>
      <c r="BB170" s="128">
        <f>SUM(BB167:BB169)</f>
        <v>0</v>
      </c>
      <c r="BC170" s="128">
        <f>SUM(BC167:BC169)</f>
        <v>0</v>
      </c>
      <c r="BD170" s="128">
        <f>SUM(BD167:BD169)</f>
        <v>0</v>
      </c>
      <c r="BE170" s="128">
        <f>SUM(BE167:BE169)</f>
        <v>0</v>
      </c>
    </row>
    <row r="171" spans="1:104" ht="18" customHeight="1" x14ac:dyDescent="0.2">
      <c r="A171" s="100" t="s">
        <v>72</v>
      </c>
      <c r="B171" s="101" t="s">
        <v>319</v>
      </c>
      <c r="C171" s="102" t="s">
        <v>320</v>
      </c>
      <c r="D171" s="103"/>
      <c r="E171" s="104"/>
      <c r="F171" s="104"/>
      <c r="G171" s="105"/>
      <c r="H171" s="106"/>
      <c r="I171" s="106"/>
      <c r="O171" s="107">
        <v>1</v>
      </c>
    </row>
    <row r="172" spans="1:104" x14ac:dyDescent="0.2">
      <c r="A172" s="108">
        <v>88</v>
      </c>
      <c r="B172" s="109" t="s">
        <v>321</v>
      </c>
      <c r="C172" s="110" t="s">
        <v>322</v>
      </c>
      <c r="D172" s="111" t="s">
        <v>107</v>
      </c>
      <c r="E172" s="112">
        <v>14.4</v>
      </c>
      <c r="F172" s="112"/>
      <c r="G172" s="113">
        <f>E172*F172</f>
        <v>0</v>
      </c>
      <c r="O172" s="107">
        <v>2</v>
      </c>
      <c r="AA172" s="89">
        <v>1</v>
      </c>
      <c r="AB172" s="89">
        <v>1</v>
      </c>
      <c r="AC172" s="89">
        <v>1</v>
      </c>
      <c r="AZ172" s="89">
        <v>1</v>
      </c>
      <c r="BA172" s="89">
        <f>IF(AZ172=1,G172,0)</f>
        <v>0</v>
      </c>
      <c r="BB172" s="89">
        <f>IF(AZ172=2,G172,0)</f>
        <v>0</v>
      </c>
      <c r="BC172" s="89">
        <f>IF(AZ172=3,G172,0)</f>
        <v>0</v>
      </c>
      <c r="BD172" s="89">
        <f>IF(AZ172=4,G172,0)</f>
        <v>0</v>
      </c>
      <c r="BE172" s="89">
        <f>IF(AZ172=5,G172,0)</f>
        <v>0</v>
      </c>
      <c r="CA172" s="114">
        <v>1</v>
      </c>
      <c r="CB172" s="114">
        <v>1</v>
      </c>
      <c r="CZ172" s="89">
        <v>0</v>
      </c>
    </row>
    <row r="173" spans="1:104" x14ac:dyDescent="0.2">
      <c r="A173" s="115">
        <v>89</v>
      </c>
      <c r="B173" s="117"/>
      <c r="C173" s="254" t="s">
        <v>323</v>
      </c>
      <c r="D173" s="255"/>
      <c r="E173" s="118">
        <v>14.4</v>
      </c>
      <c r="F173" s="119"/>
      <c r="G173" s="120"/>
      <c r="M173" s="116" t="s">
        <v>323</v>
      </c>
      <c r="O173" s="107"/>
    </row>
    <row r="174" spans="1:104" x14ac:dyDescent="0.2">
      <c r="A174" s="108">
        <v>90</v>
      </c>
      <c r="B174" s="109" t="s">
        <v>324</v>
      </c>
      <c r="C174" s="110" t="s">
        <v>325</v>
      </c>
      <c r="D174" s="111" t="s">
        <v>107</v>
      </c>
      <c r="E174" s="112">
        <v>14.4</v>
      </c>
      <c r="F174" s="112"/>
      <c r="G174" s="113">
        <f>E174*F174</f>
        <v>0</v>
      </c>
      <c r="O174" s="107">
        <v>2</v>
      </c>
      <c r="AA174" s="89">
        <v>1</v>
      </c>
      <c r="AB174" s="89">
        <v>1</v>
      </c>
      <c r="AC174" s="89">
        <v>1</v>
      </c>
      <c r="AZ174" s="89">
        <v>1</v>
      </c>
      <c r="BA174" s="89">
        <f>IF(AZ174=1,G174,0)</f>
        <v>0</v>
      </c>
      <c r="BB174" s="89">
        <f>IF(AZ174=2,G174,0)</f>
        <v>0</v>
      </c>
      <c r="BC174" s="89">
        <f>IF(AZ174=3,G174,0)</f>
        <v>0</v>
      </c>
      <c r="BD174" s="89">
        <f>IF(AZ174=4,G174,0)</f>
        <v>0</v>
      </c>
      <c r="BE174" s="89">
        <f>IF(AZ174=5,G174,0)</f>
        <v>0</v>
      </c>
      <c r="CA174" s="114">
        <v>1</v>
      </c>
      <c r="CB174" s="114">
        <v>1</v>
      </c>
      <c r="CZ174" s="89">
        <v>0</v>
      </c>
    </row>
    <row r="175" spans="1:104" x14ac:dyDescent="0.2">
      <c r="A175" s="115">
        <v>91</v>
      </c>
      <c r="B175" s="117"/>
      <c r="C175" s="254" t="s">
        <v>323</v>
      </c>
      <c r="D175" s="255"/>
      <c r="E175" s="118">
        <v>14.4</v>
      </c>
      <c r="F175" s="119"/>
      <c r="G175" s="120"/>
      <c r="M175" s="116" t="s">
        <v>323</v>
      </c>
      <c r="O175" s="107"/>
    </row>
    <row r="176" spans="1:104" x14ac:dyDescent="0.2">
      <c r="A176" s="108">
        <v>92</v>
      </c>
      <c r="B176" s="109" t="s">
        <v>326</v>
      </c>
      <c r="C176" s="110" t="s">
        <v>327</v>
      </c>
      <c r="D176" s="111" t="s">
        <v>78</v>
      </c>
      <c r="E176" s="112">
        <v>17</v>
      </c>
      <c r="F176" s="112"/>
      <c r="G176" s="113">
        <f>E176*F176</f>
        <v>0</v>
      </c>
      <c r="O176" s="107">
        <v>2</v>
      </c>
      <c r="AA176" s="89">
        <v>1</v>
      </c>
      <c r="AB176" s="89">
        <v>1</v>
      </c>
      <c r="AC176" s="89">
        <v>1</v>
      </c>
      <c r="AZ176" s="89">
        <v>1</v>
      </c>
      <c r="BA176" s="89">
        <f>IF(AZ176=1,G176,0)</f>
        <v>0</v>
      </c>
      <c r="BB176" s="89">
        <f>IF(AZ176=2,G176,0)</f>
        <v>0</v>
      </c>
      <c r="BC176" s="89">
        <f>IF(AZ176=3,G176,0)</f>
        <v>0</v>
      </c>
      <c r="BD176" s="89">
        <f>IF(AZ176=4,G176,0)</f>
        <v>0</v>
      </c>
      <c r="BE176" s="89">
        <f>IF(AZ176=5,G176,0)</f>
        <v>0</v>
      </c>
      <c r="CA176" s="114">
        <v>1</v>
      </c>
      <c r="CB176" s="114">
        <v>1</v>
      </c>
      <c r="CZ176" s="89">
        <v>0</v>
      </c>
    </row>
    <row r="177" spans="1:104" ht="22.5" x14ac:dyDescent="0.2">
      <c r="A177" s="108">
        <v>93</v>
      </c>
      <c r="B177" s="109" t="s">
        <v>328</v>
      </c>
      <c r="C177" s="110" t="s">
        <v>329</v>
      </c>
      <c r="D177" s="111" t="s">
        <v>78</v>
      </c>
      <c r="E177" s="112">
        <v>65</v>
      </c>
      <c r="F177" s="112"/>
      <c r="G177" s="113">
        <f>E177*F177</f>
        <v>0</v>
      </c>
      <c r="O177" s="107">
        <v>2</v>
      </c>
      <c r="AA177" s="89">
        <v>1</v>
      </c>
      <c r="AB177" s="89">
        <v>1</v>
      </c>
      <c r="AC177" s="89">
        <v>1</v>
      </c>
      <c r="AZ177" s="89">
        <v>1</v>
      </c>
      <c r="BA177" s="89">
        <f>IF(AZ177=1,G177,0)</f>
        <v>0</v>
      </c>
      <c r="BB177" s="89">
        <f>IF(AZ177=2,G177,0)</f>
        <v>0</v>
      </c>
      <c r="BC177" s="89">
        <f>IF(AZ177=3,G177,0)</f>
        <v>0</v>
      </c>
      <c r="BD177" s="89">
        <f>IF(AZ177=4,G177,0)</f>
        <v>0</v>
      </c>
      <c r="BE177" s="89">
        <f>IF(AZ177=5,G177,0)</f>
        <v>0</v>
      </c>
      <c r="CA177" s="114">
        <v>1</v>
      </c>
      <c r="CB177" s="114">
        <v>1</v>
      </c>
      <c r="CZ177" s="89">
        <v>3.8000000000000002E-4</v>
      </c>
    </row>
    <row r="178" spans="1:104" x14ac:dyDescent="0.2">
      <c r="A178" s="108">
        <v>94</v>
      </c>
      <c r="B178" s="109" t="s">
        <v>330</v>
      </c>
      <c r="C178" s="222" t="s">
        <v>331</v>
      </c>
      <c r="D178" s="111" t="s">
        <v>158</v>
      </c>
      <c r="E178" s="112">
        <v>1</v>
      </c>
      <c r="F178" s="112"/>
      <c r="G178" s="113">
        <f>E178*F178</f>
        <v>0</v>
      </c>
      <c r="O178" s="107">
        <v>2</v>
      </c>
      <c r="AA178" s="89">
        <v>1</v>
      </c>
      <c r="AB178" s="89">
        <v>1</v>
      </c>
      <c r="AC178" s="89">
        <v>1</v>
      </c>
      <c r="AZ178" s="89">
        <v>1</v>
      </c>
      <c r="BA178" s="89">
        <f>IF(AZ178=1,G178,0)</f>
        <v>0</v>
      </c>
      <c r="BB178" s="89">
        <f>IF(AZ178=2,G178,0)</f>
        <v>0</v>
      </c>
      <c r="BC178" s="89">
        <f>IF(AZ178=3,G178,0)</f>
        <v>0</v>
      </c>
      <c r="BD178" s="89">
        <f>IF(AZ178=4,G178,0)</f>
        <v>0</v>
      </c>
      <c r="BE178" s="89">
        <f>IF(AZ178=5,G178,0)</f>
        <v>0</v>
      </c>
      <c r="CA178" s="114">
        <v>1</v>
      </c>
      <c r="CB178" s="114">
        <v>1</v>
      </c>
      <c r="CZ178" s="89">
        <v>0</v>
      </c>
    </row>
    <row r="179" spans="1:104" x14ac:dyDescent="0.2">
      <c r="A179" s="121"/>
      <c r="B179" s="122" t="s">
        <v>75</v>
      </c>
      <c r="C179" s="123" t="str">
        <f>CONCATENATE(B171," ",C171)</f>
        <v>96 Bourání konstrukcí</v>
      </c>
      <c r="D179" s="124"/>
      <c r="E179" s="125"/>
      <c r="F179" s="126"/>
      <c r="G179" s="127">
        <f>SUM(G171:G178)</f>
        <v>0</v>
      </c>
      <c r="O179" s="107">
        <v>4</v>
      </c>
      <c r="BA179" s="128">
        <f>SUM(BA171:BA178)</f>
        <v>0</v>
      </c>
      <c r="BB179" s="128">
        <f>SUM(BB171:BB178)</f>
        <v>0</v>
      </c>
      <c r="BC179" s="128">
        <f>SUM(BC171:BC178)</f>
        <v>0</v>
      </c>
      <c r="BD179" s="128">
        <f>SUM(BD171:BD178)</f>
        <v>0</v>
      </c>
      <c r="BE179" s="128">
        <f>SUM(BE171:BE178)</f>
        <v>0</v>
      </c>
    </row>
    <row r="180" spans="1:104" ht="18" customHeight="1" x14ac:dyDescent="0.2">
      <c r="A180" s="100" t="s">
        <v>72</v>
      </c>
      <c r="B180" s="101" t="s">
        <v>332</v>
      </c>
      <c r="C180" s="102" t="s">
        <v>333</v>
      </c>
      <c r="D180" s="103"/>
      <c r="E180" s="104"/>
      <c r="F180" s="104"/>
      <c r="G180" s="105"/>
      <c r="H180" s="106"/>
      <c r="I180" s="106"/>
      <c r="O180" s="107">
        <v>1</v>
      </c>
    </row>
    <row r="181" spans="1:104" x14ac:dyDescent="0.2">
      <c r="A181" s="108">
        <v>95</v>
      </c>
      <c r="B181" s="109" t="s">
        <v>334</v>
      </c>
      <c r="C181" s="110" t="s">
        <v>335</v>
      </c>
      <c r="D181" s="111" t="s">
        <v>136</v>
      </c>
      <c r="E181" s="112">
        <v>205.72779315</v>
      </c>
      <c r="F181" s="112"/>
      <c r="G181" s="113">
        <f>E181*F181</f>
        <v>0</v>
      </c>
      <c r="O181" s="107">
        <v>2</v>
      </c>
      <c r="AA181" s="89">
        <v>7</v>
      </c>
      <c r="AB181" s="89">
        <v>1</v>
      </c>
      <c r="AC181" s="89">
        <v>2</v>
      </c>
      <c r="AZ181" s="89">
        <v>1</v>
      </c>
      <c r="BA181" s="89">
        <f>IF(AZ181=1,G181,0)</f>
        <v>0</v>
      </c>
      <c r="BB181" s="89">
        <f>IF(AZ181=2,G181,0)</f>
        <v>0</v>
      </c>
      <c r="BC181" s="89">
        <f>IF(AZ181=3,G181,0)</f>
        <v>0</v>
      </c>
      <c r="BD181" s="89">
        <f>IF(AZ181=4,G181,0)</f>
        <v>0</v>
      </c>
      <c r="BE181" s="89">
        <f>IF(AZ181=5,G181,0)</f>
        <v>0</v>
      </c>
      <c r="CA181" s="114">
        <v>7</v>
      </c>
      <c r="CB181" s="114">
        <v>1</v>
      </c>
      <c r="CZ181" s="89">
        <v>0</v>
      </c>
    </row>
    <row r="182" spans="1:104" x14ac:dyDescent="0.2">
      <c r="A182" s="121"/>
      <c r="B182" s="122" t="s">
        <v>75</v>
      </c>
      <c r="C182" s="123" t="str">
        <f>CONCATENATE(B180," ",C180)</f>
        <v>99 Staveništní přesun hmot</v>
      </c>
      <c r="D182" s="124"/>
      <c r="E182" s="125"/>
      <c r="F182" s="126"/>
      <c r="G182" s="127">
        <f>SUM(G180:G181)</f>
        <v>0</v>
      </c>
      <c r="O182" s="107">
        <v>4</v>
      </c>
      <c r="BA182" s="128">
        <f>SUM(BA180:BA181)</f>
        <v>0</v>
      </c>
      <c r="BB182" s="128">
        <f>SUM(BB180:BB181)</f>
        <v>0</v>
      </c>
      <c r="BC182" s="128">
        <f>SUM(BC180:BC181)</f>
        <v>0</v>
      </c>
      <c r="BD182" s="128">
        <f>SUM(BD180:BD181)</f>
        <v>0</v>
      </c>
      <c r="BE182" s="128">
        <f>SUM(BE180:BE181)</f>
        <v>0</v>
      </c>
    </row>
    <row r="183" spans="1:104" ht="18" customHeight="1" x14ac:dyDescent="0.2">
      <c r="A183" s="100" t="s">
        <v>72</v>
      </c>
      <c r="B183" s="101" t="s">
        <v>336</v>
      </c>
      <c r="C183" s="102" t="s">
        <v>337</v>
      </c>
      <c r="D183" s="103"/>
      <c r="E183" s="104"/>
      <c r="F183" s="104"/>
      <c r="G183" s="105"/>
      <c r="H183" s="106"/>
      <c r="I183" s="106"/>
      <c r="O183" s="107">
        <v>1</v>
      </c>
    </row>
    <row r="184" spans="1:104" x14ac:dyDescent="0.2">
      <c r="A184" s="108">
        <v>96</v>
      </c>
      <c r="B184" s="109" t="s">
        <v>338</v>
      </c>
      <c r="C184" s="110" t="s">
        <v>339</v>
      </c>
      <c r="D184" s="111" t="s">
        <v>136</v>
      </c>
      <c r="E184" s="112">
        <v>19.212</v>
      </c>
      <c r="F184" s="112"/>
      <c r="G184" s="113">
        <f>E184*F184</f>
        <v>0</v>
      </c>
      <c r="O184" s="107">
        <v>2</v>
      </c>
      <c r="AA184" s="89">
        <v>8</v>
      </c>
      <c r="AB184" s="89">
        <v>0</v>
      </c>
      <c r="AC184" s="89">
        <v>3</v>
      </c>
      <c r="AZ184" s="89">
        <v>1</v>
      </c>
      <c r="BA184" s="89">
        <f>IF(AZ184=1,G184,0)</f>
        <v>0</v>
      </c>
      <c r="BB184" s="89">
        <f>IF(AZ184=2,G184,0)</f>
        <v>0</v>
      </c>
      <c r="BC184" s="89">
        <f>IF(AZ184=3,G184,0)</f>
        <v>0</v>
      </c>
      <c r="BD184" s="89">
        <f>IF(AZ184=4,G184,0)</f>
        <v>0</v>
      </c>
      <c r="BE184" s="89">
        <f>IF(AZ184=5,G184,0)</f>
        <v>0</v>
      </c>
      <c r="CA184" s="114">
        <v>8</v>
      </c>
      <c r="CB184" s="114">
        <v>0</v>
      </c>
      <c r="CZ184" s="89">
        <v>0</v>
      </c>
    </row>
    <row r="185" spans="1:104" x14ac:dyDescent="0.2">
      <c r="A185" s="108">
        <v>97</v>
      </c>
      <c r="B185" s="109" t="s">
        <v>340</v>
      </c>
      <c r="C185" s="110" t="s">
        <v>341</v>
      </c>
      <c r="D185" s="111" t="s">
        <v>136</v>
      </c>
      <c r="E185" s="112">
        <v>172.90799999999999</v>
      </c>
      <c r="F185" s="112"/>
      <c r="G185" s="113">
        <f>E185*F185</f>
        <v>0</v>
      </c>
      <c r="O185" s="107">
        <v>2</v>
      </c>
      <c r="AA185" s="89">
        <v>8</v>
      </c>
      <c r="AB185" s="89">
        <v>0</v>
      </c>
      <c r="AC185" s="89">
        <v>3</v>
      </c>
      <c r="AZ185" s="89">
        <v>1</v>
      </c>
      <c r="BA185" s="89">
        <f>IF(AZ185=1,G185,0)</f>
        <v>0</v>
      </c>
      <c r="BB185" s="89">
        <f>IF(AZ185=2,G185,0)</f>
        <v>0</v>
      </c>
      <c r="BC185" s="89">
        <f>IF(AZ185=3,G185,0)</f>
        <v>0</v>
      </c>
      <c r="BD185" s="89">
        <f>IF(AZ185=4,G185,0)</f>
        <v>0</v>
      </c>
      <c r="BE185" s="89">
        <f>IF(AZ185=5,G185,0)</f>
        <v>0</v>
      </c>
      <c r="CA185" s="114">
        <v>8</v>
      </c>
      <c r="CB185" s="114">
        <v>0</v>
      </c>
      <c r="CZ185" s="89">
        <v>0</v>
      </c>
    </row>
    <row r="186" spans="1:104" x14ac:dyDescent="0.2">
      <c r="A186" s="108">
        <v>98</v>
      </c>
      <c r="B186" s="109" t="s">
        <v>342</v>
      </c>
      <c r="C186" s="110" t="s">
        <v>343</v>
      </c>
      <c r="D186" s="111" t="s">
        <v>136</v>
      </c>
      <c r="E186" s="112">
        <v>19.212</v>
      </c>
      <c r="F186" s="112"/>
      <c r="G186" s="113">
        <f>E186*F186</f>
        <v>0</v>
      </c>
      <c r="O186" s="107">
        <v>2</v>
      </c>
      <c r="AA186" s="89">
        <v>8</v>
      </c>
      <c r="AB186" s="89">
        <v>0</v>
      </c>
      <c r="AC186" s="89">
        <v>3</v>
      </c>
      <c r="AZ186" s="89">
        <v>1</v>
      </c>
      <c r="BA186" s="89">
        <f>IF(AZ186=1,G186,0)</f>
        <v>0</v>
      </c>
      <c r="BB186" s="89">
        <f>IF(AZ186=2,G186,0)</f>
        <v>0</v>
      </c>
      <c r="BC186" s="89">
        <f>IF(AZ186=3,G186,0)</f>
        <v>0</v>
      </c>
      <c r="BD186" s="89">
        <f>IF(AZ186=4,G186,0)</f>
        <v>0</v>
      </c>
      <c r="BE186" s="89">
        <f>IF(AZ186=5,G186,0)</f>
        <v>0</v>
      </c>
      <c r="CA186" s="114">
        <v>8</v>
      </c>
      <c r="CB186" s="114">
        <v>0</v>
      </c>
      <c r="CZ186" s="89">
        <v>0</v>
      </c>
    </row>
    <row r="187" spans="1:104" x14ac:dyDescent="0.2">
      <c r="A187" s="108">
        <v>99</v>
      </c>
      <c r="B187" s="109" t="s">
        <v>344</v>
      </c>
      <c r="C187" s="110" t="s">
        <v>345</v>
      </c>
      <c r="D187" s="111" t="s">
        <v>136</v>
      </c>
      <c r="E187" s="112">
        <v>19.212</v>
      </c>
      <c r="F187" s="112"/>
      <c r="G187" s="113">
        <f>E187*F187</f>
        <v>0</v>
      </c>
      <c r="O187" s="107">
        <v>2</v>
      </c>
      <c r="AA187" s="89">
        <v>8</v>
      </c>
      <c r="AB187" s="89">
        <v>0</v>
      </c>
      <c r="AC187" s="89">
        <v>3</v>
      </c>
      <c r="AZ187" s="89">
        <v>1</v>
      </c>
      <c r="BA187" s="89">
        <f>IF(AZ187=1,G187,0)</f>
        <v>0</v>
      </c>
      <c r="BB187" s="89">
        <f>IF(AZ187=2,G187,0)</f>
        <v>0</v>
      </c>
      <c r="BC187" s="89">
        <f>IF(AZ187=3,G187,0)</f>
        <v>0</v>
      </c>
      <c r="BD187" s="89">
        <f>IF(AZ187=4,G187,0)</f>
        <v>0</v>
      </c>
      <c r="BE187" s="89">
        <f>IF(AZ187=5,G187,0)</f>
        <v>0</v>
      </c>
      <c r="CA187" s="114">
        <v>8</v>
      </c>
      <c r="CB187" s="114">
        <v>0</v>
      </c>
      <c r="CZ187" s="89">
        <v>0</v>
      </c>
    </row>
    <row r="188" spans="1:104" x14ac:dyDescent="0.2">
      <c r="A188" s="121"/>
      <c r="B188" s="122" t="s">
        <v>75</v>
      </c>
      <c r="C188" s="123" t="str">
        <f>CONCATENATE(B183," ",C183)</f>
        <v>D96 Přesuny suti a vybouraných hmot</v>
      </c>
      <c r="D188" s="124"/>
      <c r="E188" s="125"/>
      <c r="F188" s="126"/>
      <c r="G188" s="127">
        <f>SUM(G183:G187)</f>
        <v>0</v>
      </c>
      <c r="O188" s="107">
        <v>4</v>
      </c>
      <c r="BA188" s="128">
        <f>SUM(BA183:BA187)</f>
        <v>0</v>
      </c>
      <c r="BB188" s="128">
        <f>SUM(BB183:BB187)</f>
        <v>0</v>
      </c>
      <c r="BC188" s="128">
        <f>SUM(BC183:BC187)</f>
        <v>0</v>
      </c>
      <c r="BD188" s="128">
        <f>SUM(BD183:BD187)</f>
        <v>0</v>
      </c>
      <c r="BE188" s="128">
        <f>SUM(BE183:BE187)</f>
        <v>0</v>
      </c>
    </row>
    <row r="189" spans="1:104" x14ac:dyDescent="0.2">
      <c r="E189" s="89"/>
    </row>
    <row r="190" spans="1:104" x14ac:dyDescent="0.2">
      <c r="E190" s="89"/>
    </row>
    <row r="191" spans="1:104" x14ac:dyDescent="0.2">
      <c r="E191" s="89"/>
    </row>
    <row r="192" spans="1:104" x14ac:dyDescent="0.2">
      <c r="E192" s="89"/>
    </row>
    <row r="193" spans="5:5" x14ac:dyDescent="0.2">
      <c r="E193" s="89"/>
    </row>
    <row r="194" spans="5:5" x14ac:dyDescent="0.2">
      <c r="E194" s="89"/>
    </row>
    <row r="195" spans="5:5" x14ac:dyDescent="0.2">
      <c r="E195" s="89"/>
    </row>
    <row r="196" spans="5:5" x14ac:dyDescent="0.2">
      <c r="E196" s="89"/>
    </row>
    <row r="197" spans="5:5" x14ac:dyDescent="0.2">
      <c r="E197" s="89"/>
    </row>
    <row r="198" spans="5:5" x14ac:dyDescent="0.2">
      <c r="E198" s="89"/>
    </row>
    <row r="199" spans="5:5" x14ac:dyDescent="0.2">
      <c r="E199" s="89"/>
    </row>
    <row r="200" spans="5:5" x14ac:dyDescent="0.2">
      <c r="E200" s="89"/>
    </row>
    <row r="201" spans="5:5" x14ac:dyDescent="0.2">
      <c r="E201" s="89"/>
    </row>
    <row r="202" spans="5:5" x14ac:dyDescent="0.2">
      <c r="E202" s="89"/>
    </row>
    <row r="203" spans="5:5" x14ac:dyDescent="0.2">
      <c r="E203" s="89"/>
    </row>
    <row r="204" spans="5:5" x14ac:dyDescent="0.2">
      <c r="E204" s="89"/>
    </row>
    <row r="205" spans="5:5" x14ac:dyDescent="0.2">
      <c r="E205" s="89"/>
    </row>
    <row r="206" spans="5:5" x14ac:dyDescent="0.2">
      <c r="E206" s="89"/>
    </row>
    <row r="207" spans="5:5" x14ac:dyDescent="0.2">
      <c r="E207" s="89"/>
    </row>
    <row r="208" spans="5:5" x14ac:dyDescent="0.2">
      <c r="E208" s="89"/>
    </row>
    <row r="209" spans="1:7" x14ac:dyDescent="0.2">
      <c r="E209" s="89"/>
    </row>
    <row r="210" spans="1:7" x14ac:dyDescent="0.2">
      <c r="E210" s="89"/>
    </row>
    <row r="211" spans="1:7" x14ac:dyDescent="0.2">
      <c r="E211" s="89"/>
    </row>
    <row r="212" spans="1:7" x14ac:dyDescent="0.2">
      <c r="A212" s="129"/>
      <c r="B212" s="129"/>
      <c r="C212" s="129"/>
      <c r="D212" s="129"/>
      <c r="E212" s="129"/>
      <c r="F212" s="129"/>
      <c r="G212" s="129"/>
    </row>
    <row r="213" spans="1:7" x14ac:dyDescent="0.2">
      <c r="A213" s="129"/>
      <c r="B213" s="129"/>
      <c r="C213" s="129"/>
      <c r="D213" s="129"/>
      <c r="E213" s="129"/>
      <c r="F213" s="129"/>
      <c r="G213" s="129"/>
    </row>
    <row r="214" spans="1:7" x14ac:dyDescent="0.2">
      <c r="A214" s="129"/>
      <c r="B214" s="129"/>
      <c r="C214" s="129"/>
      <c r="D214" s="129"/>
      <c r="E214" s="129"/>
      <c r="F214" s="129"/>
      <c r="G214" s="129"/>
    </row>
    <row r="215" spans="1:7" x14ac:dyDescent="0.2">
      <c r="A215" s="129"/>
      <c r="B215" s="129"/>
      <c r="C215" s="129"/>
      <c r="D215" s="129"/>
      <c r="E215" s="129"/>
      <c r="F215" s="129"/>
      <c r="G215" s="129"/>
    </row>
    <row r="216" spans="1:7" x14ac:dyDescent="0.2">
      <c r="E216" s="89"/>
    </row>
    <row r="217" spans="1:7" x14ac:dyDescent="0.2">
      <c r="E217" s="89"/>
    </row>
    <row r="218" spans="1:7" x14ac:dyDescent="0.2">
      <c r="E218" s="89"/>
    </row>
    <row r="219" spans="1:7" x14ac:dyDescent="0.2">
      <c r="E219" s="89"/>
    </row>
    <row r="220" spans="1:7" x14ac:dyDescent="0.2">
      <c r="E220" s="89"/>
    </row>
    <row r="221" spans="1:7" x14ac:dyDescent="0.2">
      <c r="E221" s="89"/>
    </row>
    <row r="222" spans="1:7" x14ac:dyDescent="0.2">
      <c r="E222" s="89"/>
    </row>
    <row r="223" spans="1:7" x14ac:dyDescent="0.2">
      <c r="E223" s="89"/>
    </row>
    <row r="224" spans="1:7" x14ac:dyDescent="0.2">
      <c r="E224" s="89"/>
    </row>
    <row r="225" spans="5:5" x14ac:dyDescent="0.2">
      <c r="E225" s="89"/>
    </row>
    <row r="226" spans="5:5" x14ac:dyDescent="0.2">
      <c r="E226" s="89"/>
    </row>
    <row r="227" spans="5:5" x14ac:dyDescent="0.2">
      <c r="E227" s="89"/>
    </row>
    <row r="228" spans="5:5" x14ac:dyDescent="0.2">
      <c r="E228" s="89"/>
    </row>
    <row r="229" spans="5:5" x14ac:dyDescent="0.2">
      <c r="E229" s="89"/>
    </row>
    <row r="230" spans="5:5" x14ac:dyDescent="0.2">
      <c r="E230" s="89"/>
    </row>
    <row r="231" spans="5:5" x14ac:dyDescent="0.2">
      <c r="E231" s="89"/>
    </row>
    <row r="232" spans="5:5" x14ac:dyDescent="0.2">
      <c r="E232" s="89"/>
    </row>
    <row r="233" spans="5:5" x14ac:dyDescent="0.2">
      <c r="E233" s="89"/>
    </row>
    <row r="234" spans="5:5" x14ac:dyDescent="0.2">
      <c r="E234" s="89"/>
    </row>
    <row r="235" spans="5:5" x14ac:dyDescent="0.2">
      <c r="E235" s="89"/>
    </row>
    <row r="236" spans="5:5" x14ac:dyDescent="0.2">
      <c r="E236" s="89"/>
    </row>
    <row r="237" spans="5:5" x14ac:dyDescent="0.2">
      <c r="E237" s="89"/>
    </row>
    <row r="238" spans="5:5" x14ac:dyDescent="0.2">
      <c r="E238" s="89"/>
    </row>
    <row r="239" spans="5:5" x14ac:dyDescent="0.2">
      <c r="E239" s="89"/>
    </row>
    <row r="240" spans="5:5" x14ac:dyDescent="0.2">
      <c r="E240" s="89"/>
    </row>
    <row r="241" spans="1:7" x14ac:dyDescent="0.2">
      <c r="E241" s="89"/>
    </row>
    <row r="242" spans="1:7" x14ac:dyDescent="0.2">
      <c r="E242" s="89"/>
    </row>
    <row r="243" spans="1:7" x14ac:dyDescent="0.2">
      <c r="E243" s="89"/>
    </row>
    <row r="244" spans="1:7" x14ac:dyDescent="0.2">
      <c r="E244" s="89"/>
    </row>
    <row r="245" spans="1:7" x14ac:dyDescent="0.2">
      <c r="E245" s="89"/>
    </row>
    <row r="246" spans="1:7" x14ac:dyDescent="0.2">
      <c r="E246" s="89"/>
    </row>
    <row r="247" spans="1:7" x14ac:dyDescent="0.2">
      <c r="A247" s="130"/>
      <c r="B247" s="130"/>
    </row>
    <row r="248" spans="1:7" x14ac:dyDescent="0.2">
      <c r="A248" s="129"/>
      <c r="B248" s="129"/>
      <c r="C248" s="132"/>
      <c r="D248" s="132"/>
      <c r="E248" s="133"/>
      <c r="F248" s="132"/>
      <c r="G248" s="134"/>
    </row>
    <row r="249" spans="1:7" x14ac:dyDescent="0.2">
      <c r="A249" s="135"/>
      <c r="B249" s="135"/>
      <c r="C249" s="129"/>
      <c r="D249" s="129"/>
      <c r="E249" s="136"/>
      <c r="F249" s="129"/>
      <c r="G249" s="129"/>
    </row>
    <row r="250" spans="1:7" x14ac:dyDescent="0.2">
      <c r="A250" s="129"/>
      <c r="B250" s="129"/>
      <c r="C250" s="129"/>
      <c r="D250" s="129"/>
      <c r="E250" s="136"/>
      <c r="F250" s="129"/>
      <c r="G250" s="129"/>
    </row>
    <row r="251" spans="1:7" x14ac:dyDescent="0.2">
      <c r="A251" s="129"/>
      <c r="B251" s="129"/>
      <c r="C251" s="129"/>
      <c r="D251" s="129"/>
      <c r="E251" s="136"/>
      <c r="F251" s="129"/>
      <c r="G251" s="129"/>
    </row>
    <row r="252" spans="1:7" x14ac:dyDescent="0.2">
      <c r="A252" s="129"/>
      <c r="B252" s="129"/>
      <c r="C252" s="129"/>
      <c r="D252" s="129"/>
      <c r="E252" s="136"/>
      <c r="F252" s="129"/>
      <c r="G252" s="129"/>
    </row>
    <row r="253" spans="1:7" x14ac:dyDescent="0.2">
      <c r="A253" s="129"/>
      <c r="B253" s="129"/>
      <c r="C253" s="129"/>
      <c r="D253" s="129"/>
      <c r="E253" s="136"/>
      <c r="F253" s="129"/>
      <c r="G253" s="129"/>
    </row>
    <row r="254" spans="1:7" x14ac:dyDescent="0.2">
      <c r="A254" s="129"/>
      <c r="B254" s="129"/>
      <c r="C254" s="129"/>
      <c r="D254" s="129"/>
      <c r="E254" s="136"/>
      <c r="F254" s="129"/>
      <c r="G254" s="129"/>
    </row>
    <row r="255" spans="1:7" x14ac:dyDescent="0.2">
      <c r="A255" s="129"/>
      <c r="B255" s="129"/>
      <c r="C255" s="129"/>
      <c r="D255" s="129"/>
      <c r="E255" s="136"/>
      <c r="F255" s="129"/>
      <c r="G255" s="129"/>
    </row>
    <row r="256" spans="1:7" x14ac:dyDescent="0.2">
      <c r="A256" s="129"/>
      <c r="B256" s="129"/>
      <c r="C256" s="129"/>
      <c r="D256" s="129"/>
      <c r="E256" s="136"/>
      <c r="F256" s="129"/>
      <c r="G256" s="129"/>
    </row>
    <row r="257" spans="1:7" x14ac:dyDescent="0.2">
      <c r="A257" s="129"/>
      <c r="B257" s="129"/>
      <c r="C257" s="129"/>
      <c r="D257" s="129"/>
      <c r="E257" s="136"/>
      <c r="F257" s="129"/>
      <c r="G257" s="129"/>
    </row>
    <row r="258" spans="1:7" x14ac:dyDescent="0.2">
      <c r="A258" s="129"/>
      <c r="B258" s="129"/>
      <c r="C258" s="129"/>
      <c r="D258" s="129"/>
      <c r="E258" s="136"/>
      <c r="F258" s="129"/>
      <c r="G258" s="129"/>
    </row>
    <row r="259" spans="1:7" x14ac:dyDescent="0.2">
      <c r="A259" s="129"/>
      <c r="B259" s="129"/>
      <c r="C259" s="129"/>
      <c r="D259" s="129"/>
      <c r="E259" s="136"/>
      <c r="F259" s="129"/>
      <c r="G259" s="129"/>
    </row>
    <row r="260" spans="1:7" x14ac:dyDescent="0.2">
      <c r="A260" s="129"/>
      <c r="B260" s="129"/>
      <c r="C260" s="129"/>
      <c r="D260" s="129"/>
      <c r="E260" s="136"/>
      <c r="F260" s="129"/>
      <c r="G260" s="129"/>
    </row>
    <row r="261" spans="1:7" x14ac:dyDescent="0.2">
      <c r="A261" s="129"/>
      <c r="B261" s="129"/>
      <c r="C261" s="129"/>
      <c r="D261" s="129"/>
      <c r="E261" s="136"/>
      <c r="F261" s="129"/>
      <c r="G261" s="129"/>
    </row>
  </sheetData>
  <mergeCells count="70">
    <mergeCell ref="C13:D13"/>
    <mergeCell ref="C14:D14"/>
    <mergeCell ref="E3:F3"/>
    <mergeCell ref="A1:G1"/>
    <mergeCell ref="A3:B3"/>
    <mergeCell ref="A4:B4"/>
    <mergeCell ref="E4:G4"/>
    <mergeCell ref="C9:D9"/>
    <mergeCell ref="C11:D11"/>
    <mergeCell ref="C16:D16"/>
    <mergeCell ref="C17:D17"/>
    <mergeCell ref="C18:D18"/>
    <mergeCell ref="C19:D19"/>
    <mergeCell ref="C20:D20"/>
    <mergeCell ref="C23:D23"/>
    <mergeCell ref="C26:D26"/>
    <mergeCell ref="C28:D28"/>
    <mergeCell ref="C31:D31"/>
    <mergeCell ref="C33:D33"/>
    <mergeCell ref="C35:D35"/>
    <mergeCell ref="C38:D38"/>
    <mergeCell ref="C61:D61"/>
    <mergeCell ref="C63:D63"/>
    <mergeCell ref="C40:D40"/>
    <mergeCell ref="C43:D43"/>
    <mergeCell ref="C44:D44"/>
    <mergeCell ref="C46:D46"/>
    <mergeCell ref="C48:D48"/>
    <mergeCell ref="C49:D49"/>
    <mergeCell ref="C50:D50"/>
    <mergeCell ref="C51:D51"/>
    <mergeCell ref="C53:D53"/>
    <mergeCell ref="C54:D54"/>
    <mergeCell ref="C56:D56"/>
    <mergeCell ref="C59:D59"/>
    <mergeCell ref="C65:D65"/>
    <mergeCell ref="C69:D69"/>
    <mergeCell ref="C75:D75"/>
    <mergeCell ref="C76:D76"/>
    <mergeCell ref="C79:D79"/>
    <mergeCell ref="C81:D81"/>
    <mergeCell ref="C77:D77"/>
    <mergeCell ref="C78:D78"/>
    <mergeCell ref="C113:D113"/>
    <mergeCell ref="C85:D85"/>
    <mergeCell ref="C86:D86"/>
    <mergeCell ref="C87:D87"/>
    <mergeCell ref="C88:D88"/>
    <mergeCell ref="C82:D82"/>
    <mergeCell ref="C84:D84"/>
    <mergeCell ref="C173:D173"/>
    <mergeCell ref="C89:D89"/>
    <mergeCell ref="C90:D90"/>
    <mergeCell ref="C121:D121"/>
    <mergeCell ref="C122:D122"/>
    <mergeCell ref="C92:D92"/>
    <mergeCell ref="C93:D93"/>
    <mergeCell ref="C94:D94"/>
    <mergeCell ref="C101:D101"/>
    <mergeCell ref="C103:D103"/>
    <mergeCell ref="C175:D175"/>
    <mergeCell ref="C133:D133"/>
    <mergeCell ref="C136:D136"/>
    <mergeCell ref="C139:D139"/>
    <mergeCell ref="C163:D163"/>
    <mergeCell ref="C115:D115"/>
    <mergeCell ref="C118:D118"/>
    <mergeCell ref="C119:D119"/>
    <mergeCell ref="C120:D120"/>
    <mergeCell ref="C169:D169"/>
  </mergeCells>
  <printOptions gridLinesSet="0"/>
  <pageMargins left="0.59055118110236227" right="0.26" top="0.34" bottom="0.75" header="0.19685039370078741" footer="0.35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Petr Pešek</cp:lastModifiedBy>
  <cp:lastPrinted>2018-12-19T10:09:10Z</cp:lastPrinted>
  <dcterms:created xsi:type="dcterms:W3CDTF">2018-12-16T14:20:16Z</dcterms:created>
  <dcterms:modified xsi:type="dcterms:W3CDTF">2019-01-30T11:20:02Z</dcterms:modified>
</cp:coreProperties>
</file>