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Přeložka a prodloužení vodovodu U Berkovky\PD\Přeložka a prodloužení vodovodu U Berkovky SOUPIS PRACÍ\cast F  SOUPIS PRACÍ\"/>
    </mc:Choice>
  </mc:AlternateContent>
  <xr:revisionPtr revIDLastSave="0" documentId="8_{7A703CA1-5B8B-402A-8E7F-5C2E225297F7}" xr6:coauthVersionLast="40" xr6:coauthVersionMax="40" xr10:uidLastSave="{00000000-0000-0000-0000-000000000000}"/>
  <bookViews>
    <workbookView xWindow="1500" yWindow="32760" windowWidth="11850" windowHeight="147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G7" i="1"/>
  <c r="D21" i="1"/>
  <c r="D20" i="1"/>
  <c r="D19" i="1"/>
  <c r="D18" i="1"/>
  <c r="D17" i="1"/>
  <c r="D16" i="1"/>
  <c r="D15" i="1"/>
  <c r="BE20" i="3"/>
  <c r="BD20" i="3"/>
  <c r="BC20" i="3"/>
  <c r="BB20" i="3"/>
  <c r="BA20" i="3"/>
  <c r="G20" i="3"/>
  <c r="BE19" i="3"/>
  <c r="BD19" i="3"/>
  <c r="BC19" i="3"/>
  <c r="BB19" i="3"/>
  <c r="BA19" i="3"/>
  <c r="G19" i="3"/>
  <c r="BE18" i="3"/>
  <c r="BD18" i="3"/>
  <c r="BC18" i="3"/>
  <c r="BB18" i="3"/>
  <c r="BA18" i="3"/>
  <c r="G18" i="3"/>
  <c r="BE17" i="3"/>
  <c r="BD17" i="3"/>
  <c r="BC17" i="3"/>
  <c r="BB17" i="3"/>
  <c r="BA17" i="3"/>
  <c r="G17" i="3"/>
  <c r="BE16" i="3"/>
  <c r="BD16" i="3"/>
  <c r="BC16" i="3"/>
  <c r="BB16" i="3"/>
  <c r="BA16" i="3"/>
  <c r="G16" i="3"/>
  <c r="BE15" i="3"/>
  <c r="BD15" i="3"/>
  <c r="BC15" i="3"/>
  <c r="BB15" i="3"/>
  <c r="BA15" i="3"/>
  <c r="G15" i="3"/>
  <c r="BE14" i="3"/>
  <c r="BD14" i="3"/>
  <c r="BC14" i="3"/>
  <c r="BB14" i="3"/>
  <c r="BA14" i="3"/>
  <c r="G14" i="3"/>
  <c r="BE13" i="3"/>
  <c r="BD13" i="3"/>
  <c r="BC13" i="3"/>
  <c r="BB13" i="3"/>
  <c r="BA13" i="3"/>
  <c r="G13" i="3"/>
  <c r="BE12" i="3"/>
  <c r="BD12" i="3"/>
  <c r="BC12" i="3"/>
  <c r="BB12" i="3"/>
  <c r="BA12" i="3"/>
  <c r="G12" i="3"/>
  <c r="BE11" i="3"/>
  <c r="BD11" i="3"/>
  <c r="BC11" i="3"/>
  <c r="BB11" i="3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E22" i="3"/>
  <c r="I7" i="2"/>
  <c r="I8" i="2" s="1"/>
  <c r="C21" i="1" s="1"/>
  <c r="BD8" i="3"/>
  <c r="BC8" i="3"/>
  <c r="BC22" i="3"/>
  <c r="G7" i="2" s="1"/>
  <c r="G8" i="2" s="1"/>
  <c r="C18" i="1" s="1"/>
  <c r="BB8" i="3"/>
  <c r="G8" i="3"/>
  <c r="BA8" i="3"/>
  <c r="BA22" i="3"/>
  <c r="E7" i="2" s="1"/>
  <c r="E8" i="2" s="1"/>
  <c r="B7" i="2"/>
  <c r="A7" i="2"/>
  <c r="BD22" i="3"/>
  <c r="H7" i="2"/>
  <c r="H8" i="2"/>
  <c r="C17" i="1"/>
  <c r="BB22" i="3"/>
  <c r="F7" i="2"/>
  <c r="F8" i="2"/>
  <c r="C16" i="1"/>
  <c r="C22" i="3"/>
  <c r="E4" i="3"/>
  <c r="C4" i="3"/>
  <c r="C3" i="3"/>
  <c r="C2" i="2"/>
  <c r="C1" i="2"/>
  <c r="C33" i="1"/>
  <c r="F33" i="1"/>
  <c r="C31" i="1"/>
  <c r="D2" i="1"/>
  <c r="C2" i="1"/>
  <c r="G22" i="3"/>
  <c r="G13" i="2" l="1"/>
  <c r="I13" i="2" s="1"/>
  <c r="G15" i="2"/>
  <c r="I15" i="2" s="1"/>
  <c r="G17" i="1" s="1"/>
  <c r="C15" i="1"/>
  <c r="C19" i="1" s="1"/>
  <c r="C22" i="1" s="1"/>
  <c r="G16" i="2"/>
  <c r="I16" i="2" s="1"/>
  <c r="G18" i="1" s="1"/>
  <c r="G18" i="2"/>
  <c r="I18" i="2" s="1"/>
  <c r="G20" i="1" s="1"/>
  <c r="G20" i="2"/>
  <c r="I20" i="2" s="1"/>
  <c r="G17" i="2"/>
  <c r="I17" i="2" s="1"/>
  <c r="G19" i="1" s="1"/>
  <c r="G14" i="2"/>
  <c r="I14" i="2" s="1"/>
  <c r="G16" i="1" s="1"/>
  <c r="G19" i="2"/>
  <c r="I19" i="2" s="1"/>
  <c r="G21" i="1" s="1"/>
  <c r="H21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<sst xmlns="http://schemas.openxmlformats.org/spreadsheetml/2006/main" count="156" uniqueCount="123">
  <si>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</si>
  <si>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</si>
  <si>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</si>
  <si>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</si>
  <si>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</si>
  <si>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</si>
  <si>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</si>
  <si>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</si>
  <si>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</si>
  <si>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</si>
  <si>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</si>
  <si>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</si>
  <si>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</si>
  <si>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</si>
  <si>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</si>
  <si>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</si>
  <si>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</si>
  <si>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</si>
  <si>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</si>
  <si>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</si>
  <si>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</si>
  <si>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</si>
  <si>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</si>
  <si>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</si>
  <si>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</si>
  <si>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</si>
  <si>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</si>
  <si>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</si>
  <si>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</si>
  <si>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</si>
  <si>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</si>
  <si>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</si>
  <si>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</si>
  <si>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</si>
  <si>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</si>
  <si>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</si>
  <si>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</si>
  <si>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</si>
  <si>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</si>
  <si>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</si>
  <si>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</si>
  <si>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</si>
  <si>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</si>
  <si>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</si>
  <si>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</si>
  <si>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</si>
  <si>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</si>
  <si>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</si>
  <si>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</si>
  <si>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</si>
  <si>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</si>
  <si>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</si>
  <si>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</si>
  <si>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</si>
  <si>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</si>
  <si>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</si>
  <si>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</si>
  <si>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</si>
  <si>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</si>
  <si>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</si>
  <si>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</si>
  <si>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</si>
  <si>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</si>
  <si>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</si>
  <si>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</si>
  <si>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</si>
  <si>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</si>
  <si>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</si>
  <si>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</si>
  <si>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</si>
  <si>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</si>
  <si>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</si>
  <si>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</si>
  <si>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</si>
  <si>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Společné práce</t>
  </si>
  <si>
    <t>11</t>
  </si>
  <si>
    <t>Přípravné a přidružené práce</t>
  </si>
  <si>
    <t>1101</t>
  </si>
  <si>
    <t xml:space="preserve">Geodetické vytýčení stavby </t>
  </si>
  <si>
    <t>bod</t>
  </si>
  <si>
    <t>1102</t>
  </si>
  <si>
    <t xml:space="preserve">Vytýčení stávajících podzemních sítí a zařízení </t>
  </si>
  <si>
    <t>kpl</t>
  </si>
  <si>
    <t>1103</t>
  </si>
  <si>
    <t>Fotodokumentace objektů na stavbě před zahájením výkopových prací a po dokončení stavby</t>
  </si>
  <si>
    <t>1104</t>
  </si>
  <si>
    <t xml:space="preserve">Geodetické zaměření skutečného provedení stavby </t>
  </si>
  <si>
    <t>100m</t>
  </si>
  <si>
    <t>1105</t>
  </si>
  <si>
    <t xml:space="preserve">Dokumentace skutečného provedení stavby (DSPS) </t>
  </si>
  <si>
    <t>1106</t>
  </si>
  <si>
    <t xml:space="preserve">Koordinátor a plán BOZP </t>
  </si>
  <si>
    <t>1107</t>
  </si>
  <si>
    <t>Objekty zařízení staveniště vč.napojení na inž.sítě</t>
  </si>
  <si>
    <t>1108</t>
  </si>
  <si>
    <t>Provozní řád  vodovodu - doplnění (úprava)</t>
  </si>
  <si>
    <t>1109</t>
  </si>
  <si>
    <t xml:space="preserve">Dopravně inženýrské opatření, vč. schválení </t>
  </si>
  <si>
    <t>1110</t>
  </si>
  <si>
    <t xml:space="preserve">Osazení dočasného dopravního značení </t>
  </si>
  <si>
    <t>1111</t>
  </si>
  <si>
    <t xml:space="preserve">Pronájem dopravního značení </t>
  </si>
  <si>
    <t>den</t>
  </si>
  <si>
    <t>1112</t>
  </si>
  <si>
    <t>Práce provozovatele spojené s přepojováním vodovod a zajištění nepřetržíté dodávky vody během stavby</t>
  </si>
  <si>
    <t>1113</t>
  </si>
  <si>
    <t>Přejezdy a přechody přes výkopy (zapůjčení) pro zajištění průjezdu a přístupu</t>
  </si>
  <si>
    <t>Informace majitelů okolních nemovitostí o uzavírce:1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</si>
  <si>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</si>
  <si>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</si>
  <si>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</si>
  <si>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</si>
  <si>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</si>
  <si>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</si>
  <si>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</si>
  <si>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</si>
  <si>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00 -</t>
  </si>
  <si>
    <t>827.1</t>
  </si>
  <si>
    <t>3 str.</t>
  </si>
  <si>
    <t>Jiří Sváček - Videall Projekt, Č.Krumlov</t>
  </si>
  <si>
    <r>
      <t>Město Český Krumlov</t>
    </r>
    <r>
      <rPr>
        <sz val="10"/>
        <rFont val="Arial"/>
        <family val="2"/>
        <charset val="238"/>
      </rPr>
      <t>, (IČ 00245836)</t>
    </r>
  </si>
  <si>
    <t>Č.K., U Berkovky - přeložka a prodl.vodovodu</t>
  </si>
  <si>
    <t>Výkaz výměr: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</si>
</sst>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5" fillId="0" borderId="2" xfId="0" applyFont="1" applyBorder="1"/>
    <xf numFmtId="0" fontId="3" fillId="0" borderId="3" xfId="0" applyFont="1" applyBorder="1"/>
    <xf numFmtId="0" fontId="5" fillId="0" borderId="4" xfId="0" applyFont="1" applyBorder="1"/>
    <xf numFmtId="49" fontId="5" fillId="0" borderId="5" xfId="0" applyNumberFormat="1" applyFont="1" applyBorder="1"/>
    <xf numFmtId="49" fontId="5" fillId="0" borderId="4" xfId="0" applyNumberFormat="1" applyFont="1" applyBorder="1"/>
    <xf numFmtId="0" fontId="5" fillId="0" borderId="6" xfId="0" applyFont="1" applyBorder="1"/>
    <xf numFmtId="0" fontId="4" fillId="0" borderId="3" xfId="0" applyFont="1" applyBorder="1"/>
    <xf numFmtId="0" fontId="5" fillId="0" borderId="6" xfId="0" applyFont="1" applyFill="1" applyBorder="1"/>
    <xf numFmtId="0" fontId="0" fillId="0" borderId="0" xfId="0" applyFill="1"/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/>
    <xf numFmtId="0" fontId="5" fillId="0" borderId="6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5" fillId="0" borderId="6" xfId="0" applyFont="1" applyFill="1" applyBorder="1" applyAlignment="1"/>
    <xf numFmtId="0" fontId="1" fillId="0" borderId="0" xfId="0" applyFont="1" applyFill="1" applyBorder="1" applyAlignment="1"/>
    <xf numFmtId="0" fontId="5" fillId="0" borderId="6" xfId="0" applyFont="1" applyBorder="1" applyAlignment="1"/>
    <xf numFmtId="3" fontId="0" fillId="0" borderId="0" xfId="0" applyNumberFormat="1"/>
    <xf numFmtId="0" fontId="5" fillId="0" borderId="3" xfId="0" applyFont="1" applyBorder="1"/>
    <xf numFmtId="0" fontId="5" fillId="0" borderId="2" xfId="0" applyFont="1" applyBorder="1" applyAlignment="1">
      <alignment horizontal="left"/>
    </xf>
    <xf numFmtId="0" fontId="2" fillId="0" borderId="8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/>
    <xf numFmtId="0" fontId="3" fillId="0" borderId="12" xfId="0" applyFont="1" applyBorder="1"/>
    <xf numFmtId="3" fontId="3" fillId="0" borderId="13" xfId="0" applyNumberFormat="1" applyFont="1" applyBorder="1"/>
    <xf numFmtId="0" fontId="3" fillId="0" borderId="14" xfId="0" applyFont="1" applyBorder="1"/>
    <xf numFmtId="3" fontId="3" fillId="0" borderId="15" xfId="0" applyNumberFormat="1" applyFont="1" applyBorder="1"/>
    <xf numFmtId="0" fontId="3" fillId="0" borderId="16" xfId="0" applyFont="1" applyBorder="1"/>
    <xf numFmtId="3" fontId="3" fillId="0" borderId="5" xfId="0" applyNumberFormat="1" applyFont="1" applyBorder="1"/>
    <xf numFmtId="0" fontId="3" fillId="0" borderId="4" xfId="0" applyFont="1" applyBorder="1"/>
    <xf numFmtId="0" fontId="3" fillId="0" borderId="17" xfId="0" applyFont="1" applyBorder="1"/>
    <xf numFmtId="0" fontId="3" fillId="0" borderId="12" xfId="0" applyFont="1" applyBorder="1" applyAlignment="1">
      <alignment shrinkToFit="1"/>
    </xf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Border="1"/>
    <xf numFmtId="3" fontId="3" fillId="0" borderId="20" xfId="0" applyNumberFormat="1" applyFont="1" applyBorder="1"/>
    <xf numFmtId="0" fontId="3" fillId="0" borderId="21" xfId="0" applyFont="1" applyBorder="1"/>
    <xf numFmtId="3" fontId="3" fillId="0" borderId="22" xfId="0" applyNumberFormat="1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0" xfId="0" applyFont="1"/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165" fontId="3" fillId="0" borderId="31" xfId="0" applyNumberFormat="1" applyFont="1" applyBorder="1" applyAlignment="1">
      <alignment horizontal="right"/>
    </xf>
    <xf numFmtId="0" fontId="3" fillId="0" borderId="31" xfId="0" applyFont="1" applyBorder="1"/>
    <xf numFmtId="0" fontId="3" fillId="0" borderId="5" xfId="0" applyFont="1" applyBorder="1"/>
    <xf numFmtId="165" fontId="3" fillId="0" borderId="4" xfId="0" applyNumberFormat="1" applyFont="1" applyBorder="1" applyAlignment="1">
      <alignment horizontal="right"/>
    </xf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32" xfId="1" applyNumberFormat="1" applyFont="1" applyBorder="1"/>
    <xf numFmtId="49" fontId="3" fillId="0" borderId="32" xfId="1" applyNumberFormat="1" applyFont="1" applyBorder="1"/>
    <xf numFmtId="49" fontId="3" fillId="0" borderId="32" xfId="1" applyNumberFormat="1" applyFont="1" applyBorder="1" applyAlignment="1">
      <alignment horizontal="right"/>
    </xf>
    <xf numFmtId="0" fontId="3" fillId="0" borderId="33" xfId="0" applyNumberFormat="1" applyFont="1" applyBorder="1"/>
    <xf numFmtId="49" fontId="4" fillId="0" borderId="34" xfId="1" applyNumberFormat="1" applyFont="1" applyBorder="1"/>
    <xf numFmtId="49" fontId="3" fillId="0" borderId="34" xfId="1" applyNumberFormat="1" applyFont="1" applyBorder="1"/>
    <xf numFmtId="49" fontId="3" fillId="0" borderId="3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5" fillId="0" borderId="0" xfId="0" applyFont="1" applyBorder="1"/>
    <xf numFmtId="3" fontId="3" fillId="0" borderId="26" xfId="0" applyNumberFormat="1" applyFont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0" borderId="35" xfId="0" applyFont="1" applyBorder="1"/>
    <xf numFmtId="3" fontId="3" fillId="0" borderId="17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3" fontId="3" fillId="0" borderId="27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32" xfId="1" applyFont="1" applyBorder="1"/>
    <xf numFmtId="0" fontId="3" fillId="0" borderId="33" xfId="1" applyFont="1" applyBorder="1"/>
    <xf numFmtId="0" fontId="3" fillId="0" borderId="34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4" fillId="0" borderId="36" xfId="1" applyFont="1" applyBorder="1" applyAlignment="1">
      <alignment horizontal="center"/>
    </xf>
    <xf numFmtId="49" fontId="4" fillId="0" borderId="36" xfId="1" applyNumberFormat="1" applyFont="1" applyBorder="1" applyAlignment="1">
      <alignment horizontal="left"/>
    </xf>
    <xf numFmtId="0" fontId="4" fillId="0" borderId="37" xfId="1" applyFont="1" applyBorder="1"/>
    <xf numFmtId="0" fontId="3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right"/>
    </xf>
    <xf numFmtId="0" fontId="3" fillId="0" borderId="4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38" xfId="1" applyFont="1" applyBorder="1" applyAlignment="1">
      <alignment horizontal="center" vertical="top"/>
    </xf>
    <xf numFmtId="49" fontId="17" fillId="0" borderId="38" xfId="1" applyNumberFormat="1" applyFont="1" applyBorder="1" applyAlignment="1">
      <alignment horizontal="left" vertical="top"/>
    </xf>
    <xf numFmtId="0" fontId="17" fillId="0" borderId="38" xfId="1" applyFont="1" applyBorder="1" applyAlignment="1">
      <alignment vertical="top" wrapText="1"/>
    </xf>
    <xf numFmtId="49" fontId="17" fillId="0" borderId="38" xfId="1" applyNumberFormat="1" applyFont="1" applyBorder="1" applyAlignment="1">
      <alignment horizontal="center" shrinkToFit="1"/>
    </xf>
    <xf numFmtId="4" fontId="17" fillId="0" borderId="38" xfId="1" applyNumberFormat="1" applyFont="1" applyBorder="1" applyAlignment="1">
      <alignment horizontal="right"/>
    </xf>
    <xf numFmtId="4" fontId="17" fillId="0" borderId="38" xfId="1" applyNumberFormat="1" applyFont="1" applyBorder="1"/>
    <xf numFmtId="0" fontId="18" fillId="0" borderId="0" xfId="1" applyFont="1"/>
    <xf numFmtId="0" fontId="5" fillId="0" borderId="3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36" xfId="1" applyNumberFormat="1" applyFont="1" applyBorder="1" applyAlignment="1">
      <alignment horizontal="right"/>
    </xf>
    <xf numFmtId="4" fontId="20" fillId="3" borderId="39" xfId="1" applyNumberFormat="1" applyFont="1" applyFill="1" applyBorder="1" applyAlignment="1">
      <alignment horizontal="right" wrapText="1"/>
    </xf>
    <xf numFmtId="0" fontId="20" fillId="3" borderId="25" xfId="1" applyFont="1" applyFill="1" applyBorder="1" applyAlignment="1">
      <alignment horizontal="left" wrapText="1"/>
    </xf>
    <xf numFmtId="0" fontId="20" fillId="0" borderId="24" xfId="0" applyFont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9" xfId="0" applyNumberFormat="1" applyFont="1" applyBorder="1"/>
    <xf numFmtId="3" fontId="3" fillId="0" borderId="24" xfId="0" applyNumberFormat="1" applyFont="1" applyBorder="1"/>
    <xf numFmtId="3" fontId="3" fillId="0" borderId="36" xfId="0" applyNumberFormat="1" applyFont="1" applyBorder="1"/>
    <xf numFmtId="3" fontId="3" fillId="0" borderId="40" xfId="0" applyNumberFormat="1" applyFont="1" applyBorder="1"/>
    <xf numFmtId="0" fontId="4" fillId="4" borderId="14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centerContinuous"/>
    </xf>
    <xf numFmtId="49" fontId="6" fillId="4" borderId="15" xfId="0" applyNumberFormat="1" applyFont="1" applyFill="1" applyBorder="1" applyAlignment="1">
      <alignment horizontal="left"/>
    </xf>
    <xf numFmtId="49" fontId="5" fillId="4" borderId="16" xfId="0" applyNumberFormat="1" applyFont="1" applyFill="1" applyBorder="1" applyAlignment="1">
      <alignment horizontal="centerContinuous"/>
    </xf>
    <xf numFmtId="49" fontId="26" fillId="4" borderId="3" xfId="0" applyNumberFormat="1" applyFont="1" applyFill="1" applyBorder="1"/>
    <xf numFmtId="49" fontId="27" fillId="4" borderId="4" xfId="0" applyNumberFormat="1" applyFont="1" applyFill="1" applyBorder="1"/>
    <xf numFmtId="49" fontId="26" fillId="4" borderId="5" xfId="0" applyNumberFormat="1" applyFont="1" applyFill="1" applyBorder="1"/>
    <xf numFmtId="49" fontId="3" fillId="4" borderId="5" xfId="0" applyNumberFormat="1" applyFont="1" applyFill="1" applyBorder="1"/>
    <xf numFmtId="49" fontId="3" fillId="4" borderId="4" xfId="0" applyNumberFormat="1" applyFont="1" applyFill="1" applyBorder="1"/>
    <xf numFmtId="49" fontId="5" fillId="0" borderId="13" xfId="0" applyNumberFormat="1" applyFont="1" applyBorder="1" applyAlignment="1">
      <alignment horizontal="right"/>
    </xf>
    <xf numFmtId="0" fontId="5" fillId="0" borderId="41" xfId="0" applyFont="1" applyBorder="1" applyAlignment="1">
      <alignment horizontal="right"/>
    </xf>
    <xf numFmtId="49" fontId="5" fillId="0" borderId="41" xfId="0" applyNumberFormat="1" applyFont="1" applyBorder="1" applyAlignment="1">
      <alignment horizontal="right"/>
    </xf>
    <xf numFmtId="3" fontId="5" fillId="0" borderId="41" xfId="0" applyNumberFormat="1" applyFont="1" applyBorder="1" applyAlignment="1">
      <alignment horizontal="right"/>
    </xf>
    <xf numFmtId="0" fontId="5" fillId="0" borderId="42" xfId="0" applyNumberFormat="1" applyFont="1" applyBorder="1" applyAlignment="1">
      <alignment horizontal="right"/>
    </xf>
    <xf numFmtId="0" fontId="5" fillId="0" borderId="42" xfId="0" applyFont="1" applyBorder="1" applyAlignment="1">
      <alignment horizontal="right"/>
    </xf>
    <xf numFmtId="0" fontId="5" fillId="0" borderId="42" xfId="0" applyFont="1" applyFill="1" applyBorder="1" applyAlignment="1">
      <alignment horizontal="right"/>
    </xf>
    <xf numFmtId="0" fontId="25" fillId="0" borderId="35" xfId="0" applyFont="1" applyFill="1" applyBorder="1" applyAlignment="1">
      <alignment horizontal="right"/>
    </xf>
    <xf numFmtId="49" fontId="4" fillId="4" borderId="19" xfId="0" applyNumberFormat="1" applyFont="1" applyFill="1" applyBorder="1"/>
    <xf numFmtId="49" fontId="3" fillId="4" borderId="24" xfId="0" applyNumberFormat="1" applyFont="1" applyFill="1" applyBorder="1"/>
    <xf numFmtId="0" fontId="4" fillId="4" borderId="43" xfId="0" applyFont="1" applyFill="1" applyBorder="1" applyAlignment="1">
      <alignment horizontal="left"/>
    </xf>
    <xf numFmtId="0" fontId="3" fillId="4" borderId="44" xfId="0" applyFont="1" applyFill="1" applyBorder="1" applyAlignment="1">
      <alignment horizontal="left"/>
    </xf>
    <xf numFmtId="0" fontId="3" fillId="4" borderId="45" xfId="0" applyFont="1" applyFill="1" applyBorder="1" applyAlignment="1">
      <alignment horizontal="centerContinuous"/>
    </xf>
    <xf numFmtId="0" fontId="4" fillId="4" borderId="44" xfId="0" applyFont="1" applyFill="1" applyBorder="1" applyAlignment="1">
      <alignment horizontal="centerContinuous"/>
    </xf>
    <xf numFmtId="0" fontId="3" fillId="4" borderId="44" xfId="0" applyFont="1" applyFill="1" applyBorder="1" applyAlignment="1">
      <alignment horizontal="centerContinuous"/>
    </xf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46" xfId="0" applyFont="1" applyFill="1" applyBorder="1"/>
    <xf numFmtId="0" fontId="4" fillId="4" borderId="47" xfId="0" applyFont="1" applyFill="1" applyBorder="1"/>
    <xf numFmtId="49" fontId="4" fillId="4" borderId="0" xfId="0" applyNumberFormat="1" applyFont="1" applyFill="1" applyBorder="1"/>
    <xf numFmtId="49" fontId="3" fillId="4" borderId="0" xfId="0" applyNumberFormat="1" applyFont="1" applyFill="1" applyBorder="1"/>
    <xf numFmtId="49" fontId="4" fillId="4" borderId="43" xfId="0" applyNumberFormat="1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4" fillId="4" borderId="45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4" fillId="4" borderId="50" xfId="0" applyFont="1" applyFill="1" applyBorder="1" applyAlignment="1">
      <alignment horizontal="center"/>
    </xf>
    <xf numFmtId="0" fontId="4" fillId="4" borderId="43" xfId="0" applyFont="1" applyFill="1" applyBorder="1"/>
    <xf numFmtId="0" fontId="4" fillId="4" borderId="44" xfId="0" applyFont="1" applyFill="1" applyBorder="1"/>
    <xf numFmtId="3" fontId="4" fillId="4" borderId="45" xfId="0" applyNumberFormat="1" applyFont="1" applyFill="1" applyBorder="1"/>
    <xf numFmtId="3" fontId="4" fillId="4" borderId="48" xfId="0" applyNumberFormat="1" applyFont="1" applyFill="1" applyBorder="1"/>
    <xf numFmtId="3" fontId="4" fillId="4" borderId="49" xfId="0" applyNumberFormat="1" applyFont="1" applyFill="1" applyBorder="1"/>
    <xf numFmtId="3" fontId="4" fillId="4" borderId="50" xfId="0" applyNumberFormat="1" applyFont="1" applyFill="1" applyBorder="1"/>
    <xf numFmtId="0" fontId="3" fillId="4" borderId="47" xfId="0" applyFont="1" applyFill="1" applyBorder="1"/>
    <xf numFmtId="0" fontId="4" fillId="4" borderId="51" xfId="0" applyFont="1" applyFill="1" applyBorder="1" applyAlignment="1">
      <alignment horizontal="right"/>
    </xf>
    <xf numFmtId="0" fontId="4" fillId="4" borderId="15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/>
    </xf>
    <xf numFmtId="4" fontId="6" fillId="4" borderId="15" xfId="0" applyNumberFormat="1" applyFont="1" applyFill="1" applyBorder="1" applyAlignment="1">
      <alignment horizontal="right"/>
    </xf>
    <xf numFmtId="4" fontId="6" fillId="4" borderId="47" xfId="0" applyNumberFormat="1" applyFont="1" applyFill="1" applyBorder="1" applyAlignment="1">
      <alignment horizontal="right"/>
    </xf>
    <xf numFmtId="0" fontId="3" fillId="4" borderId="21" xfId="0" applyFont="1" applyFill="1" applyBorder="1"/>
    <xf numFmtId="0" fontId="4" fillId="4" borderId="22" xfId="0" applyFont="1" applyFill="1" applyBorder="1"/>
    <xf numFmtId="0" fontId="3" fillId="4" borderId="22" xfId="0" applyFont="1" applyFill="1" applyBorder="1"/>
    <xf numFmtId="4" fontId="3" fillId="4" borderId="52" xfId="0" applyNumberFormat="1" applyFont="1" applyFill="1" applyBorder="1"/>
    <xf numFmtId="4" fontId="3" fillId="4" borderId="21" xfId="0" applyNumberFormat="1" applyFont="1" applyFill="1" applyBorder="1"/>
    <xf numFmtId="4" fontId="3" fillId="4" borderId="22" xfId="0" applyNumberFormat="1" applyFont="1" applyFill="1" applyBorder="1"/>
    <xf numFmtId="49" fontId="5" fillId="4" borderId="6" xfId="1" applyNumberFormat="1" applyFont="1" applyFill="1" applyBorder="1"/>
    <xf numFmtId="0" fontId="5" fillId="4" borderId="4" xfId="1" applyFont="1" applyFill="1" applyBorder="1" applyAlignment="1">
      <alignment horizontal="center"/>
    </xf>
    <xf numFmtId="0" fontId="5" fillId="4" borderId="4" xfId="1" applyNumberFormat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3" fillId="4" borderId="6" xfId="1" applyFont="1" applyFill="1" applyBorder="1" applyAlignment="1">
      <alignment horizontal="center"/>
    </xf>
    <xf numFmtId="49" fontId="22" fillId="4" borderId="6" xfId="1" applyNumberFormat="1" applyFont="1" applyFill="1" applyBorder="1" applyAlignment="1">
      <alignment horizontal="left"/>
    </xf>
    <xf numFmtId="0" fontId="22" fillId="4" borderId="37" xfId="1" applyFont="1" applyFill="1" applyBorder="1"/>
    <xf numFmtId="0" fontId="3" fillId="4" borderId="5" xfId="1" applyFont="1" applyFill="1" applyBorder="1" applyAlignment="1">
      <alignment horizontal="center"/>
    </xf>
    <xf numFmtId="4" fontId="3" fillId="4" borderId="5" xfId="1" applyNumberFormat="1" applyFont="1" applyFill="1" applyBorder="1" applyAlignment="1">
      <alignment horizontal="right"/>
    </xf>
    <xf numFmtId="4" fontId="3" fillId="4" borderId="4" xfId="1" applyNumberFormat="1" applyFont="1" applyFill="1" applyBorder="1" applyAlignment="1">
      <alignment horizontal="right"/>
    </xf>
    <xf numFmtId="4" fontId="4" fillId="4" borderId="6" xfId="1" applyNumberFormat="1" applyFont="1" applyFill="1" applyBorder="1"/>
    <xf numFmtId="0" fontId="0" fillId="0" borderId="24" xfId="0" applyBorder="1"/>
    <xf numFmtId="49" fontId="3" fillId="0" borderId="24" xfId="0" applyNumberFormat="1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37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3" fillId="0" borderId="21" xfId="0" applyFont="1" applyBorder="1" applyAlignment="1">
      <alignment horizontal="center" shrinkToFit="1"/>
    </xf>
    <xf numFmtId="0" fontId="3" fillId="0" borderId="23" xfId="0" applyFont="1" applyBorder="1" applyAlignment="1">
      <alignment horizontal="center" shrinkToFit="1"/>
    </xf>
    <xf numFmtId="166" fontId="3" fillId="0" borderId="37" xfId="0" applyNumberFormat="1" applyFont="1" applyBorder="1" applyAlignment="1">
      <alignment horizontal="right" indent="2"/>
    </xf>
    <xf numFmtId="166" fontId="3" fillId="0" borderId="42" xfId="0" applyNumberFormat="1" applyFont="1" applyBorder="1" applyAlignment="1">
      <alignment horizontal="right" indent="2"/>
    </xf>
    <xf numFmtId="166" fontId="7" fillId="2" borderId="53" xfId="0" applyNumberFormat="1" applyFont="1" applyFill="1" applyBorder="1" applyAlignment="1">
      <alignment horizontal="right" indent="2"/>
    </xf>
    <xf numFmtId="166" fontId="7" fillId="2" borderId="5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34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4" borderId="22" xfId="0" applyNumberFormat="1" applyFont="1" applyFill="1" applyBorder="1" applyAlignment="1">
      <alignment horizontal="right"/>
    </xf>
    <xf numFmtId="3" fontId="4" fillId="4" borderId="52" xfId="0" applyNumberFormat="1" applyFont="1" applyFill="1" applyBorder="1" applyAlignment="1">
      <alignment horizontal="right"/>
    </xf>
    <xf numFmtId="0" fontId="5" fillId="0" borderId="60" xfId="1" applyFont="1" applyBorder="1" applyAlignment="1">
      <alignment horizontal="left"/>
    </xf>
    <xf numFmtId="0" fontId="5" fillId="0" borderId="32" xfId="1" applyFont="1" applyBorder="1" applyAlignment="1">
      <alignment horizontal="left"/>
    </xf>
    <xf numFmtId="0" fontId="13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34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  <xf numFmtId="49" fontId="20" fillId="3" borderId="61" xfId="1" applyNumberFormat="1" applyFont="1" applyFill="1" applyBorder="1" applyAlignment="1">
      <alignment horizontal="left" wrapText="1"/>
    </xf>
    <xf numFmtId="49" fontId="21" fillId="0" borderId="62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1" sqref="I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134" t="s">
        <v>1</v>
      </c>
      <c r="B2" s="135"/>
      <c r="C2" s="136">
        <f>Rekapitulace!H1</f>
        <v>0</v>
      </c>
      <c r="D2" s="136">
        <f>Rekapitulace!G2</f>
        <v>0</v>
      </c>
      <c r="E2" s="137"/>
      <c r="F2" s="3" t="s">
        <v>2</v>
      </c>
      <c r="G2" s="143" t="s">
        <v>117</v>
      </c>
    </row>
    <row r="3" spans="1:57" ht="3" hidden="1" customHeight="1" x14ac:dyDescent="0.2">
      <c r="A3" s="4"/>
      <c r="B3" s="5"/>
      <c r="C3" s="6"/>
      <c r="D3" s="6"/>
      <c r="E3" s="7"/>
      <c r="F3" s="8"/>
      <c r="G3" s="144"/>
    </row>
    <row r="4" spans="1:57" ht="12" customHeight="1" x14ac:dyDescent="0.2">
      <c r="A4" s="9" t="s">
        <v>3</v>
      </c>
      <c r="B4" s="5"/>
      <c r="C4" s="6" t="s">
        <v>4</v>
      </c>
      <c r="D4" s="6"/>
      <c r="E4" s="7"/>
      <c r="F4" s="8" t="s">
        <v>5</v>
      </c>
      <c r="G4" s="145"/>
    </row>
    <row r="5" spans="1:57" ht="17.100000000000001" customHeight="1" x14ac:dyDescent="0.25">
      <c r="A5" s="138" t="s">
        <v>116</v>
      </c>
      <c r="B5" s="139"/>
      <c r="C5" s="140" t="s">
        <v>74</v>
      </c>
      <c r="D5" s="141"/>
      <c r="E5" s="142"/>
      <c r="F5" s="8" t="s">
        <v>7</v>
      </c>
      <c r="G5" s="144"/>
    </row>
    <row r="6" spans="1:57" ht="12.95" customHeight="1" x14ac:dyDescent="0.2">
      <c r="A6" s="9" t="s">
        <v>8</v>
      </c>
      <c r="B6" s="5"/>
      <c r="C6" s="6" t="s">
        <v>9</v>
      </c>
      <c r="D6" s="6"/>
      <c r="E6" s="7"/>
      <c r="F6" s="10" t="s">
        <v>10</v>
      </c>
      <c r="G6" s="146">
        <v>0</v>
      </c>
      <c r="O6" s="11"/>
    </row>
    <row r="7" spans="1:57" ht="18" customHeight="1" x14ac:dyDescent="0.2">
      <c r="A7" s="151"/>
      <c r="B7" s="152"/>
      <c r="C7" s="163" t="s">
        <v>121</v>
      </c>
      <c r="D7" s="164"/>
      <c r="E7" s="164"/>
      <c r="F7" s="12" t="s">
        <v>11</v>
      </c>
      <c r="G7" s="146">
        <f>IF(PocetMJ=0,,ROUND((F30+F32)/PocetMJ,1))</f>
        <v>0</v>
      </c>
    </row>
    <row r="8" spans="1:57" x14ac:dyDescent="0.2">
      <c r="A8" s="13" t="s">
        <v>12</v>
      </c>
      <c r="B8" s="8"/>
      <c r="C8" s="202" t="s">
        <v>119</v>
      </c>
      <c r="D8" s="202"/>
      <c r="E8" s="203"/>
      <c r="F8" s="14" t="s">
        <v>13</v>
      </c>
      <c r="G8" s="147"/>
      <c r="H8" s="15"/>
      <c r="I8" s="16"/>
    </row>
    <row r="9" spans="1:57" x14ac:dyDescent="0.2">
      <c r="A9" s="13" t="s">
        <v>14</v>
      </c>
      <c r="B9" s="8"/>
      <c r="C9" s="202" t="str">
        <f>Projektant</f>
        <v>Jiří Sváček - Videall Projekt, Č.Krumlov</v>
      </c>
      <c r="D9" s="202"/>
      <c r="E9" s="203"/>
      <c r="F9" s="8"/>
      <c r="G9" s="148"/>
      <c r="H9" s="17"/>
    </row>
    <row r="10" spans="1:57" x14ac:dyDescent="0.2">
      <c r="A10" s="13" t="s">
        <v>15</v>
      </c>
      <c r="B10" s="8"/>
      <c r="C10" s="204" t="s">
        <v>120</v>
      </c>
      <c r="D10" s="204"/>
      <c r="E10" s="204"/>
      <c r="F10" s="18"/>
      <c r="G10" s="149"/>
      <c r="H10" s="19"/>
    </row>
    <row r="11" spans="1:57" ht="13.5" customHeight="1" x14ac:dyDescent="0.2">
      <c r="A11" s="13" t="s">
        <v>16</v>
      </c>
      <c r="B11" s="8"/>
      <c r="C11" s="202"/>
      <c r="D11" s="202"/>
      <c r="E11" s="202"/>
      <c r="F11" s="20" t="s">
        <v>17</v>
      </c>
      <c r="G11" s="148"/>
      <c r="H11" s="17"/>
      <c r="BA11" s="21"/>
      <c r="BB11" s="21"/>
      <c r="BC11" s="21"/>
      <c r="BD11" s="21"/>
      <c r="BE11" s="21"/>
    </row>
    <row r="12" spans="1:57" ht="12.75" customHeight="1" x14ac:dyDescent="0.2">
      <c r="A12" s="22" t="s">
        <v>18</v>
      </c>
      <c r="B12" s="5"/>
      <c r="C12" s="202"/>
      <c r="D12" s="202"/>
      <c r="E12" s="202"/>
      <c r="F12" s="23" t="s">
        <v>19</v>
      </c>
      <c r="G12" s="150" t="s">
        <v>118</v>
      </c>
      <c r="H12" s="17"/>
    </row>
    <row r="13" spans="1:57" ht="28.5" customHeight="1" thickBot="1" x14ac:dyDescent="0.25">
      <c r="A13" s="24" t="s">
        <v>20</v>
      </c>
      <c r="B13" s="25"/>
      <c r="C13" s="25"/>
      <c r="D13" s="25"/>
      <c r="E13" s="26"/>
      <c r="F13" s="26"/>
      <c r="G13" s="27"/>
      <c r="H13" s="17"/>
    </row>
    <row r="14" spans="1:57" ht="17.25" customHeight="1" thickBot="1" x14ac:dyDescent="0.25">
      <c r="A14" s="153" t="s">
        <v>21</v>
      </c>
      <c r="B14" s="154"/>
      <c r="C14" s="155"/>
      <c r="D14" s="156" t="s">
        <v>22</v>
      </c>
      <c r="E14" s="157"/>
      <c r="F14" s="157"/>
      <c r="G14" s="155"/>
    </row>
    <row r="15" spans="1:57" ht="15.95" customHeight="1" x14ac:dyDescent="0.2">
      <c r="A15" s="28"/>
      <c r="B15" s="29" t="s">
        <v>23</v>
      </c>
      <c r="C15" s="30">
        <f>HSV</f>
        <v>0</v>
      </c>
      <c r="D15" s="31" t="str">
        <f>Rekapitulace!A13</f>
        <v>Ztížené výrobní podmínky</v>
      </c>
      <c r="E15" s="32"/>
      <c r="F15" s="33"/>
      <c r="G15" s="30">
        <f>Rekapitulace!I13</f>
        <v>0</v>
      </c>
    </row>
    <row r="16" spans="1:57" ht="15.95" customHeight="1" x14ac:dyDescent="0.2">
      <c r="A16" s="28" t="s">
        <v>24</v>
      </c>
      <c r="B16" s="29" t="s">
        <v>25</v>
      </c>
      <c r="C16" s="30">
        <f>PSV</f>
        <v>0</v>
      </c>
      <c r="D16" s="4" t="str">
        <f>Rekapitulace!A14</f>
        <v>Oborová přirážka</v>
      </c>
      <c r="E16" s="34"/>
      <c r="F16" s="35"/>
      <c r="G16" s="30">
        <f>Rekapitulace!I14</f>
        <v>0</v>
      </c>
    </row>
    <row r="17" spans="1:7" ht="15.95" customHeight="1" x14ac:dyDescent="0.2">
      <c r="A17" s="28" t="s">
        <v>26</v>
      </c>
      <c r="B17" s="29" t="s">
        <v>27</v>
      </c>
      <c r="C17" s="30">
        <f>Mont</f>
        <v>0</v>
      </c>
      <c r="D17" s="4" t="str">
        <f>Rekapitulace!A15</f>
        <v>Přesun stavebních kapacit</v>
      </c>
      <c r="E17" s="34"/>
      <c r="F17" s="35"/>
      <c r="G17" s="30">
        <f>Rekapitulace!I15</f>
        <v>0</v>
      </c>
    </row>
    <row r="18" spans="1:7" ht="15.95" customHeight="1" x14ac:dyDescent="0.2">
      <c r="A18" s="36" t="s">
        <v>28</v>
      </c>
      <c r="B18" s="37" t="s">
        <v>29</v>
      </c>
      <c r="C18" s="30">
        <f>Dodavka</f>
        <v>0</v>
      </c>
      <c r="D18" s="4" t="str">
        <f>Rekapitulace!A16</f>
        <v>Mimostaveništní doprava</v>
      </c>
      <c r="E18" s="34"/>
      <c r="F18" s="35"/>
      <c r="G18" s="30">
        <f>Rekapitulace!I16</f>
        <v>0</v>
      </c>
    </row>
    <row r="19" spans="1:7" ht="15.95" customHeight="1" x14ac:dyDescent="0.2">
      <c r="A19" s="38" t="s">
        <v>30</v>
      </c>
      <c r="B19" s="29"/>
      <c r="C19" s="30">
        <f>SUM(C15:C18)</f>
        <v>0</v>
      </c>
      <c r="D19" s="4" t="str">
        <f>Rekapitulace!A17</f>
        <v>Zařízení staveniště</v>
      </c>
      <c r="E19" s="34"/>
      <c r="F19" s="35"/>
      <c r="G19" s="30">
        <f>Rekapitulace!I17</f>
        <v>0</v>
      </c>
    </row>
    <row r="20" spans="1:7" ht="15.95" customHeight="1" x14ac:dyDescent="0.2">
      <c r="A20" s="38"/>
      <c r="B20" s="29"/>
      <c r="C20" s="30"/>
      <c r="D20" s="4" t="str">
        <f>Rekapitulace!A18</f>
        <v>Provoz investora</v>
      </c>
      <c r="E20" s="34"/>
      <c r="F20" s="35"/>
      <c r="G20" s="30">
        <f>Rekapitulace!I18</f>
        <v>0</v>
      </c>
    </row>
    <row r="21" spans="1:7" ht="15.95" customHeight="1" x14ac:dyDescent="0.2">
      <c r="A21" s="38" t="s">
        <v>31</v>
      </c>
      <c r="B21" s="29"/>
      <c r="C21" s="30">
        <f>HZS</f>
        <v>0</v>
      </c>
      <c r="D21" s="4" t="str">
        <f>Rekapitulace!A19</f>
        <v>Kompletační činnost (IČD)</v>
      </c>
      <c r="E21" s="34"/>
      <c r="F21" s="35"/>
      <c r="G21" s="30">
        <f>Rekapitulace!I19</f>
        <v>0</v>
      </c>
    </row>
    <row r="22" spans="1:7" ht="15.95" customHeight="1" x14ac:dyDescent="0.2">
      <c r="A22" s="39" t="s">
        <v>32</v>
      </c>
      <c r="B22" s="40"/>
      <c r="C22" s="30">
        <f>C19+C21</f>
        <v>0</v>
      </c>
      <c r="D22" s="4" t="s">
        <v>33</v>
      </c>
      <c r="E22" s="34"/>
      <c r="F22" s="35"/>
      <c r="G22" s="30">
        <f>G23-SUM(G15:G21)</f>
        <v>0</v>
      </c>
    </row>
    <row r="23" spans="1:7" ht="15.95" customHeight="1" thickBot="1" x14ac:dyDescent="0.25">
      <c r="A23" s="205" t="s">
        <v>34</v>
      </c>
      <c r="B23" s="206"/>
      <c r="C23" s="41">
        <f>C22+G23</f>
        <v>0</v>
      </c>
      <c r="D23" s="42" t="s">
        <v>35</v>
      </c>
      <c r="E23" s="43"/>
      <c r="F23" s="44"/>
      <c r="G23" s="30">
        <f>VRN</f>
        <v>0</v>
      </c>
    </row>
    <row r="24" spans="1:7" x14ac:dyDescent="0.2">
      <c r="A24" s="158" t="s">
        <v>36</v>
      </c>
      <c r="B24" s="159"/>
      <c r="C24" s="160"/>
      <c r="D24" s="159" t="s">
        <v>37</v>
      </c>
      <c r="E24" s="159"/>
      <c r="F24" s="161" t="s">
        <v>38</v>
      </c>
      <c r="G24" s="162"/>
    </row>
    <row r="25" spans="1:7" x14ac:dyDescent="0.2">
      <c r="A25" s="39" t="s">
        <v>39</v>
      </c>
      <c r="B25" s="40"/>
      <c r="C25" s="200"/>
      <c r="D25" s="40" t="s">
        <v>39</v>
      </c>
      <c r="E25" s="46"/>
      <c r="F25" s="47" t="s">
        <v>39</v>
      </c>
      <c r="G25" s="48"/>
    </row>
    <row r="26" spans="1:7" ht="37.5" customHeight="1" x14ac:dyDescent="0.2">
      <c r="A26" s="39" t="s">
        <v>40</v>
      </c>
      <c r="B26" s="49"/>
      <c r="C26" s="201"/>
      <c r="D26" s="40" t="s">
        <v>40</v>
      </c>
      <c r="E26" s="46"/>
      <c r="F26" s="47" t="s">
        <v>40</v>
      </c>
      <c r="G26" s="48"/>
    </row>
    <row r="27" spans="1:7" x14ac:dyDescent="0.2">
      <c r="A27" s="39"/>
      <c r="B27" s="50"/>
      <c r="C27" s="45"/>
      <c r="D27" s="40"/>
      <c r="E27" s="46"/>
      <c r="F27" s="47"/>
      <c r="G27" s="48"/>
    </row>
    <row r="28" spans="1:7" x14ac:dyDescent="0.2">
      <c r="A28" s="39" t="s">
        <v>41</v>
      </c>
      <c r="B28" s="40"/>
      <c r="C28" s="45"/>
      <c r="D28" s="47" t="s">
        <v>42</v>
      </c>
      <c r="E28" s="45"/>
      <c r="F28" s="51" t="s">
        <v>42</v>
      </c>
      <c r="G28" s="48"/>
    </row>
    <row r="29" spans="1:7" ht="69" customHeight="1" x14ac:dyDescent="0.2">
      <c r="A29" s="39"/>
      <c r="B29" s="40"/>
      <c r="C29" s="52"/>
      <c r="D29" s="53"/>
      <c r="E29" s="52"/>
      <c r="F29" s="40"/>
      <c r="G29" s="48"/>
    </row>
    <row r="30" spans="1:7" x14ac:dyDescent="0.2">
      <c r="A30" s="54" t="s">
        <v>43</v>
      </c>
      <c r="B30" s="55"/>
      <c r="C30" s="56">
        <v>21</v>
      </c>
      <c r="D30" s="55" t="s">
        <v>44</v>
      </c>
      <c r="E30" s="57"/>
      <c r="F30" s="207">
        <f>C23-F32</f>
        <v>0</v>
      </c>
      <c r="G30" s="208"/>
    </row>
    <row r="31" spans="1:7" x14ac:dyDescent="0.2">
      <c r="A31" s="54" t="s">
        <v>45</v>
      </c>
      <c r="B31" s="55"/>
      <c r="C31" s="56">
        <f>SazbaDPH1</f>
        <v>21</v>
      </c>
      <c r="D31" s="55" t="s">
        <v>46</v>
      </c>
      <c r="E31" s="57"/>
      <c r="F31" s="207">
        <f>ROUND(PRODUCT(F30,C31/100),0)</f>
        <v>0</v>
      </c>
      <c r="G31" s="208"/>
    </row>
    <row r="32" spans="1:7" x14ac:dyDescent="0.2">
      <c r="A32" s="54" t="s">
        <v>43</v>
      </c>
      <c r="B32" s="55"/>
      <c r="C32" s="56">
        <v>0</v>
      </c>
      <c r="D32" s="55" t="s">
        <v>46</v>
      </c>
      <c r="E32" s="57"/>
      <c r="F32" s="207">
        <v>0</v>
      </c>
      <c r="G32" s="208"/>
    </row>
    <row r="33" spans="1:8" x14ac:dyDescent="0.2">
      <c r="A33" s="54" t="s">
        <v>45</v>
      </c>
      <c r="B33" s="58"/>
      <c r="C33" s="59">
        <f>SazbaDPH2</f>
        <v>0</v>
      </c>
      <c r="D33" s="55" t="s">
        <v>46</v>
      </c>
      <c r="E33" s="35"/>
      <c r="F33" s="207">
        <f>ROUND(PRODUCT(F32,C33/100),0)</f>
        <v>0</v>
      </c>
      <c r="G33" s="208"/>
    </row>
    <row r="34" spans="1:8" s="63" customFormat="1" ht="19.5" customHeight="1" thickBot="1" x14ac:dyDescent="0.3">
      <c r="A34" s="60" t="s">
        <v>47</v>
      </c>
      <c r="B34" s="61"/>
      <c r="C34" s="61"/>
      <c r="D34" s="61"/>
      <c r="E34" s="62"/>
      <c r="F34" s="209">
        <f>ROUND(SUM(F30:F33),0)</f>
        <v>0</v>
      </c>
      <c r="G34" s="210"/>
    </row>
    <row r="36" spans="1:8" x14ac:dyDescent="0.2">
      <c r="A36" s="64" t="s">
        <v>48</v>
      </c>
      <c r="B36" s="64"/>
      <c r="C36" s="64"/>
      <c r="D36" s="64"/>
      <c r="E36" s="64"/>
      <c r="F36" s="64"/>
      <c r="G36" s="64"/>
      <c r="H36" t="s">
        <v>6</v>
      </c>
    </row>
    <row r="37" spans="1:8" ht="14.25" customHeight="1" x14ac:dyDescent="0.2">
      <c r="A37" s="64"/>
      <c r="B37" s="211"/>
      <c r="C37" s="211"/>
      <c r="D37" s="211"/>
      <c r="E37" s="211"/>
      <c r="F37" s="211"/>
      <c r="G37" s="211"/>
      <c r="H37" t="s">
        <v>6</v>
      </c>
    </row>
    <row r="38" spans="1:8" ht="12.75" customHeight="1" x14ac:dyDescent="0.2">
      <c r="A38" s="65"/>
      <c r="B38" s="211"/>
      <c r="C38" s="211"/>
      <c r="D38" s="211"/>
      <c r="E38" s="211"/>
      <c r="F38" s="211"/>
      <c r="G38" s="211"/>
      <c r="H38" t="s">
        <v>6</v>
      </c>
    </row>
    <row r="39" spans="1:8" x14ac:dyDescent="0.2">
      <c r="A39" s="65"/>
      <c r="B39" s="211"/>
      <c r="C39" s="211"/>
      <c r="D39" s="211"/>
      <c r="E39" s="211"/>
      <c r="F39" s="211"/>
      <c r="G39" s="211"/>
      <c r="H39" t="s">
        <v>6</v>
      </c>
    </row>
    <row r="40" spans="1:8" x14ac:dyDescent="0.2">
      <c r="A40" s="65"/>
      <c r="B40" s="211"/>
      <c r="C40" s="211"/>
      <c r="D40" s="211"/>
      <c r="E40" s="211"/>
      <c r="F40" s="211"/>
      <c r="G40" s="211"/>
      <c r="H40" t="s">
        <v>6</v>
      </c>
    </row>
    <row r="41" spans="1:8" x14ac:dyDescent="0.2">
      <c r="A41" s="65"/>
      <c r="B41" s="211"/>
      <c r="C41" s="211"/>
      <c r="D41" s="211"/>
      <c r="E41" s="211"/>
      <c r="F41" s="211"/>
      <c r="G41" s="211"/>
      <c r="H41" t="s">
        <v>6</v>
      </c>
    </row>
    <row r="42" spans="1:8" x14ac:dyDescent="0.2">
      <c r="A42" s="65"/>
      <c r="B42" s="211"/>
      <c r="C42" s="211"/>
      <c r="D42" s="211"/>
      <c r="E42" s="211"/>
      <c r="F42" s="211"/>
      <c r="G42" s="211"/>
      <c r="H42" t="s">
        <v>6</v>
      </c>
    </row>
    <row r="43" spans="1:8" x14ac:dyDescent="0.2">
      <c r="A43" s="65"/>
      <c r="B43" s="211"/>
      <c r="C43" s="211"/>
      <c r="D43" s="211"/>
      <c r="E43" s="211"/>
      <c r="F43" s="211"/>
      <c r="G43" s="211"/>
      <c r="H43" t="s">
        <v>6</v>
      </c>
    </row>
    <row r="44" spans="1:8" x14ac:dyDescent="0.2">
      <c r="A44" s="65"/>
      <c r="B44" s="211"/>
      <c r="C44" s="211"/>
      <c r="D44" s="211"/>
      <c r="E44" s="211"/>
      <c r="F44" s="211"/>
      <c r="G44" s="211"/>
      <c r="H44" t="s">
        <v>6</v>
      </c>
    </row>
    <row r="45" spans="1:8" ht="0.75" customHeight="1" x14ac:dyDescent="0.2">
      <c r="A45" s="65"/>
      <c r="B45" s="211"/>
      <c r="C45" s="211"/>
      <c r="D45" s="211"/>
      <c r="E45" s="211"/>
      <c r="F45" s="211"/>
      <c r="G45" s="211"/>
      <c r="H45" t="s">
        <v>6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J1" sqref="J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3" t="s">
        <v>49</v>
      </c>
      <c r="B1" s="214"/>
      <c r="C1" s="66" t="str">
        <f>CONCATENATE(cislostavby," ",nazevstavby)</f>
        <v xml:space="preserve"> Č.K., U Berkovky - přeložka a prodl.vodovodu</v>
      </c>
      <c r="D1" s="67"/>
      <c r="E1" s="68"/>
      <c r="F1" s="67"/>
      <c r="G1" s="222" t="s">
        <v>122</v>
      </c>
      <c r="H1" s="223"/>
      <c r="I1" s="69"/>
    </row>
    <row r="2" spans="1:57" ht="13.5" thickBot="1" x14ac:dyDescent="0.25">
      <c r="A2" s="215" t="s">
        <v>50</v>
      </c>
      <c r="B2" s="216"/>
      <c r="C2" s="70" t="str">
        <f>CONCATENATE(cisloobjektu," ",nazevobjektu)</f>
        <v>SO 00 - Společné práce</v>
      </c>
      <c r="D2" s="71"/>
      <c r="E2" s="72"/>
      <c r="F2" s="71"/>
      <c r="G2" s="217"/>
      <c r="H2" s="218"/>
      <c r="I2" s="219"/>
    </row>
    <row r="3" spans="1:57" ht="13.5" thickTop="1" x14ac:dyDescent="0.2">
      <c r="A3" s="46"/>
      <c r="B3" s="46"/>
      <c r="C3" s="46"/>
      <c r="D3" s="46"/>
      <c r="E3" s="46"/>
      <c r="F3" s="40"/>
      <c r="G3" s="46"/>
      <c r="H3" s="46"/>
      <c r="I3" s="46"/>
    </row>
    <row r="4" spans="1:57" ht="19.5" customHeight="1" x14ac:dyDescent="0.25">
      <c r="A4" s="73" t="s">
        <v>51</v>
      </c>
      <c r="B4" s="74"/>
      <c r="C4" s="74"/>
      <c r="D4" s="74"/>
      <c r="E4" s="75"/>
      <c r="F4" s="74"/>
      <c r="G4" s="74"/>
      <c r="H4" s="74"/>
      <c r="I4" s="74"/>
    </row>
    <row r="5" spans="1:57" ht="13.5" thickBot="1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57" s="17" customFormat="1" ht="13.5" thickBot="1" x14ac:dyDescent="0.25">
      <c r="A6" s="165"/>
      <c r="B6" s="166" t="s">
        <v>52</v>
      </c>
      <c r="C6" s="166"/>
      <c r="D6" s="167"/>
      <c r="E6" s="168" t="s">
        <v>53</v>
      </c>
      <c r="F6" s="169" t="s">
        <v>54</v>
      </c>
      <c r="G6" s="169" t="s">
        <v>55</v>
      </c>
      <c r="H6" s="169" t="s">
        <v>56</v>
      </c>
      <c r="I6" s="170" t="s">
        <v>31</v>
      </c>
    </row>
    <row r="7" spans="1:57" s="17" customFormat="1" ht="13.5" thickBot="1" x14ac:dyDescent="0.25">
      <c r="A7" s="130" t="str">
        <f>Položky!B7</f>
        <v>11</v>
      </c>
      <c r="B7" s="76" t="str">
        <f>Položky!C7</f>
        <v>Přípravné a přidružené práce</v>
      </c>
      <c r="C7" s="40"/>
      <c r="D7" s="77"/>
      <c r="E7" s="131">
        <f>Položky!BA22</f>
        <v>0</v>
      </c>
      <c r="F7" s="132">
        <f>Položky!BB22</f>
        <v>0</v>
      </c>
      <c r="G7" s="132">
        <f>Položky!BC22</f>
        <v>0</v>
      </c>
      <c r="H7" s="132">
        <f>Položky!BD22</f>
        <v>0</v>
      </c>
      <c r="I7" s="133">
        <f>Položky!BE22</f>
        <v>0</v>
      </c>
    </row>
    <row r="8" spans="1:57" s="78" customFormat="1" ht="13.5" thickBot="1" x14ac:dyDescent="0.25">
      <c r="A8" s="171"/>
      <c r="B8" s="172" t="s">
        <v>57</v>
      </c>
      <c r="C8" s="172"/>
      <c r="D8" s="173"/>
      <c r="E8" s="174">
        <f>SUM(E7:E7)</f>
        <v>0</v>
      </c>
      <c r="F8" s="175">
        <f>SUM(F7:F7)</f>
        <v>0</v>
      </c>
      <c r="G8" s="175">
        <f>SUM(G7:G7)</f>
        <v>0</v>
      </c>
      <c r="H8" s="175">
        <f>SUM(H7:H7)</f>
        <v>0</v>
      </c>
      <c r="I8" s="176">
        <f>SUM(I7:I7)</f>
        <v>0</v>
      </c>
    </row>
    <row r="9" spans="1:57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 x14ac:dyDescent="0.25">
      <c r="A10" s="74" t="s">
        <v>58</v>
      </c>
      <c r="B10" s="74"/>
      <c r="C10" s="74"/>
      <c r="D10" s="74"/>
      <c r="E10" s="74"/>
      <c r="F10" s="74"/>
      <c r="G10" s="79"/>
      <c r="H10" s="74"/>
      <c r="I10" s="74"/>
      <c r="BA10" s="21"/>
      <c r="BB10" s="21"/>
      <c r="BC10" s="21"/>
      <c r="BD10" s="21"/>
      <c r="BE10" s="21"/>
    </row>
    <row r="11" spans="1:57" ht="13.5" thickBot="1" x14ac:dyDescent="0.25">
      <c r="A11" s="46"/>
      <c r="B11" s="46"/>
      <c r="C11" s="46"/>
      <c r="D11" s="46"/>
      <c r="E11" s="46"/>
      <c r="F11" s="46"/>
      <c r="G11" s="46"/>
      <c r="H11" s="46"/>
      <c r="I11" s="46"/>
    </row>
    <row r="12" spans="1:57" x14ac:dyDescent="0.2">
      <c r="A12" s="158" t="s">
        <v>59</v>
      </c>
      <c r="B12" s="159"/>
      <c r="C12" s="159"/>
      <c r="D12" s="177"/>
      <c r="E12" s="178" t="s">
        <v>60</v>
      </c>
      <c r="F12" s="179" t="s">
        <v>61</v>
      </c>
      <c r="G12" s="180" t="s">
        <v>62</v>
      </c>
      <c r="H12" s="181"/>
      <c r="I12" s="182" t="s">
        <v>60</v>
      </c>
    </row>
    <row r="13" spans="1:57" x14ac:dyDescent="0.2">
      <c r="A13" s="38" t="s">
        <v>108</v>
      </c>
      <c r="B13" s="29"/>
      <c r="C13" s="29"/>
      <c r="D13" s="80"/>
      <c r="E13" s="81">
        <v>0</v>
      </c>
      <c r="F13" s="82">
        <v>0</v>
      </c>
      <c r="G13" s="83">
        <f t="shared" ref="G13:G20" si="0">CHOOSE(BA13+1,HSV+PSV,HSV+PSV+Mont,HSV+PSV+Dodavka+Mont,HSV,PSV,Mont,Dodavka,Mont+Dodavka,0)</f>
        <v>0</v>
      </c>
      <c r="H13" s="84"/>
      <c r="I13" s="85">
        <f t="shared" ref="I13:I20" si="1">E13+F13*G13/100</f>
        <v>0</v>
      </c>
      <c r="BA13">
        <v>0</v>
      </c>
    </row>
    <row r="14" spans="1:57" x14ac:dyDescent="0.2">
      <c r="A14" s="38" t="s">
        <v>109</v>
      </c>
      <c r="B14" s="29"/>
      <c r="C14" s="29"/>
      <c r="D14" s="80"/>
      <c r="E14" s="81">
        <v>0</v>
      </c>
      <c r="F14" s="82">
        <v>0</v>
      </c>
      <c r="G14" s="83">
        <f t="shared" si="0"/>
        <v>0</v>
      </c>
      <c r="H14" s="84"/>
      <c r="I14" s="85">
        <f t="shared" si="1"/>
        <v>0</v>
      </c>
      <c r="BA14">
        <v>0</v>
      </c>
    </row>
    <row r="15" spans="1:57" x14ac:dyDescent="0.2">
      <c r="A15" s="38" t="s">
        <v>110</v>
      </c>
      <c r="B15" s="29"/>
      <c r="C15" s="29"/>
      <c r="D15" s="80"/>
      <c r="E15" s="81">
        <v>0</v>
      </c>
      <c r="F15" s="82">
        <v>0</v>
      </c>
      <c r="G15" s="83">
        <f t="shared" si="0"/>
        <v>0</v>
      </c>
      <c r="H15" s="84"/>
      <c r="I15" s="85">
        <f t="shared" si="1"/>
        <v>0</v>
      </c>
      <c r="BA15">
        <v>0</v>
      </c>
    </row>
    <row r="16" spans="1:57" x14ac:dyDescent="0.2">
      <c r="A16" s="38" t="s">
        <v>111</v>
      </c>
      <c r="B16" s="29"/>
      <c r="C16" s="29"/>
      <c r="D16" s="80"/>
      <c r="E16" s="81">
        <v>0</v>
      </c>
      <c r="F16" s="82">
        <v>0</v>
      </c>
      <c r="G16" s="83">
        <f t="shared" si="0"/>
        <v>0</v>
      </c>
      <c r="H16" s="84"/>
      <c r="I16" s="85">
        <f t="shared" si="1"/>
        <v>0</v>
      </c>
      <c r="BA16">
        <v>0</v>
      </c>
    </row>
    <row r="17" spans="1:53" x14ac:dyDescent="0.2">
      <c r="A17" s="38" t="s">
        <v>112</v>
      </c>
      <c r="B17" s="29"/>
      <c r="C17" s="29"/>
      <c r="D17" s="80"/>
      <c r="E17" s="81">
        <v>0</v>
      </c>
      <c r="F17" s="82">
        <v>0</v>
      </c>
      <c r="G17" s="83">
        <f t="shared" si="0"/>
        <v>0</v>
      </c>
      <c r="H17" s="84"/>
      <c r="I17" s="85">
        <f t="shared" si="1"/>
        <v>0</v>
      </c>
      <c r="BA17">
        <v>1</v>
      </c>
    </row>
    <row r="18" spans="1:53" x14ac:dyDescent="0.2">
      <c r="A18" s="38" t="s">
        <v>113</v>
      </c>
      <c r="B18" s="29"/>
      <c r="C18" s="29"/>
      <c r="D18" s="80"/>
      <c r="E18" s="81">
        <v>0</v>
      </c>
      <c r="F18" s="82">
        <v>0</v>
      </c>
      <c r="G18" s="83">
        <f t="shared" si="0"/>
        <v>0</v>
      </c>
      <c r="H18" s="84"/>
      <c r="I18" s="85">
        <f t="shared" si="1"/>
        <v>0</v>
      </c>
      <c r="BA18">
        <v>1</v>
      </c>
    </row>
    <row r="19" spans="1:53" x14ac:dyDescent="0.2">
      <c r="A19" s="38" t="s">
        <v>114</v>
      </c>
      <c r="B19" s="29"/>
      <c r="C19" s="29"/>
      <c r="D19" s="80"/>
      <c r="E19" s="81">
        <v>0</v>
      </c>
      <c r="F19" s="82">
        <v>0</v>
      </c>
      <c r="G19" s="83">
        <f t="shared" si="0"/>
        <v>0</v>
      </c>
      <c r="H19" s="84"/>
      <c r="I19" s="85">
        <f t="shared" si="1"/>
        <v>0</v>
      </c>
      <c r="BA19">
        <v>2</v>
      </c>
    </row>
    <row r="20" spans="1:53" x14ac:dyDescent="0.2">
      <c r="A20" s="38" t="s">
        <v>115</v>
      </c>
      <c r="B20" s="29"/>
      <c r="C20" s="29"/>
      <c r="D20" s="80"/>
      <c r="E20" s="81">
        <v>0</v>
      </c>
      <c r="F20" s="82">
        <v>0</v>
      </c>
      <c r="G20" s="83">
        <f t="shared" si="0"/>
        <v>0</v>
      </c>
      <c r="H20" s="84"/>
      <c r="I20" s="85">
        <f t="shared" si="1"/>
        <v>0</v>
      </c>
      <c r="BA20">
        <v>2</v>
      </c>
    </row>
    <row r="21" spans="1:53" ht="13.5" thickBot="1" x14ac:dyDescent="0.25">
      <c r="A21" s="183"/>
      <c r="B21" s="184" t="s">
        <v>63</v>
      </c>
      <c r="C21" s="185"/>
      <c r="D21" s="186"/>
      <c r="E21" s="187"/>
      <c r="F21" s="188"/>
      <c r="G21" s="188"/>
      <c r="H21" s="220">
        <f>SUM(I13:I20)</f>
        <v>0</v>
      </c>
      <c r="I21" s="221"/>
    </row>
    <row r="23" spans="1:53" x14ac:dyDescent="0.2">
      <c r="B23" s="78"/>
      <c r="F23" s="86"/>
      <c r="G23" s="87"/>
      <c r="H23" s="87"/>
      <c r="I23" s="88"/>
    </row>
    <row r="24" spans="1:53" x14ac:dyDescent="0.2">
      <c r="F24" s="86"/>
      <c r="G24" s="87"/>
      <c r="H24" s="87"/>
      <c r="I24" s="88"/>
    </row>
    <row r="25" spans="1:53" x14ac:dyDescent="0.2">
      <c r="F25" s="86"/>
      <c r="G25" s="87"/>
      <c r="H25" s="87"/>
      <c r="I25" s="88"/>
    </row>
    <row r="26" spans="1:53" x14ac:dyDescent="0.2">
      <c r="F26" s="86"/>
      <c r="G26" s="87"/>
      <c r="H26" s="87"/>
      <c r="I26" s="88"/>
    </row>
    <row r="27" spans="1:53" x14ac:dyDescent="0.2">
      <c r="F27" s="86"/>
      <c r="G27" s="87"/>
      <c r="H27" s="87"/>
      <c r="I27" s="88"/>
    </row>
    <row r="28" spans="1:53" x14ac:dyDescent="0.2">
      <c r="F28" s="86"/>
      <c r="G28" s="87"/>
      <c r="H28" s="87"/>
      <c r="I28" s="88"/>
    </row>
    <row r="29" spans="1:53" x14ac:dyDescent="0.2">
      <c r="F29" s="86"/>
      <c r="G29" s="87"/>
      <c r="H29" s="87"/>
      <c r="I29" s="88"/>
    </row>
    <row r="30" spans="1:53" x14ac:dyDescent="0.2">
      <c r="F30" s="86"/>
      <c r="G30" s="87"/>
      <c r="H30" s="87"/>
      <c r="I30" s="88"/>
    </row>
    <row r="31" spans="1:53" x14ac:dyDescent="0.2">
      <c r="F31" s="86"/>
      <c r="G31" s="87"/>
      <c r="H31" s="87"/>
      <c r="I31" s="88"/>
    </row>
    <row r="32" spans="1:53" x14ac:dyDescent="0.2">
      <c r="F32" s="86"/>
      <c r="G32" s="87"/>
      <c r="H32" s="87"/>
      <c r="I32" s="88"/>
    </row>
    <row r="33" spans="6:9" x14ac:dyDescent="0.2">
      <c r="F33" s="86"/>
      <c r="G33" s="87"/>
      <c r="H33" s="87"/>
      <c r="I33" s="88"/>
    </row>
    <row r="34" spans="6:9" x14ac:dyDescent="0.2">
      <c r="F34" s="86"/>
      <c r="G34" s="87"/>
      <c r="H34" s="87"/>
      <c r="I34" s="88"/>
    </row>
    <row r="35" spans="6:9" x14ac:dyDescent="0.2">
      <c r="F35" s="86"/>
      <c r="G35" s="87"/>
      <c r="H35" s="87"/>
      <c r="I35" s="88"/>
    </row>
    <row r="36" spans="6:9" x14ac:dyDescent="0.2">
      <c r="F36" s="86"/>
      <c r="G36" s="87"/>
      <c r="H36" s="87"/>
      <c r="I36" s="88"/>
    </row>
    <row r="37" spans="6:9" x14ac:dyDescent="0.2">
      <c r="F37" s="86"/>
      <c r="G37" s="87"/>
      <c r="H37" s="87"/>
      <c r="I37" s="88"/>
    </row>
    <row r="38" spans="6:9" x14ac:dyDescent="0.2">
      <c r="F38" s="86"/>
      <c r="G38" s="87"/>
      <c r="H38" s="87"/>
      <c r="I38" s="88"/>
    </row>
    <row r="39" spans="6:9" x14ac:dyDescent="0.2">
      <c r="F39" s="86"/>
      <c r="G39" s="87"/>
      <c r="H39" s="87"/>
      <c r="I39" s="88"/>
    </row>
    <row r="40" spans="6:9" x14ac:dyDescent="0.2">
      <c r="F40" s="86"/>
      <c r="G40" s="87"/>
      <c r="H40" s="87"/>
      <c r="I40" s="88"/>
    </row>
    <row r="41" spans="6:9" x14ac:dyDescent="0.2">
      <c r="F41" s="86"/>
      <c r="G41" s="87"/>
      <c r="H41" s="87"/>
      <c r="I41" s="88"/>
    </row>
    <row r="42" spans="6:9" x14ac:dyDescent="0.2">
      <c r="F42" s="86"/>
      <c r="G42" s="87"/>
      <c r="H42" s="87"/>
      <c r="I42" s="88"/>
    </row>
    <row r="43" spans="6:9" x14ac:dyDescent="0.2">
      <c r="F43" s="86"/>
      <c r="G43" s="87"/>
      <c r="H43" s="87"/>
      <c r="I43" s="88"/>
    </row>
    <row r="44" spans="6:9" x14ac:dyDescent="0.2">
      <c r="F44" s="86"/>
      <c r="G44" s="87"/>
      <c r="H44" s="87"/>
      <c r="I44" s="88"/>
    </row>
    <row r="45" spans="6:9" x14ac:dyDescent="0.2">
      <c r="F45" s="86"/>
      <c r="G45" s="87"/>
      <c r="H45" s="87"/>
      <c r="I45" s="88"/>
    </row>
    <row r="46" spans="6:9" x14ac:dyDescent="0.2">
      <c r="F46" s="86"/>
      <c r="G46" s="87"/>
      <c r="H46" s="87"/>
      <c r="I46" s="88"/>
    </row>
    <row r="47" spans="6:9" x14ac:dyDescent="0.2">
      <c r="F47" s="86"/>
      <c r="G47" s="87"/>
      <c r="H47" s="87"/>
      <c r="I47" s="88"/>
    </row>
    <row r="48" spans="6:9" x14ac:dyDescent="0.2">
      <c r="F48" s="86"/>
      <c r="G48" s="87"/>
      <c r="H48" s="87"/>
      <c r="I48" s="88"/>
    </row>
    <row r="49" spans="6:9" x14ac:dyDescent="0.2">
      <c r="F49" s="86"/>
      <c r="G49" s="87"/>
      <c r="H49" s="87"/>
      <c r="I49" s="88"/>
    </row>
    <row r="50" spans="6:9" x14ac:dyDescent="0.2">
      <c r="F50" s="86"/>
      <c r="G50" s="87"/>
      <c r="H50" s="87"/>
      <c r="I50" s="88"/>
    </row>
    <row r="51" spans="6:9" x14ac:dyDescent="0.2">
      <c r="F51" s="86"/>
      <c r="G51" s="87"/>
      <c r="H51" s="87"/>
      <c r="I51" s="88"/>
    </row>
    <row r="52" spans="6:9" x14ac:dyDescent="0.2">
      <c r="F52" s="86"/>
      <c r="G52" s="87"/>
      <c r="H52" s="87"/>
      <c r="I52" s="88"/>
    </row>
    <row r="53" spans="6:9" x14ac:dyDescent="0.2">
      <c r="F53" s="86"/>
      <c r="G53" s="87"/>
      <c r="H53" s="87"/>
      <c r="I53" s="88"/>
    </row>
    <row r="54" spans="6:9" x14ac:dyDescent="0.2">
      <c r="F54" s="86"/>
      <c r="G54" s="87"/>
      <c r="H54" s="87"/>
      <c r="I54" s="88"/>
    </row>
    <row r="55" spans="6:9" x14ac:dyDescent="0.2">
      <c r="F55" s="86"/>
      <c r="G55" s="87"/>
      <c r="H55" s="87"/>
      <c r="I55" s="88"/>
    </row>
    <row r="56" spans="6:9" x14ac:dyDescent="0.2">
      <c r="F56" s="86"/>
      <c r="G56" s="87"/>
      <c r="H56" s="87"/>
      <c r="I56" s="88"/>
    </row>
    <row r="57" spans="6:9" x14ac:dyDescent="0.2">
      <c r="F57" s="86"/>
      <c r="G57" s="87"/>
      <c r="H57" s="87"/>
      <c r="I57" s="88"/>
    </row>
    <row r="58" spans="6:9" x14ac:dyDescent="0.2">
      <c r="F58" s="86"/>
      <c r="G58" s="87"/>
      <c r="H58" s="87"/>
      <c r="I58" s="88"/>
    </row>
    <row r="59" spans="6:9" x14ac:dyDescent="0.2">
      <c r="F59" s="86"/>
      <c r="G59" s="87"/>
      <c r="H59" s="87"/>
      <c r="I59" s="88"/>
    </row>
    <row r="60" spans="6:9" x14ac:dyDescent="0.2">
      <c r="F60" s="86"/>
      <c r="G60" s="87"/>
      <c r="H60" s="87"/>
      <c r="I60" s="88"/>
    </row>
    <row r="61" spans="6:9" x14ac:dyDescent="0.2">
      <c r="F61" s="86"/>
      <c r="G61" s="87"/>
      <c r="H61" s="87"/>
      <c r="I61" s="88"/>
    </row>
    <row r="62" spans="6:9" x14ac:dyDescent="0.2">
      <c r="F62" s="86"/>
      <c r="G62" s="87"/>
      <c r="H62" s="87"/>
      <c r="I62" s="88"/>
    </row>
    <row r="63" spans="6:9" x14ac:dyDescent="0.2">
      <c r="F63" s="86"/>
      <c r="G63" s="87"/>
      <c r="H63" s="87"/>
      <c r="I63" s="88"/>
    </row>
    <row r="64" spans="6:9" x14ac:dyDescent="0.2">
      <c r="F64" s="86"/>
      <c r="G64" s="87"/>
      <c r="H64" s="87"/>
      <c r="I64" s="88"/>
    </row>
    <row r="65" spans="6:9" x14ac:dyDescent="0.2">
      <c r="F65" s="86"/>
      <c r="G65" s="87"/>
      <c r="H65" s="87"/>
      <c r="I65" s="88"/>
    </row>
    <row r="66" spans="6:9" x14ac:dyDescent="0.2">
      <c r="F66" s="86"/>
      <c r="G66" s="87"/>
      <c r="H66" s="87"/>
      <c r="I66" s="88"/>
    </row>
    <row r="67" spans="6:9" x14ac:dyDescent="0.2">
      <c r="F67" s="86"/>
      <c r="G67" s="87"/>
      <c r="H67" s="87"/>
      <c r="I67" s="88"/>
    </row>
    <row r="68" spans="6:9" x14ac:dyDescent="0.2">
      <c r="F68" s="86"/>
      <c r="G68" s="87"/>
      <c r="H68" s="87"/>
      <c r="I68" s="88"/>
    </row>
    <row r="69" spans="6:9" x14ac:dyDescent="0.2">
      <c r="F69" s="86"/>
      <c r="G69" s="87"/>
      <c r="H69" s="87"/>
      <c r="I69" s="88"/>
    </row>
    <row r="70" spans="6:9" x14ac:dyDescent="0.2">
      <c r="F70" s="86"/>
      <c r="G70" s="87"/>
      <c r="H70" s="87"/>
      <c r="I70" s="88"/>
    </row>
    <row r="71" spans="6:9" x14ac:dyDescent="0.2">
      <c r="F71" s="86"/>
      <c r="G71" s="87"/>
      <c r="H71" s="87"/>
      <c r="I71" s="88"/>
    </row>
    <row r="72" spans="6:9" x14ac:dyDescent="0.2">
      <c r="F72" s="86"/>
      <c r="G72" s="87"/>
      <c r="H72" s="87"/>
      <c r="I72" s="88"/>
    </row>
  </sheetData>
  <mergeCells count="5">
    <mergeCell ref="A1:B1"/>
    <mergeCell ref="A2:B2"/>
    <mergeCell ref="G2:I2"/>
    <mergeCell ref="H21:I21"/>
    <mergeCell ref="G1:H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5"/>
  <sheetViews>
    <sheetView showGridLines="0" showZeros="0" zoomScaleNormal="100" workbookViewId="0">
      <selection activeCell="H1" sqref="H1"/>
    </sheetView>
  </sheetViews>
  <sheetFormatPr defaultRowHeight="12.75" x14ac:dyDescent="0.2"/>
  <cols>
    <col min="1" max="1" width="4.42578125" style="89" customWidth="1"/>
    <col min="2" max="2" width="11.5703125" style="89" customWidth="1"/>
    <col min="3" max="3" width="40.42578125" style="89" customWidth="1"/>
    <col min="4" max="4" width="5.5703125" style="89" customWidth="1"/>
    <col min="5" max="5" width="8.5703125" style="124" customWidth="1"/>
    <col min="6" max="6" width="9.85546875" style="89" customWidth="1"/>
    <col min="7" max="7" width="13.85546875" style="89" customWidth="1"/>
    <col min="8" max="11" width="9.140625" style="89"/>
    <col min="12" max="12" width="75.42578125" style="89" customWidth="1"/>
    <col min="13" max="13" width="45.28515625" style="89" customWidth="1"/>
    <col min="14" max="16384" width="9.140625" style="89"/>
  </cols>
  <sheetData>
    <row r="1" spans="1:104" ht="15.75" x14ac:dyDescent="0.25">
      <c r="A1" s="224" t="s">
        <v>64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A2" s="90"/>
      <c r="B2" s="91"/>
      <c r="C2" s="92"/>
      <c r="D2" s="92"/>
      <c r="E2" s="93"/>
      <c r="F2" s="92"/>
      <c r="G2" s="92"/>
    </row>
    <row r="3" spans="1:104" ht="13.5" thickTop="1" x14ac:dyDescent="0.2">
      <c r="A3" s="213" t="s">
        <v>49</v>
      </c>
      <c r="B3" s="214"/>
      <c r="C3" s="66" t="str">
        <f>CONCATENATE(cislostavby," ",nazevstavby)</f>
        <v xml:space="preserve"> Č.K., U Berkovky - přeložka a prodl.vodovodu</v>
      </c>
      <c r="D3" s="94"/>
      <c r="E3" s="222" t="s">
        <v>122</v>
      </c>
      <c r="F3" s="223"/>
      <c r="G3" s="95"/>
    </row>
    <row r="4" spans="1:104" ht="13.5" thickBot="1" x14ac:dyDescent="0.25">
      <c r="A4" s="225" t="s">
        <v>50</v>
      </c>
      <c r="B4" s="216"/>
      <c r="C4" s="70" t="str">
        <f>CONCATENATE(cisloobjektu," ",nazevobjektu)</f>
        <v>SO 00 - Společné práce</v>
      </c>
      <c r="D4" s="96"/>
      <c r="E4" s="226">
        <f>Rekapitulace!G2</f>
        <v>0</v>
      </c>
      <c r="F4" s="227"/>
      <c r="G4" s="228"/>
    </row>
    <row r="5" spans="1:104" ht="13.5" thickTop="1" x14ac:dyDescent="0.2">
      <c r="A5" s="97"/>
      <c r="B5" s="90"/>
      <c r="C5" s="90"/>
      <c r="D5" s="90"/>
      <c r="E5" s="98"/>
      <c r="F5" s="90"/>
      <c r="G5" s="99"/>
    </row>
    <row r="6" spans="1:104" x14ac:dyDescent="0.2">
      <c r="A6" s="189" t="s">
        <v>65</v>
      </c>
      <c r="B6" s="190" t="s">
        <v>66</v>
      </c>
      <c r="C6" s="190" t="s">
        <v>67</v>
      </c>
      <c r="D6" s="190" t="s">
        <v>68</v>
      </c>
      <c r="E6" s="191" t="s">
        <v>69</v>
      </c>
      <c r="F6" s="190" t="s">
        <v>70</v>
      </c>
      <c r="G6" s="192" t="s">
        <v>71</v>
      </c>
    </row>
    <row r="7" spans="1:104" ht="18" customHeight="1" x14ac:dyDescent="0.2">
      <c r="A7" s="100" t="s">
        <v>72</v>
      </c>
      <c r="B7" s="101" t="s">
        <v>75</v>
      </c>
      <c r="C7" s="102" t="s">
        <v>76</v>
      </c>
      <c r="D7" s="103"/>
      <c r="E7" s="104"/>
      <c r="F7" s="104"/>
      <c r="G7" s="105"/>
      <c r="H7" s="106"/>
      <c r="I7" s="106"/>
      <c r="O7" s="107">
        <v>1</v>
      </c>
    </row>
    <row r="8" spans="1:104" x14ac:dyDescent="0.2">
      <c r="A8" s="108">
        <v>1</v>
      </c>
      <c r="B8" s="109" t="s">
        <v>77</v>
      </c>
      <c r="C8" s="110" t="s">
        <v>78</v>
      </c>
      <c r="D8" s="111" t="s">
        <v>79</v>
      </c>
      <c r="E8" s="112">
        <v>31</v>
      </c>
      <c r="F8" s="112"/>
      <c r="G8" s="113">
        <f t="shared" ref="G8:G20" si="0">E8*F8</f>
        <v>0</v>
      </c>
      <c r="O8" s="107">
        <v>2</v>
      </c>
      <c r="AA8" s="89">
        <v>1</v>
      </c>
      <c r="AB8" s="89">
        <v>1</v>
      </c>
      <c r="AC8" s="89">
        <v>1</v>
      </c>
      <c r="AZ8" s="89">
        <v>1</v>
      </c>
      <c r="BA8" s="89">
        <f t="shared" ref="BA8:BA20" si="1">IF(AZ8=1,G8,0)</f>
        <v>0</v>
      </c>
      <c r="BB8" s="89">
        <f t="shared" ref="BB8:BB20" si="2">IF(AZ8=2,G8,0)</f>
        <v>0</v>
      </c>
      <c r="BC8" s="89">
        <f t="shared" ref="BC8:BC20" si="3">IF(AZ8=3,G8,0)</f>
        <v>0</v>
      </c>
      <c r="BD8" s="89">
        <f t="shared" ref="BD8:BD20" si="4">IF(AZ8=4,G8,0)</f>
        <v>0</v>
      </c>
      <c r="BE8" s="89">
        <f t="shared" ref="BE8:BE20" si="5">IF(AZ8=5,G8,0)</f>
        <v>0</v>
      </c>
      <c r="CA8" s="114">
        <v>1</v>
      </c>
      <c r="CB8" s="114">
        <v>1</v>
      </c>
      <c r="CZ8" s="89">
        <v>0</v>
      </c>
    </row>
    <row r="9" spans="1:104" x14ac:dyDescent="0.2">
      <c r="A9" s="108">
        <v>2</v>
      </c>
      <c r="B9" s="109" t="s">
        <v>80</v>
      </c>
      <c r="C9" s="110" t="s">
        <v>81</v>
      </c>
      <c r="D9" s="111" t="s">
        <v>82</v>
      </c>
      <c r="E9" s="112">
        <v>1</v>
      </c>
      <c r="F9" s="112"/>
      <c r="G9" s="113">
        <f t="shared" si="0"/>
        <v>0</v>
      </c>
      <c r="O9" s="107">
        <v>2</v>
      </c>
      <c r="AA9" s="89">
        <v>1</v>
      </c>
      <c r="AB9" s="89">
        <v>1</v>
      </c>
      <c r="AC9" s="89">
        <v>1</v>
      </c>
      <c r="AZ9" s="89">
        <v>1</v>
      </c>
      <c r="BA9" s="89">
        <f t="shared" si="1"/>
        <v>0</v>
      </c>
      <c r="BB9" s="89">
        <f t="shared" si="2"/>
        <v>0</v>
      </c>
      <c r="BC9" s="89">
        <f t="shared" si="3"/>
        <v>0</v>
      </c>
      <c r="BD9" s="89">
        <f t="shared" si="4"/>
        <v>0</v>
      </c>
      <c r="BE9" s="89">
        <f t="shared" si="5"/>
        <v>0</v>
      </c>
      <c r="CA9" s="114">
        <v>1</v>
      </c>
      <c r="CB9" s="114">
        <v>1</v>
      </c>
      <c r="CZ9" s="89">
        <v>0</v>
      </c>
    </row>
    <row r="10" spans="1:104" ht="22.5" x14ac:dyDescent="0.2">
      <c r="A10" s="108">
        <v>3</v>
      </c>
      <c r="B10" s="109" t="s">
        <v>83</v>
      </c>
      <c r="C10" s="110" t="s">
        <v>84</v>
      </c>
      <c r="D10" s="111" t="s">
        <v>82</v>
      </c>
      <c r="E10" s="112">
        <v>1</v>
      </c>
      <c r="F10" s="112"/>
      <c r="G10" s="113">
        <f t="shared" si="0"/>
        <v>0</v>
      </c>
      <c r="O10" s="107">
        <v>2</v>
      </c>
      <c r="AA10" s="89">
        <v>1</v>
      </c>
      <c r="AB10" s="89">
        <v>1</v>
      </c>
      <c r="AC10" s="89">
        <v>1</v>
      </c>
      <c r="AZ10" s="89">
        <v>1</v>
      </c>
      <c r="BA10" s="89">
        <f t="shared" si="1"/>
        <v>0</v>
      </c>
      <c r="BB10" s="89">
        <f t="shared" si="2"/>
        <v>0</v>
      </c>
      <c r="BC10" s="89">
        <f t="shared" si="3"/>
        <v>0</v>
      </c>
      <c r="BD10" s="89">
        <f t="shared" si="4"/>
        <v>0</v>
      </c>
      <c r="BE10" s="89">
        <f t="shared" si="5"/>
        <v>0</v>
      </c>
      <c r="CA10" s="114">
        <v>1</v>
      </c>
      <c r="CB10" s="114">
        <v>1</v>
      </c>
      <c r="CZ10" s="89">
        <v>0</v>
      </c>
    </row>
    <row r="11" spans="1:104" x14ac:dyDescent="0.2">
      <c r="A11" s="108">
        <v>4</v>
      </c>
      <c r="B11" s="109" t="s">
        <v>85</v>
      </c>
      <c r="C11" s="110" t="s">
        <v>86</v>
      </c>
      <c r="D11" s="111" t="s">
        <v>87</v>
      </c>
      <c r="E11" s="112">
        <v>3.4</v>
      </c>
      <c r="F11" s="112"/>
      <c r="G11" s="113">
        <f t="shared" si="0"/>
        <v>0</v>
      </c>
      <c r="O11" s="107">
        <v>2</v>
      </c>
      <c r="AA11" s="89">
        <v>1</v>
      </c>
      <c r="AB11" s="89">
        <v>1</v>
      </c>
      <c r="AC11" s="89">
        <v>1</v>
      </c>
      <c r="AZ11" s="89">
        <v>1</v>
      </c>
      <c r="BA11" s="89">
        <f t="shared" si="1"/>
        <v>0</v>
      </c>
      <c r="BB11" s="89">
        <f t="shared" si="2"/>
        <v>0</v>
      </c>
      <c r="BC11" s="89">
        <f t="shared" si="3"/>
        <v>0</v>
      </c>
      <c r="BD11" s="89">
        <f t="shared" si="4"/>
        <v>0</v>
      </c>
      <c r="BE11" s="89">
        <f t="shared" si="5"/>
        <v>0</v>
      </c>
      <c r="CA11" s="114">
        <v>1</v>
      </c>
      <c r="CB11" s="114">
        <v>1</v>
      </c>
      <c r="CZ11" s="89">
        <v>0</v>
      </c>
    </row>
    <row r="12" spans="1:104" x14ac:dyDescent="0.2">
      <c r="A12" s="108">
        <v>5</v>
      </c>
      <c r="B12" s="109" t="s">
        <v>88</v>
      </c>
      <c r="C12" s="110" t="s">
        <v>89</v>
      </c>
      <c r="D12" s="111" t="s">
        <v>82</v>
      </c>
      <c r="E12" s="112">
        <v>1</v>
      </c>
      <c r="F12" s="112"/>
      <c r="G12" s="113">
        <f t="shared" si="0"/>
        <v>0</v>
      </c>
      <c r="O12" s="107">
        <v>2</v>
      </c>
      <c r="AA12" s="89">
        <v>1</v>
      </c>
      <c r="AB12" s="89">
        <v>1</v>
      </c>
      <c r="AC12" s="89">
        <v>1</v>
      </c>
      <c r="AZ12" s="89">
        <v>1</v>
      </c>
      <c r="BA12" s="89">
        <f t="shared" si="1"/>
        <v>0</v>
      </c>
      <c r="BB12" s="89">
        <f t="shared" si="2"/>
        <v>0</v>
      </c>
      <c r="BC12" s="89">
        <f t="shared" si="3"/>
        <v>0</v>
      </c>
      <c r="BD12" s="89">
        <f t="shared" si="4"/>
        <v>0</v>
      </c>
      <c r="BE12" s="89">
        <f t="shared" si="5"/>
        <v>0</v>
      </c>
      <c r="CA12" s="114">
        <v>1</v>
      </c>
      <c r="CB12" s="114">
        <v>1</v>
      </c>
      <c r="CZ12" s="89">
        <v>0</v>
      </c>
    </row>
    <row r="13" spans="1:104" x14ac:dyDescent="0.2">
      <c r="A13" s="108">
        <v>6</v>
      </c>
      <c r="B13" s="109" t="s">
        <v>90</v>
      </c>
      <c r="C13" s="110" t="s">
        <v>91</v>
      </c>
      <c r="D13" s="111" t="s">
        <v>82</v>
      </c>
      <c r="E13" s="112">
        <v>1</v>
      </c>
      <c r="F13" s="112"/>
      <c r="G13" s="113">
        <f t="shared" si="0"/>
        <v>0</v>
      </c>
      <c r="O13" s="107">
        <v>2</v>
      </c>
      <c r="AA13" s="89">
        <v>1</v>
      </c>
      <c r="AB13" s="89">
        <v>1</v>
      </c>
      <c r="AC13" s="89">
        <v>1</v>
      </c>
      <c r="AZ13" s="89">
        <v>1</v>
      </c>
      <c r="BA13" s="89">
        <f t="shared" si="1"/>
        <v>0</v>
      </c>
      <c r="BB13" s="89">
        <f t="shared" si="2"/>
        <v>0</v>
      </c>
      <c r="BC13" s="89">
        <f t="shared" si="3"/>
        <v>0</v>
      </c>
      <c r="BD13" s="89">
        <f t="shared" si="4"/>
        <v>0</v>
      </c>
      <c r="BE13" s="89">
        <f t="shared" si="5"/>
        <v>0</v>
      </c>
      <c r="CA13" s="114">
        <v>1</v>
      </c>
      <c r="CB13" s="114">
        <v>1</v>
      </c>
      <c r="CZ13" s="89">
        <v>0</v>
      </c>
    </row>
    <row r="14" spans="1:104" x14ac:dyDescent="0.2">
      <c r="A14" s="108">
        <v>7</v>
      </c>
      <c r="B14" s="109" t="s">
        <v>92</v>
      </c>
      <c r="C14" s="110" t="s">
        <v>93</v>
      </c>
      <c r="D14" s="111" t="s">
        <v>82</v>
      </c>
      <c r="E14" s="112">
        <v>1</v>
      </c>
      <c r="F14" s="112"/>
      <c r="G14" s="113">
        <f t="shared" si="0"/>
        <v>0</v>
      </c>
      <c r="O14" s="107">
        <v>2</v>
      </c>
      <c r="AA14" s="89">
        <v>1</v>
      </c>
      <c r="AB14" s="89">
        <v>1</v>
      </c>
      <c r="AC14" s="89">
        <v>1</v>
      </c>
      <c r="AZ14" s="89">
        <v>1</v>
      </c>
      <c r="BA14" s="89">
        <f t="shared" si="1"/>
        <v>0</v>
      </c>
      <c r="BB14" s="89">
        <f t="shared" si="2"/>
        <v>0</v>
      </c>
      <c r="BC14" s="89">
        <f t="shared" si="3"/>
        <v>0</v>
      </c>
      <c r="BD14" s="89">
        <f t="shared" si="4"/>
        <v>0</v>
      </c>
      <c r="BE14" s="89">
        <f t="shared" si="5"/>
        <v>0</v>
      </c>
      <c r="CA14" s="114">
        <v>1</v>
      </c>
      <c r="CB14" s="114">
        <v>1</v>
      </c>
      <c r="CZ14" s="89">
        <v>0</v>
      </c>
    </row>
    <row r="15" spans="1:104" x14ac:dyDescent="0.2">
      <c r="A15" s="108">
        <v>8</v>
      </c>
      <c r="B15" s="109" t="s">
        <v>94</v>
      </c>
      <c r="C15" s="110" t="s">
        <v>95</v>
      </c>
      <c r="D15" s="111" t="s">
        <v>82</v>
      </c>
      <c r="E15" s="112">
        <v>1</v>
      </c>
      <c r="F15" s="112"/>
      <c r="G15" s="113">
        <f t="shared" si="0"/>
        <v>0</v>
      </c>
      <c r="O15" s="107">
        <v>2</v>
      </c>
      <c r="AA15" s="89">
        <v>1</v>
      </c>
      <c r="AB15" s="89">
        <v>1</v>
      </c>
      <c r="AC15" s="89">
        <v>1</v>
      </c>
      <c r="AZ15" s="89">
        <v>1</v>
      </c>
      <c r="BA15" s="89">
        <f t="shared" si="1"/>
        <v>0</v>
      </c>
      <c r="BB15" s="89">
        <f t="shared" si="2"/>
        <v>0</v>
      </c>
      <c r="BC15" s="89">
        <f t="shared" si="3"/>
        <v>0</v>
      </c>
      <c r="BD15" s="89">
        <f t="shared" si="4"/>
        <v>0</v>
      </c>
      <c r="BE15" s="89">
        <f t="shared" si="5"/>
        <v>0</v>
      </c>
      <c r="CA15" s="114">
        <v>1</v>
      </c>
      <c r="CB15" s="114">
        <v>1</v>
      </c>
      <c r="CZ15" s="89">
        <v>0</v>
      </c>
    </row>
    <row r="16" spans="1:104" x14ac:dyDescent="0.2">
      <c r="A16" s="108">
        <v>9</v>
      </c>
      <c r="B16" s="109" t="s">
        <v>96</v>
      </c>
      <c r="C16" s="110" t="s">
        <v>97</v>
      </c>
      <c r="D16" s="111" t="s">
        <v>82</v>
      </c>
      <c r="E16" s="112">
        <v>1</v>
      </c>
      <c r="F16" s="112"/>
      <c r="G16" s="113">
        <f t="shared" si="0"/>
        <v>0</v>
      </c>
      <c r="O16" s="107">
        <v>2</v>
      </c>
      <c r="AA16" s="89">
        <v>1</v>
      </c>
      <c r="AB16" s="89">
        <v>1</v>
      </c>
      <c r="AC16" s="89">
        <v>1</v>
      </c>
      <c r="AZ16" s="89">
        <v>1</v>
      </c>
      <c r="BA16" s="89">
        <f t="shared" si="1"/>
        <v>0</v>
      </c>
      <c r="BB16" s="89">
        <f t="shared" si="2"/>
        <v>0</v>
      </c>
      <c r="BC16" s="89">
        <f t="shared" si="3"/>
        <v>0</v>
      </c>
      <c r="BD16" s="89">
        <f t="shared" si="4"/>
        <v>0</v>
      </c>
      <c r="BE16" s="89">
        <f t="shared" si="5"/>
        <v>0</v>
      </c>
      <c r="CA16" s="114">
        <v>1</v>
      </c>
      <c r="CB16" s="114">
        <v>1</v>
      </c>
      <c r="CZ16" s="89">
        <v>0</v>
      </c>
    </row>
    <row r="17" spans="1:104" x14ac:dyDescent="0.2">
      <c r="A17" s="108">
        <v>10</v>
      </c>
      <c r="B17" s="109" t="s">
        <v>98</v>
      </c>
      <c r="C17" s="110" t="s">
        <v>99</v>
      </c>
      <c r="D17" s="111" t="s">
        <v>82</v>
      </c>
      <c r="E17" s="112">
        <v>1</v>
      </c>
      <c r="F17" s="112"/>
      <c r="G17" s="113">
        <f t="shared" si="0"/>
        <v>0</v>
      </c>
      <c r="O17" s="107">
        <v>2</v>
      </c>
      <c r="AA17" s="89">
        <v>1</v>
      </c>
      <c r="AB17" s="89">
        <v>1</v>
      </c>
      <c r="AC17" s="89">
        <v>1</v>
      </c>
      <c r="AZ17" s="89">
        <v>1</v>
      </c>
      <c r="BA17" s="89">
        <f t="shared" si="1"/>
        <v>0</v>
      </c>
      <c r="BB17" s="89">
        <f t="shared" si="2"/>
        <v>0</v>
      </c>
      <c r="BC17" s="89">
        <f t="shared" si="3"/>
        <v>0</v>
      </c>
      <c r="BD17" s="89">
        <f t="shared" si="4"/>
        <v>0</v>
      </c>
      <c r="BE17" s="89">
        <f t="shared" si="5"/>
        <v>0</v>
      </c>
      <c r="CA17" s="114">
        <v>1</v>
      </c>
      <c r="CB17" s="114">
        <v>1</v>
      </c>
      <c r="CZ17" s="89">
        <v>0</v>
      </c>
    </row>
    <row r="18" spans="1:104" x14ac:dyDescent="0.2">
      <c r="A18" s="108">
        <v>11</v>
      </c>
      <c r="B18" s="109" t="s">
        <v>100</v>
      </c>
      <c r="C18" s="110" t="s">
        <v>101</v>
      </c>
      <c r="D18" s="111" t="s">
        <v>102</v>
      </c>
      <c r="E18" s="112">
        <v>60</v>
      </c>
      <c r="F18" s="112"/>
      <c r="G18" s="113">
        <f t="shared" si="0"/>
        <v>0</v>
      </c>
      <c r="O18" s="107">
        <v>2</v>
      </c>
      <c r="AA18" s="89">
        <v>1</v>
      </c>
      <c r="AB18" s="89">
        <v>1</v>
      </c>
      <c r="AC18" s="89">
        <v>1</v>
      </c>
      <c r="AZ18" s="89">
        <v>1</v>
      </c>
      <c r="BA18" s="89">
        <f t="shared" si="1"/>
        <v>0</v>
      </c>
      <c r="BB18" s="89">
        <f t="shared" si="2"/>
        <v>0</v>
      </c>
      <c r="BC18" s="89">
        <f t="shared" si="3"/>
        <v>0</v>
      </c>
      <c r="BD18" s="89">
        <f t="shared" si="4"/>
        <v>0</v>
      </c>
      <c r="BE18" s="89">
        <f t="shared" si="5"/>
        <v>0</v>
      </c>
      <c r="CA18" s="114">
        <v>1</v>
      </c>
      <c r="CB18" s="114">
        <v>1</v>
      </c>
      <c r="CZ18" s="89">
        <v>0</v>
      </c>
    </row>
    <row r="19" spans="1:104" ht="22.5" x14ac:dyDescent="0.2">
      <c r="A19" s="108">
        <v>12</v>
      </c>
      <c r="B19" s="109" t="s">
        <v>103</v>
      </c>
      <c r="C19" s="110" t="s">
        <v>104</v>
      </c>
      <c r="D19" s="111" t="s">
        <v>82</v>
      </c>
      <c r="E19" s="112">
        <v>1</v>
      </c>
      <c r="F19" s="112"/>
      <c r="G19" s="113">
        <f t="shared" si="0"/>
        <v>0</v>
      </c>
      <c r="O19" s="107">
        <v>2</v>
      </c>
      <c r="AA19" s="89">
        <v>1</v>
      </c>
      <c r="AB19" s="89">
        <v>1</v>
      </c>
      <c r="AC19" s="89">
        <v>1</v>
      </c>
      <c r="AZ19" s="89">
        <v>1</v>
      </c>
      <c r="BA19" s="89">
        <f t="shared" si="1"/>
        <v>0</v>
      </c>
      <c r="BB19" s="89">
        <f t="shared" si="2"/>
        <v>0</v>
      </c>
      <c r="BC19" s="89">
        <f t="shared" si="3"/>
        <v>0</v>
      </c>
      <c r="BD19" s="89">
        <f t="shared" si="4"/>
        <v>0</v>
      </c>
      <c r="BE19" s="89">
        <f t="shared" si="5"/>
        <v>0</v>
      </c>
      <c r="CA19" s="114">
        <v>1</v>
      </c>
      <c r="CB19" s="114">
        <v>1</v>
      </c>
      <c r="CZ19" s="89">
        <v>0</v>
      </c>
    </row>
    <row r="20" spans="1:104" ht="22.5" x14ac:dyDescent="0.2">
      <c r="A20" s="108">
        <v>13</v>
      </c>
      <c r="B20" s="109" t="s">
        <v>105</v>
      </c>
      <c r="C20" s="110" t="s">
        <v>106</v>
      </c>
      <c r="D20" s="111" t="s">
        <v>82</v>
      </c>
      <c r="E20" s="112">
        <v>1</v>
      </c>
      <c r="F20" s="112"/>
      <c r="G20" s="113">
        <f t="shared" si="0"/>
        <v>0</v>
      </c>
      <c r="O20" s="107">
        <v>2</v>
      </c>
      <c r="AA20" s="89">
        <v>1</v>
      </c>
      <c r="AB20" s="89">
        <v>1</v>
      </c>
      <c r="AC20" s="89">
        <v>1</v>
      </c>
      <c r="AZ20" s="89">
        <v>1</v>
      </c>
      <c r="BA20" s="89">
        <f t="shared" si="1"/>
        <v>0</v>
      </c>
      <c r="BB20" s="89">
        <f t="shared" si="2"/>
        <v>0</v>
      </c>
      <c r="BC20" s="89">
        <f t="shared" si="3"/>
        <v>0</v>
      </c>
      <c r="BD20" s="89">
        <f t="shared" si="4"/>
        <v>0</v>
      </c>
      <c r="BE20" s="89">
        <f t="shared" si="5"/>
        <v>0</v>
      </c>
      <c r="CA20" s="114">
        <v>1</v>
      </c>
      <c r="CB20" s="114">
        <v>1</v>
      </c>
      <c r="CZ20" s="89">
        <v>0</v>
      </c>
    </row>
    <row r="21" spans="1:104" x14ac:dyDescent="0.2">
      <c r="A21" s="115"/>
      <c r="B21" s="117"/>
      <c r="C21" s="229" t="s">
        <v>107</v>
      </c>
      <c r="D21" s="230"/>
      <c r="E21" s="118">
        <v>1</v>
      </c>
      <c r="F21" s="119"/>
      <c r="G21" s="120"/>
      <c r="M21" s="116" t="s">
        <v>107</v>
      </c>
      <c r="O21" s="107"/>
    </row>
    <row r="22" spans="1:104" x14ac:dyDescent="0.2">
      <c r="A22" s="193"/>
      <c r="B22" s="194" t="s">
        <v>73</v>
      </c>
      <c r="C22" s="195" t="str">
        <f>CONCATENATE(B7," ",C7)</f>
        <v>11 Přípravné a přidružené práce</v>
      </c>
      <c r="D22" s="196"/>
      <c r="E22" s="197"/>
      <c r="F22" s="198"/>
      <c r="G22" s="199">
        <f>SUM(G7:G21)</f>
        <v>0</v>
      </c>
      <c r="O22" s="107">
        <v>4</v>
      </c>
      <c r="BA22" s="121">
        <f>SUM(BA7:BA21)</f>
        <v>0</v>
      </c>
      <c r="BB22" s="121">
        <f>SUM(BB7:BB21)</f>
        <v>0</v>
      </c>
      <c r="BC22" s="121">
        <f>SUM(BC7:BC21)</f>
        <v>0</v>
      </c>
      <c r="BD22" s="121">
        <f>SUM(BD7:BD21)</f>
        <v>0</v>
      </c>
      <c r="BE22" s="121">
        <f>SUM(BE7:BE21)</f>
        <v>0</v>
      </c>
    </row>
    <row r="23" spans="1:104" x14ac:dyDescent="0.2">
      <c r="E23" s="89"/>
    </row>
    <row r="24" spans="1:104" x14ac:dyDescent="0.2">
      <c r="E24" s="89"/>
    </row>
    <row r="25" spans="1:104" x14ac:dyDescent="0.2">
      <c r="E25" s="89"/>
    </row>
    <row r="26" spans="1:104" x14ac:dyDescent="0.2">
      <c r="E26" s="89"/>
    </row>
    <row r="27" spans="1:104" x14ac:dyDescent="0.2">
      <c r="E27" s="89"/>
    </row>
    <row r="28" spans="1:104" x14ac:dyDescent="0.2">
      <c r="E28" s="89"/>
    </row>
    <row r="29" spans="1:104" x14ac:dyDescent="0.2">
      <c r="E29" s="89"/>
    </row>
    <row r="30" spans="1:104" x14ac:dyDescent="0.2">
      <c r="E30" s="89"/>
    </row>
    <row r="31" spans="1:104" x14ac:dyDescent="0.2">
      <c r="E31" s="89"/>
    </row>
    <row r="32" spans="1:104" x14ac:dyDescent="0.2">
      <c r="E32" s="89"/>
    </row>
    <row r="33" spans="1:7" x14ac:dyDescent="0.2">
      <c r="E33" s="89"/>
    </row>
    <row r="34" spans="1:7" x14ac:dyDescent="0.2">
      <c r="E34" s="89"/>
    </row>
    <row r="35" spans="1:7" x14ac:dyDescent="0.2">
      <c r="E35" s="89"/>
    </row>
    <row r="36" spans="1:7" x14ac:dyDescent="0.2">
      <c r="E36" s="89"/>
    </row>
    <row r="37" spans="1:7" x14ac:dyDescent="0.2">
      <c r="E37" s="89"/>
    </row>
    <row r="38" spans="1:7" x14ac:dyDescent="0.2">
      <c r="E38" s="89"/>
    </row>
    <row r="39" spans="1:7" x14ac:dyDescent="0.2">
      <c r="E39" s="89"/>
    </row>
    <row r="40" spans="1:7" x14ac:dyDescent="0.2">
      <c r="E40" s="89"/>
    </row>
    <row r="41" spans="1:7" x14ac:dyDescent="0.2">
      <c r="E41" s="89"/>
    </row>
    <row r="42" spans="1:7" x14ac:dyDescent="0.2">
      <c r="E42" s="89"/>
    </row>
    <row r="43" spans="1:7" x14ac:dyDescent="0.2">
      <c r="E43" s="89"/>
    </row>
    <row r="44" spans="1:7" x14ac:dyDescent="0.2">
      <c r="E44" s="89"/>
    </row>
    <row r="45" spans="1:7" x14ac:dyDescent="0.2">
      <c r="E45" s="89"/>
    </row>
    <row r="46" spans="1:7" x14ac:dyDescent="0.2">
      <c r="A46" s="122"/>
      <c r="B46" s="122"/>
      <c r="C46" s="122"/>
      <c r="D46" s="122"/>
      <c r="E46" s="122"/>
      <c r="F46" s="122"/>
      <c r="G46" s="122"/>
    </row>
    <row r="47" spans="1:7" x14ac:dyDescent="0.2">
      <c r="A47" s="122"/>
      <c r="B47" s="122"/>
      <c r="C47" s="122"/>
      <c r="D47" s="122"/>
      <c r="E47" s="122"/>
      <c r="F47" s="122"/>
      <c r="G47" s="122"/>
    </row>
    <row r="48" spans="1:7" x14ac:dyDescent="0.2">
      <c r="A48" s="122"/>
      <c r="B48" s="122"/>
      <c r="C48" s="122"/>
      <c r="D48" s="122"/>
      <c r="E48" s="122"/>
      <c r="F48" s="122"/>
      <c r="G48" s="122"/>
    </row>
    <row r="49" spans="1:7" x14ac:dyDescent="0.2">
      <c r="A49" s="122"/>
      <c r="B49" s="122"/>
      <c r="C49" s="122"/>
      <c r="D49" s="122"/>
      <c r="E49" s="122"/>
      <c r="F49" s="122"/>
      <c r="G49" s="122"/>
    </row>
    <row r="50" spans="1:7" x14ac:dyDescent="0.2">
      <c r="E50" s="89"/>
    </row>
    <row r="51" spans="1:7" x14ac:dyDescent="0.2">
      <c r="E51" s="89"/>
    </row>
    <row r="52" spans="1:7" x14ac:dyDescent="0.2">
      <c r="E52" s="89"/>
    </row>
    <row r="53" spans="1:7" x14ac:dyDescent="0.2">
      <c r="E53" s="89"/>
    </row>
    <row r="54" spans="1:7" x14ac:dyDescent="0.2">
      <c r="E54" s="89"/>
    </row>
    <row r="55" spans="1:7" x14ac:dyDescent="0.2">
      <c r="E55" s="89"/>
    </row>
    <row r="56" spans="1:7" x14ac:dyDescent="0.2">
      <c r="E56" s="89"/>
    </row>
    <row r="57" spans="1:7" x14ac:dyDescent="0.2">
      <c r="E57" s="89"/>
    </row>
    <row r="58" spans="1:7" x14ac:dyDescent="0.2">
      <c r="E58" s="89"/>
    </row>
    <row r="59" spans="1:7" x14ac:dyDescent="0.2">
      <c r="E59" s="89"/>
    </row>
    <row r="60" spans="1:7" x14ac:dyDescent="0.2">
      <c r="E60" s="89"/>
    </row>
    <row r="61" spans="1:7" x14ac:dyDescent="0.2">
      <c r="E61" s="89"/>
    </row>
    <row r="62" spans="1:7" x14ac:dyDescent="0.2">
      <c r="E62" s="89"/>
    </row>
    <row r="63" spans="1:7" x14ac:dyDescent="0.2">
      <c r="E63" s="89"/>
    </row>
    <row r="64" spans="1:7" x14ac:dyDescent="0.2">
      <c r="E64" s="89"/>
    </row>
    <row r="65" spans="5:5" x14ac:dyDescent="0.2">
      <c r="E65" s="89"/>
    </row>
    <row r="66" spans="5:5" x14ac:dyDescent="0.2">
      <c r="E66" s="89"/>
    </row>
    <row r="67" spans="5:5" x14ac:dyDescent="0.2">
      <c r="E67" s="89"/>
    </row>
    <row r="68" spans="5:5" x14ac:dyDescent="0.2">
      <c r="E68" s="89"/>
    </row>
    <row r="69" spans="5:5" x14ac:dyDescent="0.2">
      <c r="E69" s="89"/>
    </row>
    <row r="70" spans="5:5" x14ac:dyDescent="0.2">
      <c r="E70" s="89"/>
    </row>
    <row r="71" spans="5:5" x14ac:dyDescent="0.2">
      <c r="E71" s="89"/>
    </row>
    <row r="72" spans="5:5" x14ac:dyDescent="0.2">
      <c r="E72" s="89"/>
    </row>
    <row r="73" spans="5:5" x14ac:dyDescent="0.2">
      <c r="E73" s="89"/>
    </row>
    <row r="74" spans="5:5" x14ac:dyDescent="0.2">
      <c r="E74" s="89"/>
    </row>
    <row r="75" spans="5:5" x14ac:dyDescent="0.2">
      <c r="E75" s="89"/>
    </row>
    <row r="76" spans="5:5" x14ac:dyDescent="0.2">
      <c r="E76" s="89"/>
    </row>
    <row r="77" spans="5:5" x14ac:dyDescent="0.2">
      <c r="E77" s="89"/>
    </row>
    <row r="78" spans="5:5" x14ac:dyDescent="0.2">
      <c r="E78" s="89"/>
    </row>
    <row r="79" spans="5:5" x14ac:dyDescent="0.2">
      <c r="E79" s="89"/>
    </row>
    <row r="80" spans="5:5" x14ac:dyDescent="0.2">
      <c r="E80" s="89"/>
    </row>
    <row r="81" spans="1:7" x14ac:dyDescent="0.2">
      <c r="A81" s="123"/>
      <c r="B81" s="123"/>
    </row>
    <row r="82" spans="1:7" x14ac:dyDescent="0.2">
      <c r="A82" s="122"/>
      <c r="B82" s="122"/>
      <c r="C82" s="125"/>
      <c r="D82" s="125"/>
      <c r="E82" s="126"/>
      <c r="F82" s="125"/>
      <c r="G82" s="127"/>
    </row>
    <row r="83" spans="1:7" x14ac:dyDescent="0.2">
      <c r="A83" s="128"/>
      <c r="B83" s="128"/>
      <c r="C83" s="122"/>
      <c r="D83" s="122"/>
      <c r="E83" s="129"/>
      <c r="F83" s="122"/>
      <c r="G83" s="122"/>
    </row>
    <row r="84" spans="1:7" x14ac:dyDescent="0.2">
      <c r="A84" s="122"/>
      <c r="B84" s="122"/>
      <c r="C84" s="122"/>
      <c r="D84" s="122"/>
      <c r="E84" s="129"/>
      <c r="F84" s="122"/>
      <c r="G84" s="122"/>
    </row>
    <row r="85" spans="1:7" x14ac:dyDescent="0.2">
      <c r="A85" s="122"/>
      <c r="B85" s="122"/>
      <c r="C85" s="122"/>
      <c r="D85" s="122"/>
      <c r="E85" s="129"/>
      <c r="F85" s="122"/>
      <c r="G85" s="122"/>
    </row>
    <row r="86" spans="1:7" x14ac:dyDescent="0.2">
      <c r="A86" s="122"/>
      <c r="B86" s="122"/>
      <c r="C86" s="122"/>
      <c r="D86" s="122"/>
      <c r="E86" s="129"/>
      <c r="F86" s="122"/>
      <c r="G86" s="122"/>
    </row>
    <row r="87" spans="1:7" x14ac:dyDescent="0.2">
      <c r="A87" s="122"/>
      <c r="B87" s="122"/>
      <c r="C87" s="122"/>
      <c r="D87" s="122"/>
      <c r="E87" s="129"/>
      <c r="F87" s="122"/>
      <c r="G87" s="122"/>
    </row>
    <row r="88" spans="1:7" x14ac:dyDescent="0.2">
      <c r="A88" s="122"/>
      <c r="B88" s="122"/>
      <c r="C88" s="122"/>
      <c r="D88" s="122"/>
      <c r="E88" s="129"/>
      <c r="F88" s="122"/>
      <c r="G88" s="122"/>
    </row>
    <row r="89" spans="1:7" x14ac:dyDescent="0.2">
      <c r="A89" s="122"/>
      <c r="B89" s="122"/>
      <c r="C89" s="122"/>
      <c r="D89" s="122"/>
      <c r="E89" s="129"/>
      <c r="F89" s="122"/>
      <c r="G89" s="122"/>
    </row>
    <row r="90" spans="1:7" x14ac:dyDescent="0.2">
      <c r="A90" s="122"/>
      <c r="B90" s="122"/>
      <c r="C90" s="122"/>
      <c r="D90" s="122"/>
      <c r="E90" s="129"/>
      <c r="F90" s="122"/>
      <c r="G90" s="122"/>
    </row>
    <row r="91" spans="1:7" x14ac:dyDescent="0.2">
      <c r="A91" s="122"/>
      <c r="B91" s="122"/>
      <c r="C91" s="122"/>
      <c r="D91" s="122"/>
      <c r="E91" s="129"/>
      <c r="F91" s="122"/>
      <c r="G91" s="122"/>
    </row>
    <row r="92" spans="1:7" x14ac:dyDescent="0.2">
      <c r="A92" s="122"/>
      <c r="B92" s="122"/>
      <c r="C92" s="122"/>
      <c r="D92" s="122"/>
      <c r="E92" s="129"/>
      <c r="F92" s="122"/>
      <c r="G92" s="122"/>
    </row>
    <row r="93" spans="1:7" x14ac:dyDescent="0.2">
      <c r="A93" s="122"/>
      <c r="B93" s="122"/>
      <c r="C93" s="122"/>
      <c r="D93" s="122"/>
      <c r="E93" s="129"/>
      <c r="F93" s="122"/>
      <c r="G93" s="122"/>
    </row>
    <row r="94" spans="1:7" x14ac:dyDescent="0.2">
      <c r="A94" s="122"/>
      <c r="B94" s="122"/>
      <c r="C94" s="122"/>
      <c r="D94" s="122"/>
      <c r="E94" s="129"/>
      <c r="F94" s="122"/>
      <c r="G94" s="122"/>
    </row>
    <row r="95" spans="1:7" x14ac:dyDescent="0.2">
      <c r="A95" s="122"/>
      <c r="B95" s="122"/>
      <c r="C95" s="122"/>
      <c r="D95" s="122"/>
      <c r="E95" s="129"/>
      <c r="F95" s="122"/>
      <c r="G95" s="122"/>
    </row>
  </sheetData>
  <mergeCells count="6">
    <mergeCell ref="A1:G1"/>
    <mergeCell ref="A3:B3"/>
    <mergeCell ref="A4:B4"/>
    <mergeCell ref="E4:G4"/>
    <mergeCell ref="C21:D21"/>
    <mergeCell ref="E3:F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Petr Pešek</cp:lastModifiedBy>
  <cp:lastPrinted>2018-12-19T09:03:11Z</cp:lastPrinted>
  <dcterms:created xsi:type="dcterms:W3CDTF">2018-12-16T14:19:44Z</dcterms:created>
  <dcterms:modified xsi:type="dcterms:W3CDTF">2019-01-30T11:19:03Z</dcterms:modified>
</cp:coreProperties>
</file>