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M\spolecny\Hřbitov 2016 VZ\mat VZ\"/>
    </mc:Choice>
  </mc:AlternateContent>
  <bookViews>
    <workbookView xWindow="0" yWindow="0" windowWidth="21570" windowHeight="7965"/>
  </bookViews>
  <sheets>
    <sheet name="Příloha č.1Položkový rozpočet" sheetId="1" r:id="rId1"/>
  </sheets>
  <calcPr calcId="171026"/>
</workbook>
</file>

<file path=xl/calcChain.xml><?xml version="1.0" encoding="utf-8"?>
<calcChain xmlns="http://schemas.openxmlformats.org/spreadsheetml/2006/main">
  <c r="N53" i="1" l="1"/>
  <c r="P47" i="1"/>
  <c r="P50" i="1" s="1"/>
  <c r="Q47" i="1"/>
  <c r="R48" i="1" s="1"/>
  <c r="P49" i="1"/>
  <c r="R49" i="1" s="1"/>
  <c r="P52" i="1" l="1"/>
  <c r="P54" i="1"/>
  <c r="Q50" i="1"/>
  <c r="I20" i="1"/>
  <c r="J20" i="1" s="1"/>
  <c r="I22" i="1"/>
  <c r="J22" i="1" s="1"/>
  <c r="I19" i="1"/>
  <c r="J19" i="1" s="1"/>
  <c r="I18" i="1"/>
  <c r="J18" i="1" s="1"/>
  <c r="I17" i="1"/>
  <c r="J17" i="1" s="1"/>
  <c r="Q52" i="1" l="1"/>
  <c r="Q54" i="1"/>
  <c r="I24" i="1"/>
  <c r="J24" i="1"/>
</calcChain>
</file>

<file path=xl/sharedStrings.xml><?xml version="1.0" encoding="utf-8"?>
<sst xmlns="http://schemas.openxmlformats.org/spreadsheetml/2006/main" count="85" uniqueCount="72">
  <si>
    <t>Příloha č. 1A</t>
  </si>
  <si>
    <t xml:space="preserve">Položkový     rozpočet     činností  </t>
  </si>
  <si>
    <t>Název nebo obchodní firma uchazeče</t>
  </si>
  <si>
    <t>Jméno a příjmení statutárního orgánu uchazeče nebo jeho členů</t>
  </si>
  <si>
    <t xml:space="preserve">Jméno a příjmení jiné fyzické osoby/osob oprávněné/ných jednat jménem uchazeče; tel:, e-mail: ; </t>
  </si>
  <si>
    <t xml:space="preserve">Položkový rozpočet činností - Správa hřbitovů </t>
  </si>
  <si>
    <t>p.č.</t>
  </si>
  <si>
    <t>Pracovní operace</t>
  </si>
  <si>
    <t>Složky ceny</t>
  </si>
  <si>
    <t>Jednotka</t>
  </si>
  <si>
    <t xml:space="preserve">Cena za jednotku                        v Kč bez DPH </t>
  </si>
  <si>
    <t>Předpis na prováděnou činnost</t>
  </si>
  <si>
    <t>Předpoklad celkového množství  jednotek                               za jeden rok</t>
  </si>
  <si>
    <t>Cena za rok                              v Kč bez DPH</t>
  </si>
  <si>
    <t>Cena za rok                                     v Kč                        včetně DPH</t>
  </si>
  <si>
    <t>1.</t>
  </si>
  <si>
    <t xml:space="preserve">Správa a zajištění provozů hřbitova </t>
  </si>
  <si>
    <t>paušál</t>
  </si>
  <si>
    <t>měsíc</t>
  </si>
  <si>
    <t>dle smlouvy</t>
  </si>
  <si>
    <t>Úklid cest, chodníků, parkoviště před vstupem a vlastní vjezd na městský hřbitov</t>
  </si>
  <si>
    <t>m2</t>
  </si>
  <si>
    <t>2 x měsíčně, v případě potřeby častěji</t>
  </si>
  <si>
    <t>Sečení trávy se sběrem, odvoz a likvidace                         travní hmoty</t>
  </si>
  <si>
    <t>dle harmonogramu</t>
  </si>
  <si>
    <t>úklid kolumbária</t>
  </si>
  <si>
    <t>měsíčně</t>
  </si>
  <si>
    <r>
      <t xml:space="preserve">Opravy mobiliáře hřbitova   </t>
    </r>
    <r>
      <rPr>
        <b/>
        <sz val="8"/>
        <rFont val="Arial CE"/>
        <charset val="238"/>
      </rPr>
      <t>*)</t>
    </r>
  </si>
  <si>
    <t>materiál + práce</t>
  </si>
  <si>
    <t>x</t>
  </si>
  <si>
    <t>dle potřeby</t>
  </si>
  <si>
    <t>Úklid opuštěných hrobů a hrobů města</t>
  </si>
  <si>
    <t>hod.</t>
  </si>
  <si>
    <t>4 xročně</t>
  </si>
  <si>
    <t xml:space="preserve">Nabídková cena  v Kč - Základní hodnotící kriterium </t>
  </si>
  <si>
    <t>CELKEM:</t>
  </si>
  <si>
    <t xml:space="preserve">Legenda </t>
  </si>
  <si>
    <t xml:space="preserve">Uchazeč pro účely hodnoení nabídky vyplní pouze světle zelená pole -                         dílčí nabídkové ceny za jednotlové činnosti.                                                                                                                                                          </t>
  </si>
  <si>
    <t xml:space="preserve">Hodnota hodnotíciho kriteria "Nabídková cena bez DPH" bude vypočtena na základě vložených vzorců automatizovaně.  </t>
  </si>
  <si>
    <t>Dodavatel tímto prohlašuje, že výše uvedené jadnotkové nabídkové odpovídají skutečnosti ke dni podání nabídky a jsou                                                                                                    pro dodavatele jako pro uchazeče závazné pro realizaci předmětu této veřejné zakázky.</t>
  </si>
  <si>
    <t>Toto prohlášení je projevem vážné, pravé a svobodné vůle uchazeče a nebylo učiněno v tísni či za nápadně nevýhodných podmínek.                                                                                                                                                          Na důkaz souhlasu připojuje osoba oprávněná jednat jménem či za uchazeče svůj vlastnoruční podpis, jak následuje.</t>
  </si>
  <si>
    <t xml:space="preserve">V ………………................................……...………… </t>
  </si>
  <si>
    <t>dne ……………..………….. 2016</t>
  </si>
  <si>
    <t>……………………………………….…………………………………………….</t>
  </si>
  <si>
    <t>vlastnoruční podpis osoby oprávněné jednat                                                                                                                                                jménem či za uchazeče                                                                                                                                                                           razítko</t>
  </si>
  <si>
    <t xml:space="preserve">poznámky: </t>
  </si>
  <si>
    <t xml:space="preserve">*) položka bude naceněna ad hoc při uskutečnění opravy dle jejího charakteru </t>
  </si>
  <si>
    <t>2*měsíčně</t>
  </si>
  <si>
    <t>12 sečí</t>
  </si>
  <si>
    <t>celkem</t>
  </si>
  <si>
    <t>557/3</t>
  </si>
  <si>
    <t>kolumbária</t>
  </si>
  <si>
    <t>557/1</t>
  </si>
  <si>
    <t>hlavní</t>
  </si>
  <si>
    <t>557/4</t>
  </si>
  <si>
    <t>autoškola</t>
  </si>
  <si>
    <t>komunikace</t>
  </si>
  <si>
    <t>hrobů</t>
  </si>
  <si>
    <t>pro hroby</t>
  </si>
  <si>
    <t>výměra</t>
  </si>
  <si>
    <t>ppč</t>
  </si>
  <si>
    <t>kontrola</t>
  </si>
  <si>
    <t>plochy</t>
  </si>
  <si>
    <t>sečení ploch</t>
  </si>
  <si>
    <t xml:space="preserve">plochy </t>
  </si>
  <si>
    <t>celkem p.p.č.</t>
  </si>
  <si>
    <t>výměry</t>
  </si>
  <si>
    <t xml:space="preserve">DPH je pro výpočet stanveno ve výši 15% ( koef. = 1,15) </t>
  </si>
  <si>
    <t>navýšení o 10 akcí= 34 x úklid</t>
  </si>
  <si>
    <t>Správa,  údržba a provozování veřejného pohřebiště města Český Krumlov</t>
  </si>
  <si>
    <t>navýšení o dalších 28 akcí=celkem 40</t>
  </si>
  <si>
    <t xml:space="preserve">poznámka: barevné označení koresponduje s barvami v tabulce pro výpočet(sloupec L, řádek 45)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</si>
</sst>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8"/>
      <color rgb="FFFF0000"/>
      <name val="Arial CE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/>
      <diagonal/>
    </border>
    <border>
      <left style="thin">
        <color theme="0" tint="-4.9989318521683403E-2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9">
    <xf numFmtId="0" fontId="0" fillId="0" borderId="0" xfId="0"/>
    <xf numFmtId="0" fontId="5" fillId="0" borderId="0" xfId="0" applyFont="1"/>
    <xf numFmtId="0" fontId="7" fillId="0" borderId="0" xfId="0" applyFont="1"/>
    <xf numFmtId="2" fontId="4" fillId="0" borderId="0" xfId="1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0" fillId="0" borderId="0" xfId="0"/>
    <xf numFmtId="0" fontId="11" fillId="0" borderId="0" xfId="2" applyFont="1" applyAlignment="1" applyProtection="1">
      <alignment vertical="center"/>
    </xf>
    <xf numFmtId="0" fontId="13" fillId="0" borderId="0" xfId="0" applyFont="1"/>
    <xf numFmtId="0" fontId="16" fillId="0" borderId="0" xfId="0" applyFont="1"/>
    <xf numFmtId="0" fontId="18" fillId="0" borderId="0" xfId="0" applyFont="1" applyAlignment="1">
      <alignment horizontal="center" wrapText="1"/>
    </xf>
    <xf numFmtId="0" fontId="22" fillId="0" borderId="0" xfId="2" applyFont="1" applyAlignment="1" applyProtection="1">
      <alignment vertical="center"/>
    </xf>
    <xf numFmtId="0" fontId="24" fillId="0" borderId="0" xfId="2" applyFont="1" applyAlignment="1" applyProtection="1">
      <alignment vertical="center"/>
    </xf>
    <xf numFmtId="0" fontId="25" fillId="0" borderId="0" xfId="0" applyFont="1"/>
    <xf numFmtId="0" fontId="5" fillId="0" borderId="0" xfId="0" applyFont="1" applyBorder="1" applyAlignment="1"/>
    <xf numFmtId="0" fontId="11" fillId="5" borderId="14" xfId="2" applyFont="1" applyFill="1" applyBorder="1" applyAlignment="1" applyProtection="1">
      <alignment horizontal="left" vertical="center"/>
      <protection locked="0"/>
    </xf>
    <xf numFmtId="0" fontId="11" fillId="5" borderId="15" xfId="2" applyFont="1" applyFill="1" applyBorder="1" applyAlignment="1" applyProtection="1">
      <alignment horizontal="left" vertical="center"/>
      <protection locked="0"/>
    </xf>
    <xf numFmtId="0" fontId="11" fillId="5" borderId="16" xfId="2" applyFont="1" applyFill="1" applyBorder="1" applyAlignment="1" applyProtection="1">
      <alignment horizontal="left" vertical="center"/>
      <protection locked="0"/>
    </xf>
    <xf numFmtId="0" fontId="23" fillId="0" borderId="17" xfId="0" applyFont="1" applyBorder="1"/>
    <xf numFmtId="0" fontId="18" fillId="0" borderId="18" xfId="0" applyFont="1" applyBorder="1"/>
    <xf numFmtId="0" fontId="23" fillId="0" borderId="18" xfId="0" applyFont="1" applyBorder="1"/>
    <xf numFmtId="0" fontId="2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4" fontId="2" fillId="3" borderId="5" xfId="1" applyNumberFormat="1" applyFont="1" applyFill="1" applyBorder="1" applyAlignment="1">
      <alignment horizontal="center" vertical="center" wrapText="1"/>
    </xf>
    <xf numFmtId="2" fontId="2" fillId="3" borderId="5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right" vertical="center" wrapText="1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Protection="1"/>
    <xf numFmtId="0" fontId="14" fillId="0" borderId="0" xfId="0" applyFont="1" applyProtection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6" fillId="0" borderId="0" xfId="0" applyFont="1" applyProtection="1"/>
    <xf numFmtId="0" fontId="20" fillId="0" borderId="0" xfId="0" applyFont="1" applyAlignment="1">
      <alignment wrapText="1"/>
    </xf>
    <xf numFmtId="0" fontId="12" fillId="2" borderId="1" xfId="0" applyFont="1" applyFill="1" applyBorder="1" applyProtection="1"/>
    <xf numFmtId="4" fontId="3" fillId="2" borderId="24" xfId="1" applyNumberFormat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3" fontId="3" fillId="0" borderId="24" xfId="1" applyNumberFormat="1" applyFont="1" applyFill="1" applyBorder="1" applyAlignment="1">
      <alignment horizontal="center" vertical="center" wrapText="1"/>
    </xf>
    <xf numFmtId="4" fontId="3" fillId="6" borderId="24" xfId="1" applyNumberFormat="1" applyFont="1" applyFill="1" applyBorder="1" applyAlignment="1">
      <alignment horizontal="right" vertical="center" wrapText="1"/>
    </xf>
    <xf numFmtId="4" fontId="3" fillId="6" borderId="25" xfId="1" applyNumberFormat="1" applyFont="1" applyFill="1" applyBorder="1" applyAlignment="1">
      <alignment horizontal="right" vertical="center" wrapText="1"/>
    </xf>
    <xf numFmtId="0" fontId="3" fillId="0" borderId="6" xfId="1" applyFont="1" applyFill="1" applyBorder="1" applyAlignment="1">
      <alignment horizontal="center" vertical="center" wrapText="1"/>
    </xf>
    <xf numFmtId="4" fontId="3" fillId="6" borderId="10" xfId="1" applyNumberFormat="1" applyFont="1" applyFill="1" applyBorder="1" applyAlignment="1">
      <alignment horizontal="right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5" borderId="26" xfId="1" applyFont="1" applyFill="1" applyBorder="1" applyAlignment="1">
      <alignment horizontal="center" vertical="center" wrapText="1"/>
    </xf>
    <xf numFmtId="4" fontId="3" fillId="5" borderId="27" xfId="1" applyNumberFormat="1" applyFont="1" applyFill="1" applyBorder="1" applyAlignment="1">
      <alignment horizontal="right" vertical="center" wrapText="1"/>
    </xf>
    <xf numFmtId="4" fontId="3" fillId="5" borderId="28" xfId="1" applyNumberFormat="1" applyFont="1" applyFill="1" applyBorder="1" applyAlignment="1">
      <alignment horizontal="right" vertical="center" wrapText="1"/>
    </xf>
    <xf numFmtId="0" fontId="3" fillId="5" borderId="29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/>
    </xf>
    <xf numFmtId="0" fontId="3" fillId="5" borderId="11" xfId="1" applyFont="1" applyFill="1" applyBorder="1" applyAlignment="1">
      <alignment horizontal="center" vertical="center" wrapText="1"/>
    </xf>
    <xf numFmtId="0" fontId="15" fillId="5" borderId="2" xfId="0" applyFont="1" applyFill="1" applyBorder="1" applyProtection="1"/>
    <xf numFmtId="4" fontId="3" fillId="7" borderId="8" xfId="1" applyNumberFormat="1" applyFont="1" applyFill="1" applyBorder="1" applyAlignment="1">
      <alignment horizontal="right" vertical="center" wrapText="1"/>
    </xf>
    <xf numFmtId="4" fontId="27" fillId="7" borderId="7" xfId="1" applyNumberFormat="1" applyFont="1" applyFill="1" applyBorder="1" applyAlignment="1">
      <alignment horizontal="right" vertical="center" wrapText="1"/>
    </xf>
    <xf numFmtId="0" fontId="6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0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0" fillId="0" borderId="33" xfId="0" applyBorder="1"/>
    <xf numFmtId="0" fontId="0" fillId="0" borderId="1" xfId="0" applyBorder="1" applyAlignment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1" xfId="0" applyBorder="1" applyAlignment="1"/>
    <xf numFmtId="0" fontId="0" fillId="0" borderId="43" xfId="0" applyBorder="1"/>
    <xf numFmtId="0" fontId="0" fillId="0" borderId="44" xfId="0" applyBorder="1"/>
    <xf numFmtId="0" fontId="29" fillId="0" borderId="45" xfId="0" applyFont="1" applyBorder="1"/>
    <xf numFmtId="0" fontId="0" fillId="8" borderId="0" xfId="0" applyFill="1"/>
    <xf numFmtId="0" fontId="0" fillId="9" borderId="0" xfId="0" applyFill="1"/>
    <xf numFmtId="0" fontId="28" fillId="9" borderId="31" xfId="0" applyFont="1" applyFill="1" applyBorder="1"/>
    <xf numFmtId="0" fontId="28" fillId="10" borderId="31" xfId="0" applyFont="1" applyFill="1" applyBorder="1"/>
    <xf numFmtId="0" fontId="0" fillId="10" borderId="0" xfId="0" applyFill="1"/>
    <xf numFmtId="3" fontId="3" fillId="10" borderId="1" xfId="1" applyNumberFormat="1" applyFont="1" applyFill="1" applyBorder="1" applyAlignment="1">
      <alignment horizontal="center" vertical="center" wrapText="1"/>
    </xf>
    <xf numFmtId="3" fontId="3" fillId="9" borderId="1" xfId="1" applyNumberFormat="1" applyFont="1" applyFill="1" applyBorder="1" applyAlignment="1">
      <alignment horizontal="center" vertical="center" wrapText="1"/>
    </xf>
    <xf numFmtId="3" fontId="3" fillId="8" borderId="1" xfId="1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1" fillId="4" borderId="3" xfId="2" applyFont="1" applyFill="1" applyBorder="1" applyAlignment="1" applyProtection="1">
      <alignment horizontal="left" vertical="center"/>
      <protection locked="0"/>
    </xf>
    <xf numFmtId="0" fontId="11" fillId="4" borderId="11" xfId="2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/>
    <xf numFmtId="0" fontId="5" fillId="0" borderId="12" xfId="0" applyFont="1" applyBorder="1" applyAlignment="1"/>
    <xf numFmtId="0" fontId="11" fillId="4" borderId="3" xfId="2" applyFont="1" applyFill="1" applyBorder="1" applyAlignment="1" applyProtection="1">
      <alignment horizontal="center" vertical="center"/>
      <protection locked="0"/>
    </xf>
    <xf numFmtId="0" fontId="11" fillId="4" borderId="11" xfId="2" applyFont="1" applyFill="1" applyBorder="1" applyAlignment="1" applyProtection="1">
      <alignment horizontal="center" vertical="center"/>
      <protection locked="0"/>
    </xf>
    <xf numFmtId="0" fontId="17" fillId="5" borderId="11" xfId="1" applyFont="1" applyFill="1" applyBorder="1" applyAlignment="1" applyProtection="1">
      <alignment horizontal="left" vertical="center" wrapText="1"/>
    </xf>
    <xf numFmtId="0" fontId="15" fillId="5" borderId="11" xfId="0" applyFont="1" applyFill="1" applyBorder="1" applyAlignment="1" applyProtection="1"/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wrapText="1"/>
    </xf>
    <xf numFmtId="0" fontId="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4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8" xfId="0" applyBorder="1" applyAlignment="1">
      <alignment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4"/>
  <sheetViews>
    <sheetView tabSelected="1" zoomScaleNormal="100" workbookViewId="0">
      <selection activeCell="N23" sqref="N23"/>
    </sheetView>
  </sheetViews>
  <sheetFormatPr defaultRowHeight="15" x14ac:dyDescent="0.25"/>
  <cols>
    <col min="1" max="1" width="1" customWidth="1"/>
    <col min="2" max="2" width="4.85546875" customWidth="1"/>
    <col min="3" max="3" width="35.28515625" customWidth="1"/>
    <col min="4" max="4" width="13" style="12" customWidth="1"/>
    <col min="5" max="5" width="9.7109375" customWidth="1"/>
    <col min="6" max="6" width="10.85546875" customWidth="1"/>
    <col min="7" max="7" width="13.42578125" customWidth="1"/>
    <col min="8" max="8" width="12.85546875" customWidth="1"/>
    <col min="9" max="9" width="16.140625" customWidth="1"/>
    <col min="10" max="10" width="18.85546875" customWidth="1"/>
    <col min="12" max="13" width="9.140625" style="2"/>
    <col min="15" max="15" width="7.85546875" customWidth="1"/>
    <col min="16" max="16" width="9.7109375" customWidth="1"/>
  </cols>
  <sheetData>
    <row r="1" spans="2:13" x14ac:dyDescent="0.25">
      <c r="B1" s="43"/>
      <c r="C1" s="15" t="s">
        <v>0</v>
      </c>
      <c r="D1" s="15"/>
      <c r="E1" s="43"/>
      <c r="F1" s="44"/>
      <c r="G1" s="43"/>
      <c r="H1" s="43"/>
      <c r="I1" s="43"/>
      <c r="J1" s="43"/>
      <c r="K1" s="41"/>
      <c r="L1" s="42"/>
      <c r="M1" s="42"/>
    </row>
    <row r="2" spans="2:13" ht="5.25" customHeight="1" x14ac:dyDescent="0.25">
      <c r="B2" s="43"/>
      <c r="C2" s="14"/>
      <c r="D2" s="14"/>
      <c r="E2" s="45"/>
      <c r="F2" s="44"/>
      <c r="G2" s="43"/>
      <c r="H2" s="43"/>
      <c r="I2" s="43"/>
      <c r="J2" s="43"/>
      <c r="K2" s="41"/>
      <c r="L2" s="42"/>
      <c r="M2" s="42"/>
    </row>
    <row r="3" spans="2:13" ht="18.75" customHeight="1" x14ac:dyDescent="0.25">
      <c r="B3" s="109" t="s">
        <v>69</v>
      </c>
      <c r="C3" s="109"/>
      <c r="D3" s="109"/>
      <c r="E3" s="109"/>
      <c r="F3" s="109"/>
      <c r="G3" s="109"/>
      <c r="H3" s="109"/>
      <c r="I3" s="109"/>
      <c r="J3" s="109"/>
      <c r="K3" s="41"/>
      <c r="L3" s="42"/>
      <c r="M3" s="42"/>
    </row>
    <row r="4" spans="2:13" ht="6" customHeight="1" x14ac:dyDescent="0.25">
      <c r="B4" s="16"/>
      <c r="C4" s="16"/>
      <c r="D4" s="16"/>
      <c r="E4" s="16"/>
      <c r="F4" s="16"/>
      <c r="G4" s="16"/>
      <c r="H4" s="16"/>
      <c r="I4" s="16"/>
      <c r="J4" s="16"/>
      <c r="K4" s="41"/>
      <c r="L4" s="42"/>
      <c r="M4" s="42"/>
    </row>
    <row r="5" spans="2:13" x14ac:dyDescent="0.25">
      <c r="B5" s="110" t="s">
        <v>1</v>
      </c>
      <c r="C5" s="110"/>
      <c r="D5" s="110"/>
      <c r="E5" s="110"/>
      <c r="F5" s="110"/>
      <c r="G5" s="110"/>
      <c r="H5" s="110"/>
      <c r="I5" s="110"/>
      <c r="J5" s="110"/>
      <c r="K5" s="41"/>
      <c r="L5" s="42"/>
      <c r="M5" s="42"/>
    </row>
    <row r="6" spans="2:13" ht="9" customHeight="1" x14ac:dyDescent="0.25">
      <c r="B6" s="16"/>
      <c r="C6" s="16"/>
      <c r="D6" s="16"/>
      <c r="E6" s="16"/>
      <c r="F6" s="16"/>
      <c r="G6" s="16"/>
      <c r="H6" s="16"/>
      <c r="I6" s="16"/>
      <c r="J6" s="16"/>
      <c r="K6" s="41"/>
      <c r="L6" s="42"/>
      <c r="M6" s="42"/>
    </row>
    <row r="7" spans="2:13" s="1" customFormat="1" ht="13.5" thickBot="1" x14ac:dyDescent="0.25">
      <c r="B7" s="17" t="s">
        <v>2</v>
      </c>
      <c r="C7" s="18"/>
      <c r="D7" s="18"/>
      <c r="E7" s="18"/>
      <c r="F7" s="18"/>
      <c r="G7" s="18"/>
      <c r="L7" s="19"/>
      <c r="M7" s="19"/>
    </row>
    <row r="8" spans="2:13" s="1" customFormat="1" ht="24.75" customHeight="1" thickBot="1" x14ac:dyDescent="0.25">
      <c r="B8" s="18"/>
      <c r="C8" s="111"/>
      <c r="D8" s="112"/>
      <c r="E8" s="112"/>
      <c r="F8" s="112"/>
      <c r="G8" s="113"/>
      <c r="H8" s="113"/>
      <c r="I8" s="113"/>
      <c r="J8" s="114"/>
      <c r="L8" s="19"/>
      <c r="M8" s="19"/>
    </row>
    <row r="9" spans="2:13" s="1" customFormat="1" ht="12.75" thickBot="1" x14ac:dyDescent="0.25">
      <c r="B9" s="13" t="s">
        <v>3</v>
      </c>
      <c r="C9" s="18"/>
      <c r="D9" s="18"/>
      <c r="E9" s="18"/>
      <c r="F9" s="18"/>
      <c r="G9" s="18"/>
      <c r="L9" s="19"/>
      <c r="M9" s="19"/>
    </row>
    <row r="10" spans="2:13" s="1" customFormat="1" ht="24.75" customHeight="1" thickBot="1" x14ac:dyDescent="0.25">
      <c r="B10" s="18"/>
      <c r="C10" s="115"/>
      <c r="D10" s="116"/>
      <c r="E10" s="116"/>
      <c r="F10" s="116"/>
      <c r="G10" s="113"/>
      <c r="H10" s="113"/>
      <c r="I10" s="113"/>
      <c r="J10" s="114"/>
      <c r="L10" s="19"/>
      <c r="M10" s="19"/>
    </row>
    <row r="11" spans="2:13" s="1" customFormat="1" ht="12.75" thickBot="1" x14ac:dyDescent="0.25">
      <c r="B11" s="13" t="s">
        <v>4</v>
      </c>
      <c r="C11" s="18"/>
      <c r="D11" s="18"/>
      <c r="E11" s="18"/>
      <c r="F11" s="18"/>
      <c r="G11" s="18"/>
      <c r="L11" s="19"/>
      <c r="M11" s="19"/>
    </row>
    <row r="12" spans="2:13" s="1" customFormat="1" ht="24.75" customHeight="1" thickBot="1" x14ac:dyDescent="0.25">
      <c r="B12" s="18"/>
      <c r="C12" s="111"/>
      <c r="D12" s="112"/>
      <c r="E12" s="112"/>
      <c r="F12" s="112"/>
      <c r="G12" s="113"/>
      <c r="H12" s="113"/>
      <c r="I12" s="113"/>
      <c r="J12" s="114"/>
      <c r="L12" s="19"/>
      <c r="M12" s="19"/>
    </row>
    <row r="13" spans="2:13" s="1" customFormat="1" ht="7.5" customHeight="1" thickBot="1" x14ac:dyDescent="0.25">
      <c r="B13" s="18"/>
      <c r="C13" s="21"/>
      <c r="D13" s="21"/>
      <c r="E13" s="22"/>
      <c r="F13" s="23"/>
      <c r="G13" s="20"/>
      <c r="H13" s="20"/>
      <c r="I13" s="20"/>
      <c r="J13" s="20"/>
      <c r="L13" s="19"/>
      <c r="M13" s="19"/>
    </row>
    <row r="14" spans="2:13" x14ac:dyDescent="0.25">
      <c r="B14" s="24"/>
      <c r="C14" s="25" t="s">
        <v>5</v>
      </c>
      <c r="D14" s="25"/>
      <c r="E14" s="26"/>
      <c r="F14" s="26"/>
      <c r="G14" s="26"/>
      <c r="H14" s="26"/>
      <c r="I14" s="26"/>
      <c r="J14" s="27"/>
      <c r="K14" s="41"/>
      <c r="L14" s="42"/>
      <c r="M14" s="42"/>
    </row>
    <row r="15" spans="2:13" ht="5.25" customHeight="1" thickBot="1" x14ac:dyDescent="0.3">
      <c r="B15" s="28"/>
      <c r="C15" s="29"/>
      <c r="D15" s="29"/>
      <c r="E15" s="29"/>
      <c r="F15" s="29"/>
      <c r="G15" s="29"/>
      <c r="H15" s="29"/>
      <c r="I15" s="29"/>
      <c r="J15" s="30"/>
      <c r="K15" s="41"/>
      <c r="L15" s="42"/>
      <c r="M15" s="42"/>
    </row>
    <row r="16" spans="2:13" ht="60" customHeight="1" thickBot="1" x14ac:dyDescent="0.3">
      <c r="B16" s="31" t="s">
        <v>6</v>
      </c>
      <c r="C16" s="32" t="s">
        <v>7</v>
      </c>
      <c r="D16" s="32" t="s">
        <v>8</v>
      </c>
      <c r="E16" s="32" t="s">
        <v>9</v>
      </c>
      <c r="F16" s="33" t="s">
        <v>10</v>
      </c>
      <c r="G16" s="32" t="s">
        <v>11</v>
      </c>
      <c r="H16" s="32" t="s">
        <v>12</v>
      </c>
      <c r="I16" s="34" t="s">
        <v>13</v>
      </c>
      <c r="J16" s="35" t="s">
        <v>14</v>
      </c>
      <c r="K16" s="41"/>
      <c r="L16" s="3"/>
      <c r="M16" s="3"/>
    </row>
    <row r="17" spans="2:18" ht="32.25" customHeight="1" thickTop="1" x14ac:dyDescent="0.25">
      <c r="B17" s="38" t="s">
        <v>15</v>
      </c>
      <c r="C17" s="39" t="s">
        <v>16</v>
      </c>
      <c r="D17" s="40" t="s">
        <v>17</v>
      </c>
      <c r="E17" s="40" t="s">
        <v>18</v>
      </c>
      <c r="F17" s="54"/>
      <c r="G17" s="55" t="s">
        <v>19</v>
      </c>
      <c r="H17" s="56">
        <v>12</v>
      </c>
      <c r="I17" s="57">
        <f>F17*H17</f>
        <v>0</v>
      </c>
      <c r="J17" s="58">
        <f>I17*1.15</f>
        <v>0</v>
      </c>
      <c r="K17" s="41"/>
      <c r="L17" s="42"/>
      <c r="M17" s="42"/>
    </row>
    <row r="18" spans="2:18" ht="33.75" x14ac:dyDescent="0.25">
      <c r="B18" s="59">
        <v>2</v>
      </c>
      <c r="C18" s="5" t="s">
        <v>20</v>
      </c>
      <c r="D18" s="6" t="s">
        <v>21</v>
      </c>
      <c r="E18" s="6" t="s">
        <v>21</v>
      </c>
      <c r="F18" s="36"/>
      <c r="G18" s="6" t="s">
        <v>22</v>
      </c>
      <c r="H18" s="97">
        <v>205224</v>
      </c>
      <c r="I18" s="37">
        <f t="shared" ref="I18" si="0">F18*H18</f>
        <v>0</v>
      </c>
      <c r="J18" s="60">
        <f>I18*1.15</f>
        <v>0</v>
      </c>
      <c r="K18" s="128" t="s">
        <v>71</v>
      </c>
      <c r="L18" s="122"/>
      <c r="M18" s="122"/>
      <c r="N18" s="122"/>
      <c r="O18" s="122"/>
      <c r="P18" s="122"/>
      <c r="Q18" s="122"/>
      <c r="R18" s="122"/>
    </row>
    <row r="19" spans="2:18" ht="28.5" customHeight="1" x14ac:dyDescent="0.25">
      <c r="B19" s="59">
        <v>3</v>
      </c>
      <c r="C19" s="5" t="s">
        <v>23</v>
      </c>
      <c r="D19" s="6" t="s">
        <v>21</v>
      </c>
      <c r="E19" s="6" t="s">
        <v>21</v>
      </c>
      <c r="F19" s="36"/>
      <c r="G19" s="6" t="s">
        <v>24</v>
      </c>
      <c r="H19" s="98">
        <v>251640</v>
      </c>
      <c r="I19" s="37">
        <f t="shared" ref="I19:I20" si="1">F19*H19</f>
        <v>0</v>
      </c>
      <c r="J19" s="60">
        <f>I19*1.15</f>
        <v>0</v>
      </c>
      <c r="K19" s="41"/>
      <c r="L19" s="42"/>
      <c r="M19" s="4"/>
    </row>
    <row r="20" spans="2:18" ht="24.75" customHeight="1" x14ac:dyDescent="0.25">
      <c r="B20" s="59">
        <v>4</v>
      </c>
      <c r="C20" s="5" t="s">
        <v>25</v>
      </c>
      <c r="D20" s="6" t="s">
        <v>21</v>
      </c>
      <c r="E20" s="6" t="s">
        <v>21</v>
      </c>
      <c r="F20" s="36"/>
      <c r="G20" s="6" t="s">
        <v>26</v>
      </c>
      <c r="H20" s="99">
        <v>14448</v>
      </c>
      <c r="I20" s="37">
        <f t="shared" si="1"/>
        <v>0</v>
      </c>
      <c r="J20" s="60">
        <f>I20*1.15</f>
        <v>0</v>
      </c>
      <c r="K20" s="41"/>
      <c r="L20" s="42"/>
      <c r="M20" s="4"/>
    </row>
    <row r="21" spans="2:18" ht="22.5" x14ac:dyDescent="0.25">
      <c r="B21" s="62">
        <v>5</v>
      </c>
      <c r="C21" s="5" t="s">
        <v>27</v>
      </c>
      <c r="D21" s="6" t="s">
        <v>28</v>
      </c>
      <c r="E21" s="6" t="s">
        <v>28</v>
      </c>
      <c r="F21" s="7" t="s">
        <v>29</v>
      </c>
      <c r="G21" s="6" t="s">
        <v>30</v>
      </c>
      <c r="H21" s="8" t="s">
        <v>30</v>
      </c>
      <c r="I21" s="9" t="s">
        <v>29</v>
      </c>
      <c r="J21" s="61" t="s">
        <v>29</v>
      </c>
      <c r="K21" s="41"/>
      <c r="L21" s="42"/>
      <c r="M21" s="42"/>
    </row>
    <row r="22" spans="2:18" ht="21" customHeight="1" thickBot="1" x14ac:dyDescent="0.3">
      <c r="B22" s="59">
        <v>6</v>
      </c>
      <c r="C22" s="5" t="s">
        <v>31</v>
      </c>
      <c r="D22" s="6" t="s">
        <v>32</v>
      </c>
      <c r="E22" s="6" t="s">
        <v>32</v>
      </c>
      <c r="F22" s="36"/>
      <c r="G22" s="6" t="s">
        <v>33</v>
      </c>
      <c r="H22" s="8">
        <v>260</v>
      </c>
      <c r="I22" s="37">
        <f t="shared" ref="I22" si="2">F22*H22</f>
        <v>0</v>
      </c>
      <c r="J22" s="60">
        <f>I22*1.15</f>
        <v>0</v>
      </c>
      <c r="K22" s="41"/>
      <c r="L22" s="42"/>
      <c r="M22" s="42"/>
    </row>
    <row r="23" spans="2:18" s="41" customFormat="1" ht="15.75" thickBot="1" x14ac:dyDescent="0.3">
      <c r="B23" s="63"/>
      <c r="C23" s="64"/>
      <c r="D23" s="65"/>
      <c r="E23" s="65"/>
      <c r="F23" s="66"/>
      <c r="G23" s="65"/>
      <c r="H23" s="63"/>
      <c r="I23" s="67"/>
      <c r="J23" s="68"/>
      <c r="L23" s="42"/>
      <c r="M23" s="42"/>
    </row>
    <row r="24" spans="2:18" s="41" customFormat="1" ht="15.75" thickBot="1" x14ac:dyDescent="0.3">
      <c r="B24" s="70"/>
      <c r="C24" s="117" t="s">
        <v>34</v>
      </c>
      <c r="D24" s="118"/>
      <c r="E24" s="118"/>
      <c r="F24" s="69"/>
      <c r="G24" s="71"/>
      <c r="H24" s="72" t="s">
        <v>35</v>
      </c>
      <c r="I24" s="74">
        <f>SUM(I17:I22)</f>
        <v>0</v>
      </c>
      <c r="J24" s="73">
        <f>SUM(J17:J22)</f>
        <v>0</v>
      </c>
      <c r="L24" s="42"/>
      <c r="M24" s="42"/>
    </row>
    <row r="25" spans="2:18" ht="7.5" customHeight="1" x14ac:dyDescent="0.25">
      <c r="B25" s="11"/>
      <c r="C25" s="10"/>
      <c r="D25" s="10"/>
      <c r="E25" s="11"/>
      <c r="F25" s="11"/>
      <c r="G25" s="11"/>
      <c r="H25" s="11"/>
      <c r="I25" s="11"/>
      <c r="J25" s="11"/>
      <c r="K25" s="41"/>
      <c r="L25" s="42"/>
      <c r="M25" s="42"/>
    </row>
    <row r="26" spans="2:18" x14ac:dyDescent="0.25">
      <c r="B26" s="46"/>
      <c r="C26" s="51" t="s">
        <v>36</v>
      </c>
      <c r="D26" s="46"/>
      <c r="E26" s="47"/>
      <c r="F26" s="46"/>
      <c r="G26" s="46"/>
      <c r="H26" s="46"/>
      <c r="I26" s="46"/>
      <c r="J26" s="46"/>
      <c r="K26" s="41"/>
      <c r="L26" s="42"/>
      <c r="M26" s="42"/>
    </row>
    <row r="27" spans="2:18" ht="26.25" customHeight="1" x14ac:dyDescent="0.25">
      <c r="B27" s="46"/>
      <c r="C27" s="46"/>
      <c r="D27" s="53"/>
      <c r="E27" s="121" t="s">
        <v>37</v>
      </c>
      <c r="F27" s="122"/>
      <c r="G27" s="122"/>
      <c r="H27" s="122"/>
      <c r="I27" s="122"/>
      <c r="J27" s="76"/>
      <c r="K27" s="41"/>
      <c r="L27" s="42"/>
      <c r="M27" s="42"/>
    </row>
    <row r="28" spans="2:18" ht="10.5" customHeight="1" x14ac:dyDescent="0.25">
      <c r="B28" s="46"/>
      <c r="C28" s="46"/>
      <c r="D28" s="46"/>
      <c r="E28" s="52"/>
      <c r="F28" s="76"/>
      <c r="G28" s="76"/>
      <c r="H28" s="76"/>
      <c r="I28" s="76"/>
      <c r="J28" s="76"/>
      <c r="K28" s="41"/>
      <c r="L28" s="42"/>
      <c r="M28" s="42"/>
    </row>
    <row r="29" spans="2:18" ht="18" customHeight="1" x14ac:dyDescent="0.25">
      <c r="B29" s="123" t="s">
        <v>38</v>
      </c>
      <c r="C29" s="122"/>
      <c r="D29" s="122"/>
      <c r="E29" s="122"/>
      <c r="F29" s="122"/>
      <c r="G29" s="122"/>
      <c r="H29" s="122"/>
      <c r="I29" s="122"/>
      <c r="J29" s="76"/>
      <c r="K29" s="41"/>
      <c r="L29" s="42"/>
      <c r="M29" s="42"/>
    </row>
    <row r="30" spans="2:18" x14ac:dyDescent="0.25">
      <c r="B30" s="43"/>
      <c r="C30" s="43"/>
      <c r="D30" s="43"/>
      <c r="E30" s="44"/>
      <c r="F30" s="43"/>
      <c r="G30" s="43"/>
      <c r="H30" s="43"/>
      <c r="I30" s="43"/>
      <c r="J30" s="43"/>
      <c r="K30" s="41"/>
      <c r="L30" s="42"/>
      <c r="M30" s="42"/>
    </row>
    <row r="31" spans="2:18" ht="27" customHeight="1" x14ac:dyDescent="0.25">
      <c r="B31" s="124" t="s">
        <v>39</v>
      </c>
      <c r="C31" s="125"/>
      <c r="D31" s="125"/>
      <c r="E31" s="125"/>
      <c r="F31" s="125"/>
      <c r="G31" s="125"/>
      <c r="H31" s="125"/>
      <c r="I31" s="125"/>
      <c r="J31" s="125"/>
      <c r="K31" s="41"/>
      <c r="L31" s="42"/>
      <c r="M31" s="42"/>
    </row>
    <row r="32" spans="2:18" x14ac:dyDescent="0.25">
      <c r="B32" s="75"/>
      <c r="C32" s="45"/>
      <c r="D32" s="45"/>
      <c r="E32" s="48"/>
      <c r="F32" s="45"/>
      <c r="G32" s="45"/>
      <c r="H32" s="45"/>
      <c r="I32" s="45"/>
      <c r="J32" s="45"/>
      <c r="K32" s="41"/>
      <c r="L32" s="42"/>
      <c r="M32" s="42"/>
    </row>
    <row r="33" spans="2:18" ht="29.25" customHeight="1" x14ac:dyDescent="0.25">
      <c r="B33" s="124" t="s">
        <v>40</v>
      </c>
      <c r="C33" s="125"/>
      <c r="D33" s="125"/>
      <c r="E33" s="125"/>
      <c r="F33" s="125"/>
      <c r="G33" s="125"/>
      <c r="H33" s="125"/>
      <c r="I33" s="125"/>
      <c r="J33" s="125"/>
    </row>
    <row r="34" spans="2:18" x14ac:dyDescent="0.25">
      <c r="B34" s="75"/>
      <c r="C34" s="45"/>
      <c r="D34" s="45"/>
      <c r="E34" s="48"/>
      <c r="F34" s="45"/>
      <c r="G34" s="45"/>
      <c r="H34" s="45"/>
      <c r="I34" s="45"/>
      <c r="J34" s="45"/>
    </row>
    <row r="35" spans="2:18" x14ac:dyDescent="0.25">
      <c r="B35" s="75"/>
      <c r="C35" s="45"/>
      <c r="D35" s="45"/>
      <c r="E35" s="48"/>
      <c r="F35" s="45"/>
      <c r="G35" s="45"/>
      <c r="H35" s="45"/>
      <c r="I35" s="45"/>
      <c r="J35" s="45"/>
    </row>
    <row r="36" spans="2:18" x14ac:dyDescent="0.25">
      <c r="B36" s="49" t="s">
        <v>41</v>
      </c>
      <c r="C36" s="49"/>
      <c r="D36" s="49" t="s">
        <v>42</v>
      </c>
      <c r="E36" s="50"/>
      <c r="F36" s="49"/>
      <c r="G36" s="49"/>
      <c r="H36" s="49"/>
      <c r="I36" s="45"/>
      <c r="J36" s="45"/>
    </row>
    <row r="37" spans="2:18" ht="23.25" customHeight="1" x14ac:dyDescent="0.25">
      <c r="B37" s="49"/>
      <c r="C37" s="49"/>
      <c r="D37" s="49"/>
      <c r="E37" s="50"/>
      <c r="F37" s="49"/>
      <c r="G37" s="49"/>
      <c r="H37" s="49"/>
      <c r="I37" s="45"/>
      <c r="J37" s="45"/>
    </row>
    <row r="38" spans="2:18" x14ac:dyDescent="0.25">
      <c r="B38" s="49"/>
      <c r="C38" s="49"/>
      <c r="D38" s="41"/>
      <c r="E38" s="41"/>
      <c r="F38" s="49" t="s">
        <v>43</v>
      </c>
      <c r="G38" s="49"/>
      <c r="H38" s="49"/>
      <c r="I38" s="45"/>
      <c r="J38" s="45"/>
    </row>
    <row r="39" spans="2:18" ht="36" customHeight="1" x14ac:dyDescent="0.25">
      <c r="B39" s="49"/>
      <c r="C39" s="49"/>
      <c r="D39" s="119" t="s">
        <v>44</v>
      </c>
      <c r="E39" s="120"/>
      <c r="F39" s="120"/>
      <c r="G39" s="120"/>
      <c r="H39" s="120"/>
      <c r="I39" s="120"/>
      <c r="J39" s="120"/>
    </row>
    <row r="40" spans="2:18" x14ac:dyDescent="0.25">
      <c r="B40" s="49"/>
      <c r="C40" s="49"/>
      <c r="D40" s="49"/>
      <c r="E40" s="50"/>
      <c r="F40" s="49"/>
      <c r="G40" s="49"/>
      <c r="H40" s="49"/>
      <c r="I40" s="45"/>
      <c r="J40" s="45"/>
    </row>
    <row r="41" spans="2:18" x14ac:dyDescent="0.25">
      <c r="B41" s="75" t="s">
        <v>45</v>
      </c>
      <c r="C41" s="41"/>
      <c r="D41" s="41"/>
      <c r="E41" s="41"/>
      <c r="F41" s="41"/>
      <c r="G41" s="41"/>
      <c r="H41" s="41"/>
      <c r="I41" s="41"/>
      <c r="J41" s="41"/>
    </row>
    <row r="42" spans="2:18" x14ac:dyDescent="0.25">
      <c r="B42" s="75" t="s">
        <v>67</v>
      </c>
      <c r="C42" s="41"/>
      <c r="D42" s="41"/>
      <c r="E42" s="41"/>
      <c r="F42" s="41"/>
      <c r="G42" s="41"/>
      <c r="H42" s="41"/>
      <c r="I42" s="41"/>
      <c r="J42" s="41"/>
    </row>
    <row r="43" spans="2:18" x14ac:dyDescent="0.25">
      <c r="B43" s="75" t="s">
        <v>46</v>
      </c>
      <c r="C43" s="41"/>
      <c r="D43" s="41"/>
      <c r="E43" s="41"/>
      <c r="F43" s="41"/>
      <c r="G43" s="41"/>
      <c r="H43" s="41"/>
      <c r="I43" s="41"/>
      <c r="J43" s="41"/>
    </row>
    <row r="44" spans="2:18" ht="15.75" thickBot="1" x14ac:dyDescent="0.3"/>
    <row r="45" spans="2:18" x14ac:dyDescent="0.25">
      <c r="K45" s="103" t="s">
        <v>66</v>
      </c>
      <c r="L45" s="104"/>
      <c r="M45" s="91" t="s">
        <v>65</v>
      </c>
      <c r="N45" s="90" t="s">
        <v>64</v>
      </c>
      <c r="O45" s="89" t="s">
        <v>62</v>
      </c>
      <c r="P45" s="126" t="s">
        <v>63</v>
      </c>
      <c r="Q45" s="88" t="s">
        <v>62</v>
      </c>
      <c r="R45" s="105" t="s">
        <v>61</v>
      </c>
    </row>
    <row r="46" spans="2:18" ht="15.75" thickBot="1" x14ac:dyDescent="0.3">
      <c r="K46" s="81"/>
      <c r="L46" s="87" t="s">
        <v>60</v>
      </c>
      <c r="M46" s="86" t="s">
        <v>59</v>
      </c>
      <c r="N46" s="85" t="s">
        <v>58</v>
      </c>
      <c r="O46" s="84" t="s">
        <v>57</v>
      </c>
      <c r="P46" s="127"/>
      <c r="Q46" s="83" t="s">
        <v>56</v>
      </c>
      <c r="R46" s="106"/>
    </row>
    <row r="47" spans="2:18" x14ac:dyDescent="0.25">
      <c r="K47" s="81" t="s">
        <v>55</v>
      </c>
      <c r="L47" s="80" t="s">
        <v>54</v>
      </c>
      <c r="M47" s="82">
        <v>5522</v>
      </c>
      <c r="N47" s="107">
        <v>11460</v>
      </c>
      <c r="O47" s="107">
        <v>7356</v>
      </c>
      <c r="P47" s="108">
        <f>N47-O47</f>
        <v>4104</v>
      </c>
      <c r="Q47" s="108">
        <f>M47+M48-N47</f>
        <v>3641</v>
      </c>
      <c r="R47" s="79"/>
    </row>
    <row r="48" spans="2:18" x14ac:dyDescent="0.25">
      <c r="K48" s="81" t="s">
        <v>53</v>
      </c>
      <c r="L48" s="80" t="s">
        <v>52</v>
      </c>
      <c r="M48" s="80">
        <v>9579</v>
      </c>
      <c r="N48" s="108"/>
      <c r="O48" s="108"/>
      <c r="P48" s="108"/>
      <c r="Q48" s="108"/>
      <c r="R48" s="79">
        <f>N47+Q47</f>
        <v>15101</v>
      </c>
    </row>
    <row r="49" spans="11:18" x14ac:dyDescent="0.25">
      <c r="K49" s="81" t="s">
        <v>51</v>
      </c>
      <c r="L49" s="80" t="s">
        <v>50</v>
      </c>
      <c r="M49" s="80">
        <v>5786</v>
      </c>
      <c r="N49" s="100">
        <v>1204</v>
      </c>
      <c r="O49" s="100"/>
      <c r="P49" s="80">
        <f>M49-N49-Q49</f>
        <v>2187</v>
      </c>
      <c r="Q49" s="80">
        <v>2395</v>
      </c>
      <c r="R49" s="79">
        <f>SUM(N49:Q49)</f>
        <v>5786</v>
      </c>
    </row>
    <row r="50" spans="11:18" ht="15.75" thickBot="1" x14ac:dyDescent="0.3">
      <c r="K50" s="101" t="s">
        <v>49</v>
      </c>
      <c r="L50" s="102"/>
      <c r="M50" s="102"/>
      <c r="N50" s="102"/>
      <c r="O50" s="102"/>
      <c r="P50" s="94">
        <f>P47+P49</f>
        <v>6291</v>
      </c>
      <c r="Q50" s="95">
        <f>Q47+Q49</f>
        <v>6036</v>
      </c>
      <c r="R50" s="78"/>
    </row>
    <row r="51" spans="11:18" x14ac:dyDescent="0.25">
      <c r="K51" s="41"/>
      <c r="L51" s="41"/>
      <c r="M51" s="41"/>
      <c r="N51" s="41" t="s">
        <v>26</v>
      </c>
      <c r="O51" s="41"/>
      <c r="P51" s="41" t="s">
        <v>48</v>
      </c>
      <c r="Q51" s="41" t="s">
        <v>47</v>
      </c>
      <c r="R51" s="41"/>
    </row>
    <row r="52" spans="11:18" x14ac:dyDescent="0.25">
      <c r="K52" s="41"/>
      <c r="L52" s="41"/>
      <c r="M52" s="41"/>
      <c r="N52" s="41" t="s">
        <v>51</v>
      </c>
      <c r="O52" s="41"/>
      <c r="P52" s="41">
        <f>P50*12</f>
        <v>75492</v>
      </c>
      <c r="Q52" s="41">
        <f>Q50*24</f>
        <v>144864</v>
      </c>
      <c r="R52" s="41"/>
    </row>
    <row r="53" spans="11:18" ht="75" x14ac:dyDescent="0.25">
      <c r="N53" s="92">
        <f>N49*12</f>
        <v>14448</v>
      </c>
      <c r="P53" s="77" t="s">
        <v>70</v>
      </c>
      <c r="Q53" s="77" t="s">
        <v>68</v>
      </c>
    </row>
    <row r="54" spans="11:18" x14ac:dyDescent="0.25">
      <c r="P54" s="93">
        <f>P50*40</f>
        <v>251640</v>
      </c>
      <c r="Q54" s="96">
        <f>Q50*34</f>
        <v>205224</v>
      </c>
    </row>
  </sheetData>
  <mergeCells count="21">
    <mergeCell ref="K18:R18"/>
    <mergeCell ref="C24:E24"/>
    <mergeCell ref="D39:J39"/>
    <mergeCell ref="E27:I27"/>
    <mergeCell ref="B29:I29"/>
    <mergeCell ref="B31:J31"/>
    <mergeCell ref="B33:J33"/>
    <mergeCell ref="B3:J3"/>
    <mergeCell ref="B5:J5"/>
    <mergeCell ref="C8:J8"/>
    <mergeCell ref="C10:J10"/>
    <mergeCell ref="C12:J12"/>
    <mergeCell ref="N49:O49"/>
    <mergeCell ref="K50:O50"/>
    <mergeCell ref="K45:L45"/>
    <mergeCell ref="P45:P46"/>
    <mergeCell ref="R45:R46"/>
    <mergeCell ref="N47:N48"/>
    <mergeCell ref="O47:O48"/>
    <mergeCell ref="P47:P48"/>
    <mergeCell ref="Q47:Q48"/>
  </mergeCells>
  <pageMargins left="0.70866141732283472" right="0.70866141732283472" top="0.39370078740157483" bottom="0.39370078740157483" header="0" footer="0"/>
  <pageSetup paperSize="8" scale="7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č.1Položkový rozpočet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chromek jaroslav</dc:creator>
  <cp:keywords/>
  <dc:description/>
  <cp:lastModifiedBy>Ivana Velíšková</cp:lastModifiedBy>
  <cp:revision/>
  <cp:lastPrinted>2016-09-30T06:50:07Z</cp:lastPrinted>
  <dcterms:created xsi:type="dcterms:W3CDTF">2015-01-08T05:57:34Z</dcterms:created>
  <dcterms:modified xsi:type="dcterms:W3CDTF">2016-09-30T06:50:28Z</dcterms:modified>
  <cp:category/>
  <cp:contentStatus/>
</cp:coreProperties>
</file>