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rycí list" sheetId="1" r:id="rId1"/>
    <sheet name="Rekapitulace" sheetId="2" r:id="rId2"/>
    <sheet name="Položky" sheetId="3" r:id="rId3"/>
  </sheets>
  <definedNames>
    <definedName name="_xlnm.Print_Area" localSheetId="0">'Krycí list'!$A$1:$G$45</definedName>
    <definedName name="_xlnm.Print_Area" localSheetId="2">'Položky'!$A$1:$G$238</definedName>
    <definedName name="_xlnm.Print_Titles" localSheetId="2">'Položky'!$1:$6</definedName>
    <definedName name="_xlnm.Print_Area" localSheetId="1">'Rekapitulace'!$A$1:$I$41</definedName>
    <definedName name="_xlnm.Print_Titles" localSheetId="1">'Rekapitulace'!$1:$6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'Rekapitulace'!$G$27</definedName>
    <definedName name="Dodavka0">'Položky'!#REF!</definedName>
    <definedName name="HSV">'Rekapitulace'!$E$27</definedName>
    <definedName name="HSV0">'Položky'!#REF!</definedName>
    <definedName name="HZS">'Rekapitulace'!$I$27</definedName>
    <definedName name="HZS0">'Položky'!#REF!</definedName>
    <definedName name="JKSO">'Krycí list'!$G$2</definedName>
    <definedName name="MJ">'Krycí list'!$G$5</definedName>
    <definedName name="Mont">'Rekapitulace'!$H$27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PocetMJ">'Krycí list'!$G$6</definedName>
    <definedName name="Poznamka">'Krycí list'!$B$37</definedName>
    <definedName name="Projektant">'Krycí list'!$C$8</definedName>
    <definedName name="PSV">'Rekapitulace'!$F$27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>0</definedName>
    <definedName name="solver_num" localSheetId="2">0</definedName>
    <definedName name="solver_opt" localSheetId="2">'Položky'!#REF!</definedName>
    <definedName name="solver_typ" localSheetId="2">1</definedName>
    <definedName name="solver_val" localSheetId="2">0</definedName>
    <definedName name="Typ">'Položky'!#REF!</definedName>
    <definedName name="VRN">'Rekapitulace'!$H$40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<sst xmlns="http://schemas.openxmlformats.org/spreadsheetml/2006/main" count="721" uniqueCount="471">
  <si>
    <t>SLEPÝ ROZPOČET</t>
  </si>
  <si>
    <t>Rozpočet</t>
  </si>
  <si>
    <t xml:space="preserve">JKSO </t>
  </si>
  <si>
    <t>Objekt</t>
  </si>
  <si>
    <t>Název objektu</t>
  </si>
  <si>
    <t xml:space="preserve">SKP </t>
  </si>
  <si>
    <t>SO 01</t>
  </si>
  <si>
    <t>Výměna rozvodů vody</t>
  </si>
  <si>
    <t>Měrná jednotka</t>
  </si>
  <si>
    <t>Stavba</t>
  </si>
  <si>
    <t>Název stavby</t>
  </si>
  <si>
    <t>Počet jednotek</t>
  </si>
  <si>
    <t>16/115</t>
  </si>
  <si>
    <t>ZŠ Za Nádražím č.p.222, Český Krumlov</t>
  </si>
  <si>
    <t>Náklady na m.j.</t>
  </si>
  <si>
    <t>Projektant</t>
  </si>
  <si>
    <t>Typ rozpočtu</t>
  </si>
  <si>
    <t>Zpracovatel projektu</t>
  </si>
  <si>
    <t>Objednatel</t>
  </si>
  <si>
    <t>Město Český Krumlov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</si>
  <si>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</si>
  <si>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</si>
  <si>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</si>
  <si>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</si>
  <si>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</si>
  <si>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</si>
  <si>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</si>
  <si>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</si>
  <si>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</si>
  <si>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</si>
  <si>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</si>
  <si>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</si>
  <si>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</si>
  <si>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</si>
  <si>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</si>
  <si>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</si>
  <si>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</si>
  <si>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</si>
  <si>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</si>
  <si>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</si>
  <si>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</si>
  <si>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</si>
  <si>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</si>
  <si>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</si>
  <si>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</si>
  <si>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</si>
  <si>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</si>
  <si>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</si>
  <si>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</si>
  <si>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</si>
  <si>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</si>
  <si>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</si>
  <si>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</si>
  <si>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 xml:space="preserve"> </t>
  </si>
  <si>
    <t>Rozpočet a výkazy výměr splňují podmínky pro vymezení předmětu veřejné zakázky na stavební práce a rozsah soupisu stavebních prací, dodávek a služeb s výklazem výměr dle VYHLÁŠKY č.230/2012.
Soupisy stavebních prací , dodávek a služeb jsou zpracovány kombinací cenové soustavy zpracované společností RTS , a.s.  a individuálního popisu. Veškeré položky obsažené v soupise jsou převzaty z cenové soustavy RTS, a.s., ostatní položky jsou definovány individuálním popisem. Obsah jednotlivých položek, způsob měření a ostatní podmínky definující obsah a použití jednotlivých položek jsou obsaženy v úvodních ustanoveních příslušných sborníků, které jsou volně přístupné na elektronické adrese www.cenovasoustava.cz. Nedílnou součástí výkazu výměr, pro správné a úplné ocenění nabízených výkonů a dodávek, je projektová dokumentace a technická zpráva, včetně všech podrobnějších popisů výrobků, materiálového řešení vč. způsobu provádění. Projektovou dokumentaci zpracovala Marie Vaněčková, Lipová 157, 381 04 Český Krumlov, tel.603 596 121, e-mail:marie.vaneckova@seznam.cz.</t>
  </si>
  <si>
    <t>Stavba :</t>
  </si>
  <si>
    <t>Rozpočet :</t>
  </si>
  <si>
    <t>Objekt :</t>
  </si>
  <si>
    <t>Staveb.úpravy a výměna rozvodů vody v pavilonu U6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</si>
  <si>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</si>
  <si>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</si>
  <si>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</si>
  <si>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</si>
  <si>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</si>
  <si>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</si>
  <si>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</si>
  <si>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</si>
  <si>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</si>
  <si>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</si>
  <si>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</si>
  <si>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</si>
  <si>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</si>
  <si>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</si>
  <si>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</si>
  <si>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</si>
  <si>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</si>
  <si>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</si>
  <si>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</si>
  <si>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</si>
  <si>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</si>
  <si>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>Slepý rozpočet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</si>
  <si>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</si>
  <si>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</si>
  <si>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</si>
  <si>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</si>
  <si>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</si>
  <si>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</si>
  <si>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</si>
  <si>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</si>
  <si>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</si>
  <si>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3</t>
  </si>
  <si>
    <t>Svislé a kompletní konstrukce</t>
  </si>
  <si>
    <t>310235241R00</t>
  </si>
  <si>
    <t xml:space="preserve">Zazdívka otvorů pl.0,0225 m2 cihlami, tl.zdi 30 cm </t>
  </si>
  <si>
    <t>kus</t>
  </si>
  <si>
    <t>340235212R00</t>
  </si>
  <si>
    <t xml:space="preserve">Zazdívka otvorů 0,0225 m2 cihlami, tl.zdi nad 10cm </t>
  </si>
  <si>
    <t>342267112RT1</t>
  </si>
  <si>
    <t>Obklad trámů sádrokartonem třístranný do 0,5/0,5 m desky standard tl. 12,5 mm</t>
  </si>
  <si>
    <t>m</t>
  </si>
  <si>
    <t>analog. Truhlík pod stropem:</t>
  </si>
  <si>
    <t>analog. trublík pod stropem:</t>
  </si>
  <si>
    <t>2NP chodba:2,1</t>
  </si>
  <si>
    <t>Celkem za</t>
  </si>
  <si>
    <t>4</t>
  </si>
  <si>
    <t>Vodorovné konstrukce</t>
  </si>
  <si>
    <t>411121232R00</t>
  </si>
  <si>
    <t xml:space="preserve">Osazování stropních desek š. do 60, dl. do 180 cm </t>
  </si>
  <si>
    <t>kanál 1NP zpětné osazení krycích desek- upřesnit šířku desek:(28,2+9,8+2,5)/0,30</t>
  </si>
  <si>
    <t>411387531R00</t>
  </si>
  <si>
    <t xml:space="preserve">Zabetonování otvorů 0,25 m2 ve stropech a klenbách </t>
  </si>
  <si>
    <t>61</t>
  </si>
  <si>
    <t>Upravy povrchů vnitřní</t>
  </si>
  <si>
    <t>612403399R00</t>
  </si>
  <si>
    <t xml:space="preserve">Hrubá výplň rýh ve stěnách maltou </t>
  </si>
  <si>
    <t>m2</t>
  </si>
  <si>
    <t>19,0*0,15+24,0*0,30</t>
  </si>
  <si>
    <t>612423531R00</t>
  </si>
  <si>
    <t xml:space="preserve">Omítka rýh stěn vápenná šířky do 15 cm, štuková </t>
  </si>
  <si>
    <t>19,0*0,15</t>
  </si>
  <si>
    <t>612423631R00</t>
  </si>
  <si>
    <t xml:space="preserve">Omítka rýh stěn vápenná šířky do 30 cm, štuková </t>
  </si>
  <si>
    <t>24,00*0,30</t>
  </si>
  <si>
    <t>612473181R00</t>
  </si>
  <si>
    <t xml:space="preserve">Omítka vnitřního zdiva ze suché směsi, hladká </t>
  </si>
  <si>
    <t>pod obklady:18,7</t>
  </si>
  <si>
    <t>63</t>
  </si>
  <si>
    <t>Podlahy a podlahové konstrukce</t>
  </si>
  <si>
    <t>631312141R00</t>
  </si>
  <si>
    <t xml:space="preserve">Doplnění rýh betonem v dosavadních mazaninách </t>
  </si>
  <si>
    <t>m3</t>
  </si>
  <si>
    <t>dle vybourání:6,21</t>
  </si>
  <si>
    <t>95</t>
  </si>
  <si>
    <t>Dokončovací konstrukce na pozemních stavbách</t>
  </si>
  <si>
    <t>952901111R00</t>
  </si>
  <si>
    <t xml:space="preserve">Vyčištění budov o výšce podlaží do 4 m </t>
  </si>
  <si>
    <t>chodba:28,2*2,2+(9,8+2,5)*2,7+1,5*1,0</t>
  </si>
  <si>
    <t>třídy kolem umyvadla:4,0*4</t>
  </si>
  <si>
    <t>sociál učitelů:6,0</t>
  </si>
  <si>
    <t>952901411R00</t>
  </si>
  <si>
    <t xml:space="preserve">Vyčištění ostatních objektů </t>
  </si>
  <si>
    <t>kanál po odkrytí a demontáži potrubí:1,2*(28,2+9,8+2,5)</t>
  </si>
  <si>
    <t>96</t>
  </si>
  <si>
    <t>Bourání konstrukcí</t>
  </si>
  <si>
    <t>919735122R00</t>
  </si>
  <si>
    <t xml:space="preserve">Řezání stávajícího betonového krytu tl. 5 - 10 cm </t>
  </si>
  <si>
    <t>1NP pro otevření kanálu:28,2+0,6*2+11,0+2,5+3,8+1,5*2</t>
  </si>
  <si>
    <t>965042141R00</t>
  </si>
  <si>
    <t xml:space="preserve">Bourání mazanin betonových tl. 10 cm, nad 4 m2 </t>
  </si>
  <si>
    <t>Začátek provozního součtu</t>
  </si>
  <si>
    <t>1NP nad kanálem - upřesnit tlouštku:(28,2+9,8+2,5)*1,5</t>
  </si>
  <si>
    <t>Konec provozního součtu</t>
  </si>
  <si>
    <t>61,75*0,10</t>
  </si>
  <si>
    <t>chodba- pro hydrant:0,6*0,3*0,20</t>
  </si>
  <si>
    <t>965081713R00</t>
  </si>
  <si>
    <t xml:space="preserve">Bourání dlaždic keramických tl. 1 cm, nad 1 m2 </t>
  </si>
  <si>
    <t>1NP nad kanálem:1,5*(9,3+2,5)</t>
  </si>
  <si>
    <t>2NP pro hydrant:0,5</t>
  </si>
  <si>
    <t>976047230R00</t>
  </si>
  <si>
    <t>Vybourání betonových  krycích desek tl. do 10 cm kanálů</t>
  </si>
  <si>
    <t>kanál:1,5*(28,2+9,8+2,5)</t>
  </si>
  <si>
    <t>97</t>
  </si>
  <si>
    <t>Prorážení otvorů</t>
  </si>
  <si>
    <t>971033331R00</t>
  </si>
  <si>
    <t xml:space="preserve">Vybourání otv. zeď cihel. pl.0,09 m2, tl.15cm, MVC </t>
  </si>
  <si>
    <t>1NP:4</t>
  </si>
  <si>
    <t>2NP:4</t>
  </si>
  <si>
    <t>971033341R00</t>
  </si>
  <si>
    <t xml:space="preserve">Vybourání otv. zeď cihel. pl.0,09 m2, tl.30cm, MVC </t>
  </si>
  <si>
    <t>1NP:2</t>
  </si>
  <si>
    <t>972055141R00</t>
  </si>
  <si>
    <t xml:space="preserve">Vybourání otvorů stropy prefa 0,0225 m2, nad 12 cm </t>
  </si>
  <si>
    <t>1NP stoupačky:5</t>
  </si>
  <si>
    <t>974031154R00</t>
  </si>
  <si>
    <t xml:space="preserve">Vysekání rýh ve zdi cihelné 10 x 15 cm </t>
  </si>
  <si>
    <t>1NP:1,0+0,5*2+3,0+2,0</t>
  </si>
  <si>
    <t>2NP:0,7+1,0+2,2+0,8+1,3+2,0+2,5+1,5</t>
  </si>
  <si>
    <t>974031155R00</t>
  </si>
  <si>
    <t xml:space="preserve">Vysekání rýh ve zdi cihelné 10 x 20-30 cm </t>
  </si>
  <si>
    <t>stoupačky:</t>
  </si>
  <si>
    <t>1NP:3,3*5</t>
  </si>
  <si>
    <t>2NP:3,0+1,5*3</t>
  </si>
  <si>
    <t>978059511R00</t>
  </si>
  <si>
    <t xml:space="preserve">Odsekání vnitřních obkladů stěn do 1 m2 </t>
  </si>
  <si>
    <t>soklík chodba pro otevření kanálu:9,5*0,10</t>
  </si>
  <si>
    <t>978059521R00</t>
  </si>
  <si>
    <t xml:space="preserve">Odsekání vnitřních obkladů stěn do 2 m2 </t>
  </si>
  <si>
    <t>1NP třídy:1,8*4</t>
  </si>
  <si>
    <t>WC učitelů:8,0*0,40</t>
  </si>
  <si>
    <t>2NP třídy:1,8*2</t>
  </si>
  <si>
    <t xml:space="preserve">       dřez:1,5</t>
  </si>
  <si>
    <t>99</t>
  </si>
  <si>
    <t>Staveništní přesun hmot</t>
  </si>
  <si>
    <t>999281108R00</t>
  </si>
  <si>
    <t xml:space="preserve">Přesun hmot pro opravy a údržbu do výšky 12 m </t>
  </si>
  <si>
    <t>t</t>
  </si>
  <si>
    <t>713</t>
  </si>
  <si>
    <t>Izolace tepelné</t>
  </si>
  <si>
    <t>713462113</t>
  </si>
  <si>
    <t>Montáž tepelné izolace návlekové na potrubí do DN 50 mm</t>
  </si>
  <si>
    <t>713570001</t>
  </si>
  <si>
    <t xml:space="preserve">Protipožární tmel prostupů stropy </t>
  </si>
  <si>
    <t>z 1NP:5</t>
  </si>
  <si>
    <t>713100010</t>
  </si>
  <si>
    <t>Tepelná izolace návleková polyetylenová tl. 9 x 22 mm</t>
  </si>
  <si>
    <t>713100011</t>
  </si>
  <si>
    <t>Tepelná izolace návleková polyetylenová tl. 9 x 28 mm</t>
  </si>
  <si>
    <t>713100012</t>
  </si>
  <si>
    <t>Tepelná izolace návleková polyetylenová tl. 9 x 35 mm</t>
  </si>
  <si>
    <t>713100013</t>
  </si>
  <si>
    <t>Tepená .izolace PAROC HVAC Section Alu Coat návleková 20 x 28 mm</t>
  </si>
  <si>
    <t>713100014</t>
  </si>
  <si>
    <t>Tepená .izolace PAROC HVAC Section Alu Coat návleková 20 x 35 mm</t>
  </si>
  <si>
    <t>713100015</t>
  </si>
  <si>
    <t>Tepená .izolace PAROC HVAC Section Alu Coat návleková 20 x 42 mm</t>
  </si>
  <si>
    <t>713100016</t>
  </si>
  <si>
    <t>Tepená .izolace PAROC HVAC Section Alu Coat návleková 20 x 60 mm</t>
  </si>
  <si>
    <t>998713202R00</t>
  </si>
  <si>
    <t xml:space="preserve">Přesun hmot pro izolace tepelné, výšky do 12 m </t>
  </si>
  <si>
    <t>721 C</t>
  </si>
  <si>
    <t>Opravy vnitřní kanalizace</t>
  </si>
  <si>
    <t>721170962R00</t>
  </si>
  <si>
    <t xml:space="preserve">Propojení dosavadního potrubí PVC D 63 </t>
  </si>
  <si>
    <t>998721202R00</t>
  </si>
  <si>
    <t xml:space="preserve">Přesun hmot pro vnitřní kanalizaci, výšky do 12 m </t>
  </si>
  <si>
    <t>722</t>
  </si>
  <si>
    <t>Vnitřní vodovod</t>
  </si>
  <si>
    <t>722130233R00</t>
  </si>
  <si>
    <t xml:space="preserve">Potrubí z trub.závit.pozink.svařovan  DN 25 </t>
  </si>
  <si>
    <t>722130234R00</t>
  </si>
  <si>
    <t xml:space="preserve">Potrubí z trub.závit.pozink.svařovan. ,DN 32 </t>
  </si>
  <si>
    <t>722130235R00</t>
  </si>
  <si>
    <t xml:space="preserve">Potrubí z trub.závit.pozink.svařovan. ,DN 40 </t>
  </si>
  <si>
    <t>722172311R00</t>
  </si>
  <si>
    <t xml:space="preserve">Potrubí z PPR , PN 16, studená, D 20x2,8 mm </t>
  </si>
  <si>
    <t>722172312R00</t>
  </si>
  <si>
    <t xml:space="preserve">Potrubí z PPR , PN 16, studená, D 25x3,5 mm </t>
  </si>
  <si>
    <t>722172313R00</t>
  </si>
  <si>
    <t xml:space="preserve">Potrubí z PPR , PN 16, studená, D 32x4,4 mm </t>
  </si>
  <si>
    <t>722172331R00</t>
  </si>
  <si>
    <t xml:space="preserve">Potrubí z PPR , PN 20, teplá, D 20x3,4 mm </t>
  </si>
  <si>
    <t>722172332R00</t>
  </si>
  <si>
    <t xml:space="preserve">Potrubí z PPR , PN 20, teplá, D 25x4,2 mm </t>
  </si>
  <si>
    <t>722172333R00</t>
  </si>
  <si>
    <t xml:space="preserve">Potrubí z PPR , PN 20  teplá, D 32x5,4 mm </t>
  </si>
  <si>
    <t>722172441</t>
  </si>
  <si>
    <t xml:space="preserve">Potrubí z PPR FIBER, D 25 x 4,2 mm, PN 20 </t>
  </si>
  <si>
    <t>722172442</t>
  </si>
  <si>
    <t xml:space="preserve">Potrubí z PPR FIBER, D 30 x 5,4 mm, PN 20 </t>
  </si>
  <si>
    <t>7221724423</t>
  </si>
  <si>
    <t xml:space="preserve">Potrubí z PPR FIBER, D 40 x 6,7 mm, PN 20 </t>
  </si>
  <si>
    <t>7221724424</t>
  </si>
  <si>
    <t xml:space="preserve">Potrubí z PPR FIBER, D 50 x 8,3 mm, PN 20 </t>
  </si>
  <si>
    <t>722190401R00</t>
  </si>
  <si>
    <t xml:space="preserve">Vyvedení a upevnění výpustek DN 15 </t>
  </si>
  <si>
    <t>722190402R00</t>
  </si>
  <si>
    <t xml:space="preserve">Vyvedení a upevnění výpustek DN 20 </t>
  </si>
  <si>
    <t>722190403R00</t>
  </si>
  <si>
    <t xml:space="preserve">Vyvedení a upevnění výpustek DN 25 </t>
  </si>
  <si>
    <t>722190404R00</t>
  </si>
  <si>
    <t xml:space="preserve">Vyvedení a upevnění výpustek DN 32 </t>
  </si>
  <si>
    <t>722190405R00</t>
  </si>
  <si>
    <t xml:space="preserve">Vyvedení a upevnění výpustek DN 40 </t>
  </si>
  <si>
    <t>722220111R00</t>
  </si>
  <si>
    <t xml:space="preserve">Nástěnka  pro výtokový ventil G 1/2 </t>
  </si>
  <si>
    <t>722220121R00</t>
  </si>
  <si>
    <t xml:space="preserve">Nástěnka, pro baterii G 1/2 </t>
  </si>
  <si>
    <t>pár</t>
  </si>
  <si>
    <t>722224111R00</t>
  </si>
  <si>
    <t xml:space="preserve">Kohouty plnicí a vypouštěcí DN 15 </t>
  </si>
  <si>
    <t>722239101R00</t>
  </si>
  <si>
    <t xml:space="preserve">Montáž vodovodních armatur 2závity, G 1/2 </t>
  </si>
  <si>
    <t>722239102R00</t>
  </si>
  <si>
    <t xml:space="preserve">Montáž vodovodních armatur 2závity, G 3/4 </t>
  </si>
  <si>
    <t>722239103R00</t>
  </si>
  <si>
    <t xml:space="preserve">Montáž vodovodních armatur 2závity, G 1 </t>
  </si>
  <si>
    <t>722239104R00</t>
  </si>
  <si>
    <t xml:space="preserve">Montáž vodovodních armatur 2závity, G 5/4 </t>
  </si>
  <si>
    <t>722239105R00</t>
  </si>
  <si>
    <t xml:space="preserve">Montáž vodovodních armatur 2závity, G 6/4 </t>
  </si>
  <si>
    <t>722259201R00</t>
  </si>
  <si>
    <t xml:space="preserve">Montáž hydrantového systému  skřín a výzbroj </t>
  </si>
  <si>
    <t>722290226R00</t>
  </si>
  <si>
    <t xml:space="preserve">Zkouška tlaku potrubí DN 50 </t>
  </si>
  <si>
    <t>722290234R00</t>
  </si>
  <si>
    <t xml:space="preserve">Proplach  vodovod.potrubí DN 80 </t>
  </si>
  <si>
    <t>722100010</t>
  </si>
  <si>
    <t>Kulový kohout závitový s přípojkou na hadici G 1/2"</t>
  </si>
  <si>
    <t>722100011</t>
  </si>
  <si>
    <t>Kulový kohout závitový R 250 D páka 3/4"</t>
  </si>
  <si>
    <t>722100012</t>
  </si>
  <si>
    <t>Kulový kohout závitový R 250 D páka 1"</t>
  </si>
  <si>
    <t>722100013</t>
  </si>
  <si>
    <t>Kulový kohout závitový R 250 D páka 5/4"</t>
  </si>
  <si>
    <t>722100014</t>
  </si>
  <si>
    <t>Kulový kohout závitový R 250 D páka 6/4"</t>
  </si>
  <si>
    <t>722100015</t>
  </si>
  <si>
    <t>Požární hydrant domovní D 25/30, délka hadice 30 m nástěnný</t>
  </si>
  <si>
    <t>722100016</t>
  </si>
  <si>
    <t>Žlab pozinkovaný PPR d 25 x 2,0 m</t>
  </si>
  <si>
    <t>722100017</t>
  </si>
  <si>
    <t>Žlab pozinkovaný PPR d 32 x 2,0 m</t>
  </si>
  <si>
    <t>722100018</t>
  </si>
  <si>
    <t>Žlab pozinkovaný PPR d 40 x 2,0 m</t>
  </si>
  <si>
    <t>998722202R00</t>
  </si>
  <si>
    <t xml:space="preserve">Přesun hmot pro vnitřní vodovod, výšky do 12 m </t>
  </si>
  <si>
    <t>722 B</t>
  </si>
  <si>
    <t>Vnitřní vodovod- demontáž</t>
  </si>
  <si>
    <t>722130801R00</t>
  </si>
  <si>
    <t xml:space="preserve">Demontáž potrubí ocelových závitových DN 25 </t>
  </si>
  <si>
    <t>722130802R00</t>
  </si>
  <si>
    <t xml:space="preserve">Demontáž potrubí ocelových závitových DN 40 </t>
  </si>
  <si>
    <t>722130803R00</t>
  </si>
  <si>
    <t xml:space="preserve">Demontáž potrubí ocelových závitových DN 50 </t>
  </si>
  <si>
    <t>722130831R00</t>
  </si>
  <si>
    <t xml:space="preserve">Demontáž nástěnky </t>
  </si>
  <si>
    <t>722181812R00</t>
  </si>
  <si>
    <t xml:space="preserve">Demontáž plstěných pásů z trub D 50 </t>
  </si>
  <si>
    <t>722220851R00</t>
  </si>
  <si>
    <t xml:space="preserve">Demontáž armatur s jedním závitem G 3/4 </t>
  </si>
  <si>
    <t>722220861R00</t>
  </si>
  <si>
    <t xml:space="preserve">Demontáž armatur s dvěma závity G 3/4 </t>
  </si>
  <si>
    <t>722220862R00</t>
  </si>
  <si>
    <t xml:space="preserve">Demontáž armatur s dvěma závity G 5/4 </t>
  </si>
  <si>
    <t>722220864R00</t>
  </si>
  <si>
    <t xml:space="preserve">Demontáž armatur s dvěma závity G 2 </t>
  </si>
  <si>
    <t>722290823R00</t>
  </si>
  <si>
    <t xml:space="preserve">Přesun vybouraných hmot - vodovody, H 12 - 24 m </t>
  </si>
  <si>
    <t>722 C</t>
  </si>
  <si>
    <t>Vnitřní vodovod - opravy</t>
  </si>
  <si>
    <t>722130913R00</t>
  </si>
  <si>
    <t xml:space="preserve">Přeřezání ocelové trubky DN 25 </t>
  </si>
  <si>
    <t>722130916R00</t>
  </si>
  <si>
    <t xml:space="preserve">Přeřezání ocelové trubky DN 50 </t>
  </si>
  <si>
    <t>722131912</t>
  </si>
  <si>
    <t xml:space="preserve">Vsazení odbočky do potrubí  DN 20 </t>
  </si>
  <si>
    <t>722131913</t>
  </si>
  <si>
    <t xml:space="preserve">Vsazení odbočky do potrubí  DN 32 </t>
  </si>
  <si>
    <t>722131915</t>
  </si>
  <si>
    <t xml:space="preserve">Vsazení odbočky do potrubí  DN 50 </t>
  </si>
  <si>
    <t>722131932R00</t>
  </si>
  <si>
    <t xml:space="preserve">Propojení dosavadního potrubí závit. DN 20 </t>
  </si>
  <si>
    <t>722131934R00</t>
  </si>
  <si>
    <t xml:space="preserve">Propojení dosavadního potrubí závit. DN 32 </t>
  </si>
  <si>
    <t>722131936R00</t>
  </si>
  <si>
    <t xml:space="preserve">Propojení dosavadního potrubí závit. DN 50 </t>
  </si>
  <si>
    <t>722190901R00</t>
  </si>
  <si>
    <t xml:space="preserve">Uzavření/otevření vodovodního potrubí </t>
  </si>
  <si>
    <t>725</t>
  </si>
  <si>
    <t>Zařizovací předměty</t>
  </si>
  <si>
    <t>725119305R00</t>
  </si>
  <si>
    <t xml:space="preserve">Montáž klozetových mís kombinovaných </t>
  </si>
  <si>
    <t>soubor</t>
  </si>
  <si>
    <t>725219401R00</t>
  </si>
  <si>
    <t xml:space="preserve">Montáž umyvadel na šrouby do zdiva bez ZU </t>
  </si>
  <si>
    <t>725810405R00</t>
  </si>
  <si>
    <t>Ventil rohový TE67 G 1/2" s připojovací hadičkou</t>
  </si>
  <si>
    <t>725829201R00</t>
  </si>
  <si>
    <t xml:space="preserve">Montáž baterie  nástěnné </t>
  </si>
  <si>
    <t>725849201R00</t>
  </si>
  <si>
    <t xml:space="preserve">Montáž baterií sprchových, pevná výška </t>
  </si>
  <si>
    <t>725869101R00</t>
  </si>
  <si>
    <t xml:space="preserve">Montáž uzávěrek zápach.umyvadlových D 40 </t>
  </si>
  <si>
    <t>725869204R00</t>
  </si>
  <si>
    <t xml:space="preserve">Montáž uzávěrek zápach.dřezových  D 50 </t>
  </si>
  <si>
    <t>725989101R00</t>
  </si>
  <si>
    <t xml:space="preserve">Montáž dvířek  300x300 mm </t>
  </si>
  <si>
    <t>725100010</t>
  </si>
  <si>
    <t>Kombiklozet OLYMP s vodorovným odpadem s bočním napouštěním</t>
  </si>
  <si>
    <t>725100011</t>
  </si>
  <si>
    <t>Duroplastové sedátko s poklopem OLYMP  antibakteriální úpravou</t>
  </si>
  <si>
    <t>725100012</t>
  </si>
  <si>
    <t>Umyvadlo Lyra plus vel. 500x410 mm bez otvoru pro baterii</t>
  </si>
  <si>
    <t>725100013</t>
  </si>
  <si>
    <t>Instalační sada pro umyvadla</t>
  </si>
  <si>
    <t>725100014</t>
  </si>
  <si>
    <t>Baterie umyvadlová nástěnná S-line s otočným raměnkem dl. 150 mm 1/2" x 150 mm (SL 261)</t>
  </si>
  <si>
    <t>725100015</t>
  </si>
  <si>
    <t>Zápachová uzávěrka umyvadlová MULTI s vtokem 5/4" x 32 mm, chrom</t>
  </si>
  <si>
    <t>725100016</t>
  </si>
  <si>
    <t>Sprchová baterie nástěnná S-line 1/2 x 150 mm</t>
  </si>
  <si>
    <t>725100017</t>
  </si>
  <si>
    <t>S- line sprchový set 62 cm</t>
  </si>
  <si>
    <t>725100018</t>
  </si>
  <si>
    <t>HL 100 G/50 DN 50 x 6/4" zápachová uzávěrka dřezová</t>
  </si>
  <si>
    <t>725100019</t>
  </si>
  <si>
    <t>Revizní dvířka bílá vel. 300x300 mm</t>
  </si>
  <si>
    <t>998725202R00</t>
  </si>
  <si>
    <t xml:space="preserve">Přesun hmot pro zařizovací předměty, výšky do 12 m </t>
  </si>
  <si>
    <t>725 B</t>
  </si>
  <si>
    <t>Zařizovací předměty demontáž</t>
  </si>
  <si>
    <t>725110811R00</t>
  </si>
  <si>
    <t xml:space="preserve">Demontáž klozetů splachovacích s nádrží </t>
  </si>
  <si>
    <t>725210821R00</t>
  </si>
  <si>
    <t xml:space="preserve">Demontáž umyvadel bez výtokových armatur </t>
  </si>
  <si>
    <t>725590812R00</t>
  </si>
  <si>
    <t xml:space="preserve">Přesun vybour.hmot, zařizovací předměty H 12 m </t>
  </si>
  <si>
    <t>725810811R00</t>
  </si>
  <si>
    <t xml:space="preserve">Demontáž ventilu výtokového nástěnného </t>
  </si>
  <si>
    <t>725820801R00</t>
  </si>
  <si>
    <t xml:space="preserve">Demontáž baterie nástěnné </t>
  </si>
  <si>
    <t>725840850R00</t>
  </si>
  <si>
    <t xml:space="preserve">Demontáž baterie sprchové </t>
  </si>
  <si>
    <t>725860811R00</t>
  </si>
  <si>
    <t xml:space="preserve">Demontáž uzávěrek zápachových jednoduchých </t>
  </si>
  <si>
    <t>725991811R00</t>
  </si>
  <si>
    <t xml:space="preserve">Demontáž konzol jednoduchých </t>
  </si>
  <si>
    <t>771</t>
  </si>
  <si>
    <t>Podlahy z dlaždic a obklady</t>
  </si>
  <si>
    <t>771475014R00</t>
  </si>
  <si>
    <t xml:space="preserve">Obklad soklíků keram.rovných, tmel,výška 10 cm </t>
  </si>
  <si>
    <t>1NP nad kanálem podél zdi:9,5</t>
  </si>
  <si>
    <t>771479001R00</t>
  </si>
  <si>
    <t xml:space="preserve">Řezání dlaždic keramických pro soklíky </t>
  </si>
  <si>
    <t>771575109R00</t>
  </si>
  <si>
    <t xml:space="preserve">Montáž podlah keram.,hladké, tmel, 30x30 cm </t>
  </si>
  <si>
    <t>nad kanálem 1NP:1,5*(9,3+2,5)</t>
  </si>
  <si>
    <t>2NP chodba u hydrantu:0,5</t>
  </si>
  <si>
    <t>771579795R00</t>
  </si>
  <si>
    <t xml:space="preserve">Příplatek za spárování vodotěsnou hmotou - plošně </t>
  </si>
  <si>
    <t>5976000</t>
  </si>
  <si>
    <t>Dlažba keramická</t>
  </si>
  <si>
    <t>18,3*1,05</t>
  </si>
  <si>
    <t>998771102R00</t>
  </si>
  <si>
    <t xml:space="preserve">Přesun hmot pro podlahy z dlaždic, výšky do 12 m </t>
  </si>
  <si>
    <t>776</t>
  </si>
  <si>
    <t>Podlahy povlakové</t>
  </si>
  <si>
    <t>776511810R00</t>
  </si>
  <si>
    <t>Odstranění PVC a koberců lepených bez podložky vč.lišt</t>
  </si>
  <si>
    <t>1NP chodba:28,2*2,2</t>
  </si>
  <si>
    <t>776520010RA0</t>
  </si>
  <si>
    <t>Podlaha povlaková z PVC pásů, soklík vč.dodávky soklíku</t>
  </si>
  <si>
    <t>28412000</t>
  </si>
  <si>
    <t>Podlahovina PVC</t>
  </si>
  <si>
    <t>62,04*1,02</t>
  </si>
  <si>
    <t>998776102R00</t>
  </si>
  <si>
    <t xml:space="preserve">Přesun hmot pro podlahy povlakové, výšky do 12 m </t>
  </si>
  <si>
    <t>781</t>
  </si>
  <si>
    <t>Obklady keramické</t>
  </si>
  <si>
    <t>781101210R00</t>
  </si>
  <si>
    <t xml:space="preserve">Penetrace podkladu pod obklady </t>
  </si>
  <si>
    <t>781475114R00</t>
  </si>
  <si>
    <t>Obklad vnitřní stěn keramický, do tmele, 20x20 cm 20x30</t>
  </si>
  <si>
    <t>dle otlučení obkladů:18,7</t>
  </si>
  <si>
    <t>781479706R00</t>
  </si>
  <si>
    <t xml:space="preserve">Příplatek za spárovací vodotěsnou hmotu - plošně </t>
  </si>
  <si>
    <t>59764002</t>
  </si>
  <si>
    <t>18,7*1,02</t>
  </si>
  <si>
    <t>998781102R00</t>
  </si>
  <si>
    <t xml:space="preserve">Přesun hmot pro obklady keramické, výšky do 12 m </t>
  </si>
  <si>
    <t>784</t>
  </si>
  <si>
    <t>Malby</t>
  </si>
  <si>
    <t>784191101R00</t>
  </si>
  <si>
    <t xml:space="preserve">Penetrace podkladu univerzální Primalex 1x </t>
  </si>
  <si>
    <t>784195112R00</t>
  </si>
  <si>
    <t xml:space="preserve">Malba tekutá Primalex Standard, bílá, 2 x </t>
  </si>
  <si>
    <t>upřesnit rozsah:30,0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</si>
  <si>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</si>
  <si>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</si>
  <si>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</si>
  <si>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</si>
  <si>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</si>
  <si>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>Příplatek k odvozu za každý další 1 km do 15 km</t>
  </si>
  <si>
    <t>979082111R00</t>
  </si>
  <si>
    <t xml:space="preserve">Vnitrostaveništní doprava suti do 10 m </t>
  </si>
  <si>
    <t>979082121R00</t>
  </si>
  <si>
    <t>Příplatek k vnitrost. dopravě suti za dalších 5 m do 20 m</t>
  </si>
  <si>
    <t>979088212R00</t>
  </si>
  <si>
    <t xml:space="preserve">Nakládání suti na dopravní prostředky </t>
  </si>
  <si>
    <t>979990001R00</t>
  </si>
  <si>
    <t xml:space="preserve">Poplatek za skládku stavební suti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</si>
</sst>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DD/MM/YY"/>
    <numFmt numFmtId="168" formatCode="0.0"/>
    <numFmt numFmtId="169" formatCode="#,##0&quot; Kč&quot;"/>
    <numFmt numFmtId="170" formatCode="#,##0.00"/>
  </numFmts>
  <fonts count="22">
    <font>
      <sz val="10"/>
      <name val="Arial CE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sz val="8"/>
      <color indexed="17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13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top"/>
    </xf>
    <xf numFmtId="164" fontId="3" fillId="2" borderId="2" xfId="0" applyFont="1" applyFill="1" applyBorder="1" applyAlignment="1">
      <alignment horizontal="left"/>
    </xf>
    <xf numFmtId="164" fontId="4" fillId="2" borderId="3" xfId="0" applyFont="1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left"/>
    </xf>
    <xf numFmtId="165" fontId="4" fillId="2" borderId="3" xfId="0" applyNumberFormat="1" applyFont="1" applyFill="1" applyBorder="1" applyAlignment="1">
      <alignment horizontal="center"/>
    </xf>
    <xf numFmtId="164" fontId="4" fillId="0" borderId="5" xfId="0" applyFont="1" applyBorder="1" applyAlignment="1">
      <alignment/>
    </xf>
    <xf numFmtId="165" fontId="4" fillId="0" borderId="6" xfId="0" applyNumberFormat="1" applyFont="1" applyBorder="1" applyAlignment="1">
      <alignment horizontal="left"/>
    </xf>
    <xf numFmtId="164" fontId="1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5" fontId="4" fillId="0" borderId="9" xfId="0" applyNumberFormat="1" applyFont="1" applyBorder="1" applyAlignment="1">
      <alignment/>
    </xf>
    <xf numFmtId="165" fontId="4" fillId="0" borderId="8" xfId="0" applyNumberFormat="1" applyFont="1" applyBorder="1" applyAlignment="1">
      <alignment/>
    </xf>
    <xf numFmtId="164" fontId="4" fillId="0" borderId="10" xfId="0" applyFont="1" applyBorder="1" applyAlignment="1">
      <alignment/>
    </xf>
    <xf numFmtId="164" fontId="4" fillId="0" borderId="11" xfId="0" applyFont="1" applyBorder="1" applyAlignment="1">
      <alignment horizontal="left"/>
    </xf>
    <xf numFmtId="164" fontId="3" fillId="0" borderId="7" xfId="0" applyFont="1" applyBorder="1" applyAlignment="1">
      <alignment/>
    </xf>
    <xf numFmtId="165" fontId="4" fillId="0" borderId="11" xfId="0" applyNumberFormat="1" applyFont="1" applyBorder="1" applyAlignment="1">
      <alignment horizontal="left"/>
    </xf>
    <xf numFmtId="165" fontId="3" fillId="2" borderId="7" xfId="0" applyNumberFormat="1" applyFont="1" applyFill="1" applyBorder="1" applyAlignment="1">
      <alignment/>
    </xf>
    <xf numFmtId="165" fontId="1" fillId="2" borderId="8" xfId="0" applyNumberFormat="1" applyFont="1" applyFill="1" applyBorder="1" applyAlignment="1">
      <alignment/>
    </xf>
    <xf numFmtId="165" fontId="3" fillId="2" borderId="9" xfId="0" applyNumberFormat="1" applyFont="1" applyFill="1" applyBorder="1" applyAlignment="1">
      <alignment/>
    </xf>
    <xf numFmtId="165" fontId="1" fillId="2" borderId="9" xfId="0" applyNumberFormat="1" applyFont="1" applyFill="1" applyBorder="1" applyAlignment="1">
      <alignment/>
    </xf>
    <xf numFmtId="164" fontId="4" fillId="0" borderId="10" xfId="0" applyFont="1" applyFill="1" applyBorder="1" applyAlignment="1">
      <alignment/>
    </xf>
    <xf numFmtId="166" fontId="4" fillId="0" borderId="11" xfId="0" applyNumberFormat="1" applyFont="1" applyBorder="1" applyAlignment="1">
      <alignment horizontal="left"/>
    </xf>
    <xf numFmtId="164" fontId="0" fillId="0" borderId="0" xfId="0" applyFill="1" applyAlignment="1">
      <alignment/>
    </xf>
    <xf numFmtId="165" fontId="3" fillId="2" borderId="12" xfId="0" applyNumberFormat="1" applyFont="1" applyFill="1" applyBorder="1" applyAlignment="1">
      <alignment/>
    </xf>
    <xf numFmtId="165" fontId="1" fillId="2" borderId="13" xfId="0" applyNumberFormat="1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5" fontId="4" fillId="0" borderId="10" xfId="0" applyNumberFormat="1" applyFont="1" applyBorder="1" applyAlignment="1">
      <alignment horizontal="left"/>
    </xf>
    <xf numFmtId="164" fontId="4" fillId="0" borderId="14" xfId="0" applyFont="1" applyBorder="1" applyAlignment="1">
      <alignment/>
    </xf>
    <xf numFmtId="164" fontId="4" fillId="0" borderId="15" xfId="0" applyFont="1" applyBorder="1" applyAlignment="1">
      <alignment horizontal="left"/>
    </xf>
    <xf numFmtId="164" fontId="4" fillId="0" borderId="10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4" fillId="0" borderId="16" xfId="0" applyFont="1" applyBorder="1" applyAlignment="1">
      <alignment horizontal="left"/>
    </xf>
    <xf numFmtId="164" fontId="0" fillId="0" borderId="0" xfId="0" applyBorder="1" applyAlignment="1">
      <alignment/>
    </xf>
    <xf numFmtId="164" fontId="4" fillId="0" borderId="10" xfId="0" applyFont="1" applyBorder="1" applyAlignment="1">
      <alignment horizontal="left"/>
    </xf>
    <xf numFmtId="164" fontId="4" fillId="0" borderId="10" xfId="0" applyFont="1" applyFill="1" applyBorder="1" applyAlignment="1">
      <alignment/>
    </xf>
    <xf numFmtId="164" fontId="4" fillId="0" borderId="16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4" fillId="0" borderId="10" xfId="0" applyFont="1" applyBorder="1" applyAlignment="1">
      <alignment/>
    </xf>
    <xf numFmtId="164" fontId="4" fillId="0" borderId="16" xfId="0" applyFont="1" applyBorder="1" applyAlignment="1">
      <alignment/>
    </xf>
    <xf numFmtId="166" fontId="0" fillId="0" borderId="0" xfId="0" applyNumberFormat="1" applyAlignment="1">
      <alignment/>
    </xf>
    <xf numFmtId="164" fontId="4" fillId="0" borderId="7" xfId="0" applyFont="1" applyBorder="1" applyAlignment="1">
      <alignment/>
    </xf>
    <xf numFmtId="164" fontId="4" fillId="0" borderId="10" xfId="0" applyFont="1" applyBorder="1" applyAlignment="1">
      <alignment horizontal="center"/>
    </xf>
    <xf numFmtId="164" fontId="4" fillId="0" borderId="5" xfId="0" applyFont="1" applyBorder="1" applyAlignment="1">
      <alignment horizontal="left"/>
    </xf>
    <xf numFmtId="164" fontId="4" fillId="0" borderId="17" xfId="0" applyFont="1" applyBorder="1" applyAlignment="1">
      <alignment horizontal="left"/>
    </xf>
    <xf numFmtId="164" fontId="2" fillId="0" borderId="18" xfId="0" applyFont="1" applyBorder="1" applyAlignment="1">
      <alignment horizontal="center" vertical="center"/>
    </xf>
    <xf numFmtId="164" fontId="3" fillId="2" borderId="19" xfId="0" applyFont="1" applyFill="1" applyBorder="1" applyAlignment="1">
      <alignment horizontal="left"/>
    </xf>
    <xf numFmtId="164" fontId="1" fillId="2" borderId="20" xfId="0" applyFont="1" applyFill="1" applyBorder="1" applyAlignment="1">
      <alignment horizontal="left"/>
    </xf>
    <xf numFmtId="164" fontId="1" fillId="2" borderId="21" xfId="0" applyFont="1" applyFill="1" applyBorder="1" applyAlignment="1">
      <alignment horizontal="center"/>
    </xf>
    <xf numFmtId="164" fontId="3" fillId="2" borderId="21" xfId="0" applyFont="1" applyFill="1" applyBorder="1" applyAlignment="1">
      <alignment horizontal="center"/>
    </xf>
    <xf numFmtId="164" fontId="1" fillId="0" borderId="22" xfId="0" applyFont="1" applyBorder="1" applyAlignment="1">
      <alignment/>
    </xf>
    <xf numFmtId="164" fontId="1" fillId="0" borderId="23" xfId="0" applyFont="1" applyBorder="1" applyAlignment="1">
      <alignment/>
    </xf>
    <xf numFmtId="166" fontId="1" fillId="0" borderId="6" xfId="0" applyNumberFormat="1" applyFont="1" applyBorder="1" applyAlignment="1">
      <alignment/>
    </xf>
    <xf numFmtId="164" fontId="1" fillId="0" borderId="2" xfId="0" applyFont="1" applyBorder="1" applyAlignment="1">
      <alignment/>
    </xf>
    <xf numFmtId="166" fontId="1" fillId="0" borderId="4" xfId="0" applyNumberFormat="1" applyFont="1" applyBorder="1" applyAlignment="1">
      <alignment/>
    </xf>
    <xf numFmtId="164" fontId="1" fillId="0" borderId="3" xfId="0" applyFont="1" applyBorder="1" applyAlignment="1">
      <alignment/>
    </xf>
    <xf numFmtId="166" fontId="1" fillId="0" borderId="9" xfId="0" applyNumberFormat="1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24" xfId="0" applyFont="1" applyBorder="1" applyAlignment="1">
      <alignment/>
    </xf>
    <xf numFmtId="164" fontId="1" fillId="0" borderId="23" xfId="0" applyFont="1" applyBorder="1" applyAlignment="1">
      <alignment shrinkToFit="1"/>
    </xf>
    <xf numFmtId="164" fontId="1" fillId="0" borderId="25" xfId="0" applyFont="1" applyBorder="1" applyAlignment="1">
      <alignment/>
    </xf>
    <xf numFmtId="164" fontId="1" fillId="0" borderId="12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26" xfId="0" applyFont="1" applyBorder="1" applyAlignment="1">
      <alignment horizontal="center" shrinkToFit="1"/>
    </xf>
    <xf numFmtId="166" fontId="1" fillId="0" borderId="27" xfId="0" applyNumberFormat="1" applyFont="1" applyBorder="1" applyAlignment="1">
      <alignment/>
    </xf>
    <xf numFmtId="164" fontId="1" fillId="0" borderId="28" xfId="0" applyFont="1" applyBorder="1" applyAlignment="1">
      <alignment/>
    </xf>
    <xf numFmtId="166" fontId="1" fillId="0" borderId="29" xfId="0" applyNumberFormat="1" applyFont="1" applyBorder="1" applyAlignment="1">
      <alignment/>
    </xf>
    <xf numFmtId="164" fontId="1" fillId="0" borderId="30" xfId="0" applyFont="1" applyBorder="1" applyAlignment="1">
      <alignment/>
    </xf>
    <xf numFmtId="164" fontId="3" fillId="2" borderId="2" xfId="0" applyFont="1" applyFill="1" applyBorder="1" applyAlignment="1">
      <alignment/>
    </xf>
    <xf numFmtId="164" fontId="3" fillId="2" borderId="4" xfId="0" applyFont="1" applyFill="1" applyBorder="1" applyAlignment="1">
      <alignment/>
    </xf>
    <xf numFmtId="164" fontId="3" fillId="2" borderId="3" xfId="0" applyFont="1" applyFill="1" applyBorder="1" applyAlignment="1">
      <alignment/>
    </xf>
    <xf numFmtId="164" fontId="3" fillId="2" borderId="31" xfId="0" applyFont="1" applyFill="1" applyBorder="1" applyAlignment="1">
      <alignment/>
    </xf>
    <xf numFmtId="164" fontId="3" fillId="2" borderId="32" xfId="0" applyFont="1" applyFill="1" applyBorder="1" applyAlignment="1">
      <alignment/>
    </xf>
    <xf numFmtId="164" fontId="1" fillId="0" borderId="13" xfId="0" applyFont="1" applyBorder="1" applyAlignment="1">
      <alignment/>
    </xf>
    <xf numFmtId="164" fontId="1" fillId="0" borderId="0" xfId="0" applyFont="1" applyAlignment="1">
      <alignment/>
    </xf>
    <xf numFmtId="164" fontId="1" fillId="0" borderId="33" xfId="0" applyFont="1" applyBorder="1" applyAlignment="1">
      <alignment/>
    </xf>
    <xf numFmtId="164" fontId="1" fillId="0" borderId="34" xfId="0" applyFont="1" applyBorder="1" applyAlignment="1">
      <alignment/>
    </xf>
    <xf numFmtId="164" fontId="1" fillId="0" borderId="0" xfId="0" applyFont="1" applyBorder="1" applyAlignment="1">
      <alignment horizontal="right"/>
    </xf>
    <xf numFmtId="167" fontId="1" fillId="0" borderId="0" xfId="0" applyNumberFormat="1" applyFont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35" xfId="0" applyFont="1" applyBorder="1" applyAlignment="1">
      <alignment/>
    </xf>
    <xf numFmtId="164" fontId="1" fillId="0" borderId="36" xfId="0" applyFont="1" applyBorder="1" applyAlignment="1">
      <alignment/>
    </xf>
    <xf numFmtId="164" fontId="1" fillId="0" borderId="37" xfId="0" applyFont="1" applyBorder="1" applyAlignment="1">
      <alignment/>
    </xf>
    <xf numFmtId="164" fontId="1" fillId="0" borderId="38" xfId="0" applyFont="1" applyBorder="1" applyAlignment="1">
      <alignment/>
    </xf>
    <xf numFmtId="168" fontId="1" fillId="0" borderId="39" xfId="0" applyNumberFormat="1" applyFont="1" applyBorder="1" applyAlignment="1">
      <alignment horizontal="right"/>
    </xf>
    <xf numFmtId="164" fontId="1" fillId="0" borderId="39" xfId="0" applyFont="1" applyBorder="1" applyAlignment="1">
      <alignment/>
    </xf>
    <xf numFmtId="169" fontId="1" fillId="0" borderId="11" xfId="0" applyNumberFormat="1" applyFont="1" applyBorder="1" applyAlignment="1">
      <alignment horizontal="right" indent="2"/>
    </xf>
    <xf numFmtId="164" fontId="1" fillId="0" borderId="9" xfId="0" applyFont="1" applyBorder="1" applyAlignment="1">
      <alignment/>
    </xf>
    <xf numFmtId="168" fontId="1" fillId="0" borderId="8" xfId="0" applyNumberFormat="1" applyFont="1" applyBorder="1" applyAlignment="1">
      <alignment horizontal="right"/>
    </xf>
    <xf numFmtId="164" fontId="6" fillId="2" borderId="28" xfId="0" applyFont="1" applyFill="1" applyBorder="1" applyAlignment="1">
      <alignment/>
    </xf>
    <xf numFmtId="164" fontId="6" fillId="2" borderId="29" xfId="0" applyFont="1" applyFill="1" applyBorder="1" applyAlignment="1">
      <alignment/>
    </xf>
    <xf numFmtId="164" fontId="6" fillId="2" borderId="30" xfId="0" applyFont="1" applyFill="1" applyBorder="1" applyAlignment="1">
      <alignment/>
    </xf>
    <xf numFmtId="169" fontId="6" fillId="2" borderId="27" xfId="0" applyNumberFormat="1" applyFont="1" applyFill="1" applyBorder="1" applyAlignment="1">
      <alignment horizontal="right" indent="2"/>
    </xf>
    <xf numFmtId="164" fontId="7" fillId="0" borderId="0" xfId="0" applyFont="1" applyAlignment="1">
      <alignment/>
    </xf>
    <xf numFmtId="164" fontId="0" fillId="0" borderId="0" xfId="0" applyFont="1" applyAlignment="1">
      <alignment/>
    </xf>
    <xf numFmtId="164" fontId="8" fillId="0" borderId="0" xfId="0" applyFont="1" applyBorder="1" applyAlignment="1">
      <alignment horizontal="left" vertical="top" wrapText="1"/>
    </xf>
    <xf numFmtId="164" fontId="0" fillId="0" borderId="0" xfId="0" applyAlignment="1">
      <alignment vertical="top" wrapText="1"/>
    </xf>
    <xf numFmtId="164" fontId="0" fillId="0" borderId="0" xfId="0" applyBorder="1" applyAlignment="1">
      <alignment horizontal="left" wrapText="1"/>
    </xf>
    <xf numFmtId="164" fontId="1" fillId="0" borderId="40" xfId="20" applyFont="1" applyBorder="1" applyAlignment="1">
      <alignment horizontal="center"/>
      <protection/>
    </xf>
    <xf numFmtId="165" fontId="3" fillId="0" borderId="41" xfId="20" applyNumberFormat="1" applyFont="1" applyBorder="1">
      <alignment/>
      <protection/>
    </xf>
    <xf numFmtId="165" fontId="1" fillId="0" borderId="41" xfId="20" applyNumberFormat="1" applyFont="1" applyBorder="1">
      <alignment/>
      <protection/>
    </xf>
    <xf numFmtId="165" fontId="1" fillId="0" borderId="41" xfId="20" applyNumberFormat="1" applyFont="1" applyBorder="1" applyAlignment="1">
      <alignment horizontal="right"/>
      <protection/>
    </xf>
    <xf numFmtId="164" fontId="1" fillId="0" borderId="42" xfId="20" applyFont="1" applyBorder="1">
      <alignment/>
      <protection/>
    </xf>
    <xf numFmtId="165" fontId="1" fillId="0" borderId="41" xfId="0" applyNumberFormat="1" applyFont="1" applyBorder="1" applyAlignment="1">
      <alignment horizontal="left"/>
    </xf>
    <xf numFmtId="164" fontId="1" fillId="0" borderId="43" xfId="0" applyNumberFormat="1" applyFont="1" applyBorder="1" applyAlignment="1">
      <alignment/>
    </xf>
    <xf numFmtId="164" fontId="1" fillId="0" borderId="44" xfId="20" applyFont="1" applyBorder="1" applyAlignment="1">
      <alignment horizontal="center"/>
      <protection/>
    </xf>
    <xf numFmtId="165" fontId="3" fillId="0" borderId="45" xfId="20" applyNumberFormat="1" applyFont="1" applyBorder="1">
      <alignment/>
      <protection/>
    </xf>
    <xf numFmtId="165" fontId="1" fillId="0" borderId="45" xfId="20" applyNumberFormat="1" applyFont="1" applyBorder="1">
      <alignment/>
      <protection/>
    </xf>
    <xf numFmtId="165" fontId="1" fillId="0" borderId="45" xfId="20" applyNumberFormat="1" applyFont="1" applyBorder="1" applyAlignment="1">
      <alignment horizontal="right"/>
      <protection/>
    </xf>
    <xf numFmtId="164" fontId="1" fillId="0" borderId="46" xfId="20" applyFont="1" applyBorder="1" applyAlignment="1">
      <alignment horizontal="left"/>
      <protection/>
    </xf>
    <xf numFmtId="165" fontId="2" fillId="0" borderId="0" xfId="0" applyNumberFormat="1" applyFont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4" fontId="3" fillId="2" borderId="20" xfId="0" applyFont="1" applyFill="1" applyBorder="1" applyAlignment="1">
      <alignment horizontal="center"/>
    </xf>
    <xf numFmtId="164" fontId="3" fillId="2" borderId="47" xfId="0" applyFont="1" applyFill="1" applyBorder="1" applyAlignment="1">
      <alignment horizontal="center"/>
    </xf>
    <xf numFmtId="164" fontId="3" fillId="2" borderId="48" xfId="0" applyFont="1" applyFill="1" applyBorder="1" applyAlignment="1">
      <alignment horizontal="center"/>
    </xf>
    <xf numFmtId="164" fontId="3" fillId="2" borderId="49" xfId="0" applyFont="1" applyFill="1" applyBorder="1" applyAlignment="1">
      <alignment horizontal="center"/>
    </xf>
    <xf numFmtId="165" fontId="4" fillId="0" borderId="12" xfId="0" applyNumberFormat="1" applyFont="1" applyBorder="1" applyAlignment="1">
      <alignment/>
    </xf>
    <xf numFmtId="164" fontId="4" fillId="0" borderId="0" xfId="0" applyFont="1" applyBorder="1" applyAlignment="1">
      <alignment/>
    </xf>
    <xf numFmtId="166" fontId="1" fillId="0" borderId="34" xfId="0" applyNumberFormat="1" applyFont="1" applyBorder="1" applyAlignment="1">
      <alignment/>
    </xf>
    <xf numFmtId="166" fontId="1" fillId="0" borderId="13" xfId="0" applyNumberFormat="1" applyFont="1" applyBorder="1" applyAlignment="1">
      <alignment/>
    </xf>
    <xf numFmtId="166" fontId="1" fillId="0" borderId="50" xfId="0" applyNumberFormat="1" applyFont="1" applyBorder="1" applyAlignment="1">
      <alignment/>
    </xf>
    <xf numFmtId="166" fontId="1" fillId="0" borderId="51" xfId="0" applyNumberFormat="1" applyFont="1" applyBorder="1" applyAlignment="1">
      <alignment/>
    </xf>
    <xf numFmtId="164" fontId="3" fillId="2" borderId="19" xfId="0" applyFont="1" applyFill="1" applyBorder="1" applyAlignment="1">
      <alignment/>
    </xf>
    <xf numFmtId="164" fontId="3" fillId="2" borderId="20" xfId="0" applyFont="1" applyFill="1" applyBorder="1" applyAlignment="1">
      <alignment/>
    </xf>
    <xf numFmtId="166" fontId="3" fillId="2" borderId="21" xfId="0" applyNumberFormat="1" applyFont="1" applyFill="1" applyBorder="1" applyAlignment="1">
      <alignment/>
    </xf>
    <xf numFmtId="166" fontId="3" fillId="2" borderId="47" xfId="0" applyNumberFormat="1" applyFont="1" applyFill="1" applyBorder="1" applyAlignment="1">
      <alignment/>
    </xf>
    <xf numFmtId="166" fontId="3" fillId="2" borderId="48" xfId="0" applyNumberFormat="1" applyFont="1" applyFill="1" applyBorder="1" applyAlignment="1">
      <alignment/>
    </xf>
    <xf numFmtId="166" fontId="3" fillId="2" borderId="49" xfId="0" applyNumberFormat="1" applyFont="1" applyFill="1" applyBorder="1" applyAlignment="1">
      <alignment/>
    </xf>
    <xf numFmtId="164" fontId="9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2" borderId="32" xfId="0" applyFont="1" applyFill="1" applyBorder="1" applyAlignment="1">
      <alignment/>
    </xf>
    <xf numFmtId="164" fontId="3" fillId="2" borderId="52" xfId="0" applyFont="1" applyFill="1" applyBorder="1" applyAlignment="1">
      <alignment horizontal="right"/>
    </xf>
    <xf numFmtId="164" fontId="3" fillId="2" borderId="4" xfId="0" applyFont="1" applyFill="1" applyBorder="1" applyAlignment="1">
      <alignment horizontal="right"/>
    </xf>
    <xf numFmtId="164" fontId="3" fillId="2" borderId="3" xfId="0" applyFont="1" applyFill="1" applyBorder="1" applyAlignment="1">
      <alignment horizontal="center"/>
    </xf>
    <xf numFmtId="170" fontId="5" fillId="2" borderId="4" xfId="0" applyNumberFormat="1" applyFont="1" applyFill="1" applyBorder="1" applyAlignment="1">
      <alignment horizontal="right"/>
    </xf>
    <xf numFmtId="170" fontId="5" fillId="2" borderId="32" xfId="0" applyNumberFormat="1" applyFont="1" applyFill="1" applyBorder="1" applyAlignment="1">
      <alignment horizontal="right"/>
    </xf>
    <xf numFmtId="164" fontId="1" fillId="0" borderId="17" xfId="0" applyFont="1" applyBorder="1" applyAlignment="1">
      <alignment/>
    </xf>
    <xf numFmtId="166" fontId="1" fillId="0" borderId="24" xfId="0" applyNumberFormat="1" applyFont="1" applyBorder="1" applyAlignment="1">
      <alignment horizontal="right"/>
    </xf>
    <xf numFmtId="168" fontId="1" fillId="0" borderId="10" xfId="0" applyNumberFormat="1" applyFont="1" applyBorder="1" applyAlignment="1">
      <alignment horizontal="right"/>
    </xf>
    <xf numFmtId="166" fontId="1" fillId="0" borderId="35" xfId="0" applyNumberFormat="1" applyFont="1" applyBorder="1" applyAlignment="1">
      <alignment horizontal="right"/>
    </xf>
    <xf numFmtId="170" fontId="1" fillId="0" borderId="23" xfId="0" applyNumberFormat="1" applyFont="1" applyBorder="1" applyAlignment="1">
      <alignment horizontal="right"/>
    </xf>
    <xf numFmtId="166" fontId="1" fillId="0" borderId="17" xfId="0" applyNumberFormat="1" applyFont="1" applyBorder="1" applyAlignment="1">
      <alignment horizontal="right"/>
    </xf>
    <xf numFmtId="164" fontId="1" fillId="2" borderId="28" xfId="0" applyFont="1" applyFill="1" applyBorder="1" applyAlignment="1">
      <alignment/>
    </xf>
    <xf numFmtId="164" fontId="3" fillId="2" borderId="29" xfId="0" applyFont="1" applyFill="1" applyBorder="1" applyAlignment="1">
      <alignment/>
    </xf>
    <xf numFmtId="164" fontId="1" fillId="2" borderId="29" xfId="0" applyFont="1" applyFill="1" applyBorder="1" applyAlignment="1">
      <alignment/>
    </xf>
    <xf numFmtId="170" fontId="1" fillId="2" borderId="53" xfId="0" applyNumberFormat="1" applyFont="1" applyFill="1" applyBorder="1" applyAlignment="1">
      <alignment/>
    </xf>
    <xf numFmtId="170" fontId="1" fillId="2" borderId="28" xfId="0" applyNumberFormat="1" applyFont="1" applyFill="1" applyBorder="1" applyAlignment="1">
      <alignment/>
    </xf>
    <xf numFmtId="170" fontId="1" fillId="2" borderId="29" xfId="0" applyNumberFormat="1" applyFont="1" applyFill="1" applyBorder="1" applyAlignment="1">
      <alignment/>
    </xf>
    <xf numFmtId="166" fontId="3" fillId="2" borderId="53" xfId="0" applyNumberFormat="1" applyFont="1" applyFill="1" applyBorder="1" applyAlignment="1">
      <alignment horizontal="right"/>
    </xf>
    <xf numFmtId="166" fontId="10" fillId="0" borderId="0" xfId="0" applyNumberFormat="1" applyFont="1" applyAlignment="1">
      <alignment/>
    </xf>
    <xf numFmtId="170" fontId="10" fillId="0" borderId="0" xfId="0" applyNumberFormat="1" applyFont="1" applyAlignment="1">
      <alignment/>
    </xf>
    <xf numFmtId="170" fontId="0" fillId="0" borderId="0" xfId="0" applyNumberFormat="1" applyAlignment="1">
      <alignment/>
    </xf>
    <xf numFmtId="164" fontId="0" fillId="0" borderId="0" xfId="20">
      <alignment/>
      <protection/>
    </xf>
    <xf numFmtId="164" fontId="0" fillId="0" borderId="0" xfId="20" applyAlignment="1">
      <alignment horizontal="right"/>
      <protection/>
    </xf>
    <xf numFmtId="164" fontId="11" fillId="0" borderId="0" xfId="20" applyFont="1" applyBorder="1" applyAlignment="1">
      <alignment horizontal="center"/>
      <protection/>
    </xf>
    <xf numFmtId="164" fontId="1" fillId="0" borderId="0" xfId="20" applyFont="1">
      <alignment/>
      <protection/>
    </xf>
    <xf numFmtId="164" fontId="12" fillId="0" borderId="0" xfId="20" applyFont="1" applyAlignment="1">
      <alignment horizontal="center"/>
      <protection/>
    </xf>
    <xf numFmtId="164" fontId="13" fillId="0" borderId="0" xfId="20" applyFont="1" applyAlignment="1">
      <alignment horizontal="center"/>
      <protection/>
    </xf>
    <xf numFmtId="164" fontId="13" fillId="0" borderId="0" xfId="20" applyFont="1" applyAlignment="1">
      <alignment horizontal="right"/>
      <protection/>
    </xf>
    <xf numFmtId="164" fontId="1" fillId="0" borderId="41" xfId="20" applyFont="1" applyBorder="1">
      <alignment/>
      <protection/>
    </xf>
    <xf numFmtId="164" fontId="4" fillId="0" borderId="42" xfId="20" applyFont="1" applyBorder="1" applyAlignment="1">
      <alignment horizontal="right"/>
      <protection/>
    </xf>
    <xf numFmtId="165" fontId="1" fillId="0" borderId="41" xfId="20" applyNumberFormat="1" applyFont="1" applyBorder="1" applyAlignment="1">
      <alignment horizontal="left"/>
      <protection/>
    </xf>
    <xf numFmtId="164" fontId="1" fillId="0" borderId="43" xfId="20" applyFont="1" applyBorder="1">
      <alignment/>
      <protection/>
    </xf>
    <xf numFmtId="165" fontId="1" fillId="0" borderId="44" xfId="20" applyNumberFormat="1" applyFont="1" applyBorder="1" applyAlignment="1">
      <alignment horizontal="center"/>
      <protection/>
    </xf>
    <xf numFmtId="164" fontId="1" fillId="0" borderId="45" xfId="20" applyFont="1" applyBorder="1">
      <alignment/>
      <protection/>
    </xf>
    <xf numFmtId="164" fontId="1" fillId="0" borderId="46" xfId="20" applyFont="1" applyBorder="1" applyAlignment="1">
      <alignment horizontal="center" shrinkToFit="1"/>
      <protection/>
    </xf>
    <xf numFmtId="164" fontId="4" fillId="0" borderId="0" xfId="20" applyFont="1">
      <alignment/>
      <protection/>
    </xf>
    <xf numFmtId="164" fontId="1" fillId="0" borderId="0" xfId="20" applyFont="1" applyAlignment="1">
      <alignment horizontal="right"/>
      <protection/>
    </xf>
    <xf numFmtId="164" fontId="1" fillId="0" borderId="0" xfId="20" applyFont="1" applyAlignment="1">
      <alignment/>
      <protection/>
    </xf>
    <xf numFmtId="165" fontId="4" fillId="2" borderId="10" xfId="20" applyNumberFormat="1" applyFont="1" applyFill="1" applyBorder="1">
      <alignment/>
      <protection/>
    </xf>
    <xf numFmtId="164" fontId="4" fillId="2" borderId="8" xfId="20" applyFont="1" applyFill="1" applyBorder="1" applyAlignment="1">
      <alignment horizontal="center"/>
      <protection/>
    </xf>
    <xf numFmtId="164" fontId="4" fillId="2" borderId="8" xfId="20" applyNumberFormat="1" applyFont="1" applyFill="1" applyBorder="1" applyAlignment="1">
      <alignment horizontal="center"/>
      <protection/>
    </xf>
    <xf numFmtId="164" fontId="4" fillId="2" borderId="10" xfId="20" applyFont="1" applyFill="1" applyBorder="1" applyAlignment="1">
      <alignment horizontal="center"/>
      <protection/>
    </xf>
    <xf numFmtId="164" fontId="3" fillId="0" borderId="50" xfId="20" applyFont="1" applyBorder="1" applyAlignment="1">
      <alignment horizontal="center"/>
      <protection/>
    </xf>
    <xf numFmtId="165" fontId="3" fillId="0" borderId="50" xfId="20" applyNumberFormat="1" applyFont="1" applyBorder="1" applyAlignment="1">
      <alignment horizontal="left"/>
      <protection/>
    </xf>
    <xf numFmtId="164" fontId="3" fillId="0" borderId="15" xfId="20" applyFont="1" applyBorder="1">
      <alignment/>
      <protection/>
    </xf>
    <xf numFmtId="164" fontId="1" fillId="0" borderId="9" xfId="20" applyFont="1" applyBorder="1" applyAlignment="1">
      <alignment horizontal="center"/>
      <protection/>
    </xf>
    <xf numFmtId="164" fontId="1" fillId="0" borderId="9" xfId="20" applyNumberFormat="1" applyFont="1" applyBorder="1" applyAlignment="1">
      <alignment horizontal="right"/>
      <protection/>
    </xf>
    <xf numFmtId="164" fontId="1" fillId="0" borderId="8" xfId="20" applyNumberFormat="1" applyFont="1" applyBorder="1">
      <alignment/>
      <protection/>
    </xf>
    <xf numFmtId="164" fontId="0" fillId="0" borderId="0" xfId="20" applyNumberFormat="1">
      <alignment/>
      <protection/>
    </xf>
    <xf numFmtId="164" fontId="14" fillId="0" borderId="0" xfId="20" applyFont="1">
      <alignment/>
      <protection/>
    </xf>
    <xf numFmtId="164" fontId="15" fillId="0" borderId="54" xfId="20" applyFont="1" applyBorder="1" applyAlignment="1">
      <alignment horizontal="center" vertical="top"/>
      <protection/>
    </xf>
    <xf numFmtId="165" fontId="15" fillId="0" borderId="54" xfId="20" applyNumberFormat="1" applyFont="1" applyBorder="1" applyAlignment="1">
      <alignment horizontal="left" vertical="top"/>
      <protection/>
    </xf>
    <xf numFmtId="164" fontId="15" fillId="0" borderId="54" xfId="20" applyFont="1" applyBorder="1" applyAlignment="1">
      <alignment vertical="top" wrapText="1"/>
      <protection/>
    </xf>
    <xf numFmtId="165" fontId="15" fillId="0" borderId="54" xfId="20" applyNumberFormat="1" applyFont="1" applyBorder="1" applyAlignment="1">
      <alignment horizontal="center" shrinkToFit="1"/>
      <protection/>
    </xf>
    <xf numFmtId="170" fontId="15" fillId="0" borderId="54" xfId="20" applyNumberFormat="1" applyFont="1" applyBorder="1" applyAlignment="1">
      <alignment horizontal="right"/>
      <protection/>
    </xf>
    <xf numFmtId="170" fontId="15" fillId="0" borderId="54" xfId="20" applyNumberFormat="1" applyFont="1" applyBorder="1">
      <alignment/>
      <protection/>
    </xf>
    <xf numFmtId="164" fontId="4" fillId="0" borderId="50" xfId="20" applyFont="1" applyBorder="1" applyAlignment="1">
      <alignment horizontal="center"/>
      <protection/>
    </xf>
    <xf numFmtId="165" fontId="4" fillId="0" borderId="50" xfId="20" applyNumberFormat="1" applyFont="1" applyBorder="1" applyAlignment="1">
      <alignment horizontal="right"/>
      <protection/>
    </xf>
    <xf numFmtId="165" fontId="16" fillId="3" borderId="55" xfId="20" applyNumberFormat="1" applyFont="1" applyFill="1" applyBorder="1" applyAlignment="1">
      <alignment horizontal="left" wrapText="1"/>
      <protection/>
    </xf>
    <xf numFmtId="170" fontId="16" fillId="3" borderId="55" xfId="20" applyNumberFormat="1" applyFont="1" applyFill="1" applyBorder="1" applyAlignment="1">
      <alignment horizontal="right" wrapText="1"/>
      <protection/>
    </xf>
    <xf numFmtId="164" fontId="16" fillId="3" borderId="33" xfId="20" applyFont="1" applyFill="1" applyBorder="1" applyAlignment="1">
      <alignment horizontal="left" wrapText="1"/>
      <protection/>
    </xf>
    <xf numFmtId="164" fontId="16" fillId="0" borderId="13" xfId="0" applyFont="1" applyBorder="1" applyAlignment="1">
      <alignment horizontal="right"/>
    </xf>
    <xf numFmtId="164" fontId="17" fillId="0" borderId="0" xfId="20" applyFont="1" applyAlignment="1">
      <alignment wrapText="1"/>
      <protection/>
    </xf>
    <xf numFmtId="164" fontId="1" fillId="2" borderId="10" xfId="20" applyFont="1" applyFill="1" applyBorder="1" applyAlignment="1">
      <alignment horizontal="center"/>
      <protection/>
    </xf>
    <xf numFmtId="165" fontId="18" fillId="2" borderId="10" xfId="20" applyNumberFormat="1" applyFont="1" applyFill="1" applyBorder="1" applyAlignment="1">
      <alignment horizontal="left"/>
      <protection/>
    </xf>
    <xf numFmtId="164" fontId="18" fillId="2" borderId="15" xfId="20" applyFont="1" applyFill="1" applyBorder="1">
      <alignment/>
      <protection/>
    </xf>
    <xf numFmtId="164" fontId="1" fillId="2" borderId="9" xfId="20" applyFont="1" applyFill="1" applyBorder="1" applyAlignment="1">
      <alignment horizontal="center"/>
      <protection/>
    </xf>
    <xf numFmtId="170" fontId="1" fillId="2" borderId="9" xfId="20" applyNumberFormat="1" applyFont="1" applyFill="1" applyBorder="1" applyAlignment="1">
      <alignment horizontal="right"/>
      <protection/>
    </xf>
    <xf numFmtId="170" fontId="1" fillId="2" borderId="8" xfId="20" applyNumberFormat="1" applyFont="1" applyFill="1" applyBorder="1" applyAlignment="1">
      <alignment horizontal="right"/>
      <protection/>
    </xf>
    <xf numFmtId="170" fontId="3" fillId="2" borderId="10" xfId="20" applyNumberFormat="1" applyFont="1" applyFill="1" applyBorder="1">
      <alignment/>
      <protection/>
    </xf>
    <xf numFmtId="166" fontId="0" fillId="0" borderId="0" xfId="20" applyNumberFormat="1">
      <alignment/>
      <protection/>
    </xf>
    <xf numFmtId="165" fontId="19" fillId="3" borderId="55" xfId="20" applyNumberFormat="1" applyFont="1" applyFill="1" applyBorder="1" applyAlignment="1">
      <alignment horizontal="left" wrapText="1"/>
      <protection/>
    </xf>
    <xf numFmtId="170" fontId="19" fillId="3" borderId="55" xfId="20" applyNumberFormat="1" applyFont="1" applyFill="1" applyBorder="1" applyAlignment="1">
      <alignment horizontal="right" wrapText="1"/>
      <protection/>
    </xf>
    <xf numFmtId="164" fontId="0" fillId="0" borderId="0" xfId="20" applyBorder="1">
      <alignment/>
      <protection/>
    </xf>
    <xf numFmtId="164" fontId="20" fillId="0" borderId="0" xfId="20" applyFont="1" applyAlignment="1">
      <alignment/>
      <protection/>
    </xf>
    <xf numFmtId="164" fontId="21" fillId="0" borderId="0" xfId="20" applyFont="1" applyBorder="1">
      <alignment/>
      <protection/>
    </xf>
    <xf numFmtId="166" fontId="21" fillId="0" borderId="0" xfId="20" applyNumberFormat="1" applyFont="1" applyBorder="1" applyAlignment="1">
      <alignment horizontal="right"/>
      <protection/>
    </xf>
    <xf numFmtId="170" fontId="21" fillId="0" borderId="0" xfId="20" applyNumberFormat="1" applyFont="1" applyBorder="1">
      <alignment/>
      <protection/>
    </xf>
    <xf numFmtId="164" fontId="20" fillId="0" borderId="0" xfId="20" applyFont="1" applyBorder="1" applyAlignment="1">
      <alignment/>
      <protection/>
    </xf>
    <xf numFmtId="164" fontId="0" fillId="0" borderId="0" xfId="20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POL.XL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2" t="s">
        <v>1</v>
      </c>
      <c r="B2" s="3"/>
      <c r="C2" s="4">
        <f>Rekapitulace!H1</f>
      </c>
      <c r="D2" s="4" t="str">
        <f>Rekapitulace!G2</f>
        <v>Staveb.úpravy a výměna rozvodů vody v pavilonu U6</v>
      </c>
      <c r="E2" s="5"/>
      <c r="F2" s="6" t="s">
        <v>2</v>
      </c>
      <c r="G2" s="7"/>
    </row>
    <row r="3" spans="1:7" ht="3" customHeight="1" hidden="1">
      <c r="A3" s="8"/>
      <c r="B3" s="9"/>
      <c r="C3" s="10"/>
      <c r="D3" s="10"/>
      <c r="E3" s="11"/>
      <c r="F3" s="12"/>
      <c r="G3" s="13"/>
    </row>
    <row r="4" spans="1:7" ht="12" customHeight="1">
      <c r="A4" s="14" t="s">
        <v>3</v>
      </c>
      <c r="B4" s="9"/>
      <c r="C4" s="10" t="s">
        <v>4</v>
      </c>
      <c r="D4" s="10"/>
      <c r="E4" s="11"/>
      <c r="F4" s="12" t="s">
        <v>5</v>
      </c>
      <c r="G4" s="15"/>
    </row>
    <row r="5" spans="1:7" ht="12.75" customHeight="1">
      <c r="A5" s="16" t="s">
        <v>6</v>
      </c>
      <c r="B5" s="17"/>
      <c r="C5" s="18" t="s">
        <v>7</v>
      </c>
      <c r="D5" s="19"/>
      <c r="E5" s="17"/>
      <c r="F5" s="12" t="s">
        <v>8</v>
      </c>
      <c r="G5" s="13"/>
    </row>
    <row r="6" spans="1:15" ht="12.75" customHeight="1">
      <c r="A6" s="14" t="s">
        <v>9</v>
      </c>
      <c r="B6" s="9"/>
      <c r="C6" s="10" t="s">
        <v>10</v>
      </c>
      <c r="D6" s="10"/>
      <c r="E6" s="11"/>
      <c r="F6" s="20" t="s">
        <v>11</v>
      </c>
      <c r="G6" s="21"/>
      <c r="O6" s="22"/>
    </row>
    <row r="7" spans="1:7" ht="12.75" customHeight="1">
      <c r="A7" s="23" t="s">
        <v>12</v>
      </c>
      <c r="B7" s="24"/>
      <c r="C7" s="25" t="s">
        <v>13</v>
      </c>
      <c r="D7" s="26"/>
      <c r="E7" s="26"/>
      <c r="F7" s="27" t="s">
        <v>14</v>
      </c>
      <c r="G7" s="21">
        <f>IF(PocetMJ=0,0,ROUND((F30+F32)/PocetMJ,1))</f>
        <v>0</v>
      </c>
    </row>
    <row r="8" spans="1:9" ht="12.75">
      <c r="A8" s="28" t="s">
        <v>15</v>
      </c>
      <c r="B8" s="12"/>
      <c r="C8" s="29"/>
      <c r="D8" s="29"/>
      <c r="E8" s="29"/>
      <c r="F8" s="30" t="s">
        <v>16</v>
      </c>
      <c r="G8" s="31"/>
      <c r="H8" s="32"/>
      <c r="I8" s="33"/>
    </row>
    <row r="9" spans="1:8" ht="12.75">
      <c r="A9" s="28" t="s">
        <v>17</v>
      </c>
      <c r="B9" s="12"/>
      <c r="C9" s="29">
        <f>Projektant</f>
        <v>0</v>
      </c>
      <c r="D9" s="29"/>
      <c r="E9" s="29"/>
      <c r="F9" s="12"/>
      <c r="G9" s="34"/>
      <c r="H9" s="35"/>
    </row>
    <row r="10" spans="1:8" ht="12.75">
      <c r="A10" s="28" t="s">
        <v>18</v>
      </c>
      <c r="B10" s="12"/>
      <c r="C10" s="36" t="s">
        <v>19</v>
      </c>
      <c r="D10" s="36"/>
      <c r="E10" s="36"/>
      <c r="F10" s="37"/>
      <c r="G10" s="38"/>
      <c r="H10" s="39"/>
    </row>
    <row r="11" spans="1:57" ht="13.5" customHeight="1">
      <c r="A11" s="28" t="s">
        <v>20</v>
      </c>
      <c r="B11" s="12"/>
      <c r="C11" s="36"/>
      <c r="D11" s="36"/>
      <c r="E11" s="36"/>
      <c r="F11" s="40" t="s">
        <v>21</v>
      </c>
      <c r="G11" s="41" t="s">
        <v>12</v>
      </c>
      <c r="H11" s="35"/>
      <c r="BA11" s="42"/>
      <c r="BB11" s="42"/>
      <c r="BC11" s="42"/>
      <c r="BD11" s="42"/>
      <c r="BE11" s="42"/>
    </row>
    <row r="12" spans="1:8" ht="12.75" customHeight="1">
      <c r="A12" s="43" t="s">
        <v>22</v>
      </c>
      <c r="B12" s="9"/>
      <c r="C12" s="44"/>
      <c r="D12" s="44"/>
      <c r="E12" s="44"/>
      <c r="F12" s="45" t="s">
        <v>23</v>
      </c>
      <c r="G12" s="46"/>
      <c r="H12" s="35"/>
    </row>
    <row r="13" spans="1:8" ht="28.5" customHeight="1">
      <c r="A13" s="47" t="s">
        <v>24</v>
      </c>
      <c r="B13" s="47"/>
      <c r="C13" s="47"/>
      <c r="D13" s="47"/>
      <c r="E13" s="47"/>
      <c r="F13" s="47"/>
      <c r="G13" s="47"/>
      <c r="H13" s="35"/>
    </row>
    <row r="14" spans="1:7" ht="17.25" customHeight="1">
      <c r="A14" s="48" t="s">
        <v>25</v>
      </c>
      <c r="B14" s="49"/>
      <c r="C14" s="50"/>
      <c r="D14" s="51" t="s">
        <v>26</v>
      </c>
      <c r="E14" s="51"/>
      <c r="F14" s="51"/>
      <c r="G14" s="51"/>
    </row>
    <row r="15" spans="1:7" ht="15.75" customHeight="1">
      <c r="A15" s="52"/>
      <c r="B15" s="53" t="s">
        <v>27</v>
      </c>
      <c r="C15" s="54">
        <f>HSV</f>
        <v>0</v>
      </c>
      <c r="D15" s="55" t="str">
        <f>Rekapitulace!A32</f>
        <v>Ztížené výrobní podmínky</v>
      </c>
      <c r="E15" s="56"/>
      <c r="F15" s="57"/>
      <c r="G15" s="54">
        <f>Rekapitulace!I32</f>
        <v>0</v>
      </c>
    </row>
    <row r="16" spans="1:7" ht="15.75" customHeight="1">
      <c r="A16" s="52" t="s">
        <v>28</v>
      </c>
      <c r="B16" s="53" t="s">
        <v>29</v>
      </c>
      <c r="C16" s="54">
        <f>PSV</f>
        <v>0</v>
      </c>
      <c r="D16" s="8" t="str">
        <f>Rekapitulace!A33</f>
        <v>Oborová přirážka</v>
      </c>
      <c r="E16" s="58"/>
      <c r="F16" s="59"/>
      <c r="G16" s="54">
        <f>Rekapitulace!I33</f>
        <v>0</v>
      </c>
    </row>
    <row r="17" spans="1:7" ht="15.75" customHeight="1">
      <c r="A17" s="52" t="s">
        <v>30</v>
      </c>
      <c r="B17" s="53" t="s">
        <v>31</v>
      </c>
      <c r="C17" s="54">
        <f>Mont</f>
        <v>0</v>
      </c>
      <c r="D17" s="8" t="str">
        <f>Rekapitulace!A34</f>
        <v>Přesun stavebních kapacit</v>
      </c>
      <c r="E17" s="58"/>
      <c r="F17" s="59"/>
      <c r="G17" s="54">
        <f>Rekapitulace!I34</f>
        <v>0</v>
      </c>
    </row>
    <row r="18" spans="1:7" ht="15.75" customHeight="1">
      <c r="A18" s="60" t="s">
        <v>32</v>
      </c>
      <c r="B18" s="61" t="s">
        <v>33</v>
      </c>
      <c r="C18" s="54">
        <f>Dodavka</f>
        <v>0</v>
      </c>
      <c r="D18" s="8" t="str">
        <f>Rekapitulace!A35</f>
        <v>Mimostaveništní doprava</v>
      </c>
      <c r="E18" s="58"/>
      <c r="F18" s="59"/>
      <c r="G18" s="54">
        <f>Rekapitulace!I35</f>
        <v>0</v>
      </c>
    </row>
    <row r="19" spans="1:7" ht="15.75" customHeight="1">
      <c r="A19" s="62" t="s">
        <v>34</v>
      </c>
      <c r="B19" s="53"/>
      <c r="C19" s="54">
        <f>SUM(C15:C18)</f>
        <v>0</v>
      </c>
      <c r="D19" s="8" t="str">
        <f>Rekapitulace!A36</f>
        <v>Zařízení staveniště</v>
      </c>
      <c r="E19" s="58"/>
      <c r="F19" s="59"/>
      <c r="G19" s="54">
        <f>Rekapitulace!I36</f>
        <v>0</v>
      </c>
    </row>
    <row r="20" spans="1:7" ht="15.75" customHeight="1">
      <c r="A20" s="62"/>
      <c r="B20" s="53"/>
      <c r="C20" s="54"/>
      <c r="D20" s="8" t="str">
        <f>Rekapitulace!A37</f>
        <v>Provoz investora</v>
      </c>
      <c r="E20" s="58"/>
      <c r="F20" s="59"/>
      <c r="G20" s="54">
        <f>Rekapitulace!I37</f>
        <v>0</v>
      </c>
    </row>
    <row r="21" spans="1:7" ht="15.75" customHeight="1">
      <c r="A21" s="62" t="s">
        <v>35</v>
      </c>
      <c r="B21" s="53"/>
      <c r="C21" s="54">
        <f>HZS</f>
        <v>0</v>
      </c>
      <c r="D21" s="8" t="str">
        <f>Rekapitulace!A38</f>
        <v>Kompletační činnost (IČD)</v>
      </c>
      <c r="E21" s="58"/>
      <c r="F21" s="59"/>
      <c r="G21" s="54">
        <f>Rekapitulace!I38</f>
        <v>0</v>
      </c>
    </row>
    <row r="22" spans="1:7" ht="15.75" customHeight="1">
      <c r="A22" s="63" t="s">
        <v>36</v>
      </c>
      <c r="B22" s="64"/>
      <c r="C22" s="54">
        <f>C19+C21</f>
        <v>0</v>
      </c>
      <c r="D22" s="8" t="s">
        <v>37</v>
      </c>
      <c r="E22" s="58"/>
      <c r="F22" s="59"/>
      <c r="G22" s="54">
        <f>G23-SUM(G15:G21)</f>
        <v>0</v>
      </c>
    </row>
    <row r="23" spans="1:7" ht="15.75" customHeight="1">
      <c r="A23" s="65" t="s">
        <v>38</v>
      </c>
      <c r="B23" s="65"/>
      <c r="C23" s="66">
        <f>C22+G23</f>
        <v>0</v>
      </c>
      <c r="D23" s="67" t="s">
        <v>39</v>
      </c>
      <c r="E23" s="68"/>
      <c r="F23" s="69"/>
      <c r="G23" s="54">
        <f>VRN</f>
        <v>0</v>
      </c>
    </row>
    <row r="24" spans="1:7" ht="12.75">
      <c r="A24" s="70" t="s">
        <v>40</v>
      </c>
      <c r="B24" s="71"/>
      <c r="C24" s="72"/>
      <c r="D24" s="71" t="s">
        <v>41</v>
      </c>
      <c r="E24" s="71"/>
      <c r="F24" s="73" t="s">
        <v>42</v>
      </c>
      <c r="G24" s="74"/>
    </row>
    <row r="25" spans="1:7" ht="12.75">
      <c r="A25" s="63" t="s">
        <v>43</v>
      </c>
      <c r="B25" s="64"/>
      <c r="C25" s="75"/>
      <c r="D25" s="64" t="s">
        <v>43</v>
      </c>
      <c r="E25" s="76"/>
      <c r="F25" s="77" t="s">
        <v>43</v>
      </c>
      <c r="G25" s="78"/>
    </row>
    <row r="26" spans="1:7" ht="37.5" customHeight="1">
      <c r="A26" s="63" t="s">
        <v>44</v>
      </c>
      <c r="B26" s="79"/>
      <c r="C26" s="75"/>
      <c r="D26" s="64" t="s">
        <v>44</v>
      </c>
      <c r="E26" s="76"/>
      <c r="F26" s="77" t="s">
        <v>44</v>
      </c>
      <c r="G26" s="78"/>
    </row>
    <row r="27" spans="1:7" ht="12.75">
      <c r="A27" s="63"/>
      <c r="B27" s="80"/>
      <c r="C27" s="75"/>
      <c r="D27" s="64"/>
      <c r="E27" s="76"/>
      <c r="F27" s="77"/>
      <c r="G27" s="78"/>
    </row>
    <row r="28" spans="1:7" ht="12.75">
      <c r="A28" s="63" t="s">
        <v>45</v>
      </c>
      <c r="B28" s="64"/>
      <c r="C28" s="75"/>
      <c r="D28" s="77" t="s">
        <v>46</v>
      </c>
      <c r="E28" s="75"/>
      <c r="F28" s="81" t="s">
        <v>46</v>
      </c>
      <c r="G28" s="78"/>
    </row>
    <row r="29" spans="1:7" ht="69" customHeight="1">
      <c r="A29" s="63"/>
      <c r="B29" s="64"/>
      <c r="C29" s="82"/>
      <c r="D29" s="83"/>
      <c r="E29" s="82"/>
      <c r="F29" s="64"/>
      <c r="G29" s="78"/>
    </row>
    <row r="30" spans="1:7" ht="12.75">
      <c r="A30" s="84" t="s">
        <v>47</v>
      </c>
      <c r="B30" s="85"/>
      <c r="C30" s="86">
        <v>21</v>
      </c>
      <c r="D30" s="85" t="s">
        <v>48</v>
      </c>
      <c r="E30" s="87"/>
      <c r="F30" s="88">
        <f>C23-F32</f>
        <v>0</v>
      </c>
      <c r="G30" s="88"/>
    </row>
    <row r="31" spans="1:7" ht="12.75">
      <c r="A31" s="84" t="s">
        <v>49</v>
      </c>
      <c r="B31" s="85"/>
      <c r="C31" s="86">
        <f>SazbaDPH1</f>
        <v>21</v>
      </c>
      <c r="D31" s="85" t="s">
        <v>50</v>
      </c>
      <c r="E31" s="87"/>
      <c r="F31" s="88">
        <f>ROUND(PRODUCT(F30,C31/100),0)</f>
        <v>0</v>
      </c>
      <c r="G31" s="88"/>
    </row>
    <row r="32" spans="1:7" ht="12.75">
      <c r="A32" s="84" t="s">
        <v>47</v>
      </c>
      <c r="B32" s="85"/>
      <c r="C32" s="86">
        <v>0</v>
      </c>
      <c r="D32" s="85" t="s">
        <v>50</v>
      </c>
      <c r="E32" s="87"/>
      <c r="F32" s="88">
        <v>0</v>
      </c>
      <c r="G32" s="88"/>
    </row>
    <row r="33" spans="1:7" ht="12.75">
      <c r="A33" s="84" t="s">
        <v>49</v>
      </c>
      <c r="B33" s="89"/>
      <c r="C33" s="90">
        <f>SazbaDPH2</f>
        <v>0</v>
      </c>
      <c r="D33" s="85" t="s">
        <v>50</v>
      </c>
      <c r="E33" s="59"/>
      <c r="F33" s="88">
        <f>ROUND(PRODUCT(F32,C33/100),0)</f>
        <v>0</v>
      </c>
      <c r="G33" s="88"/>
    </row>
    <row r="34" spans="1:7" s="95" customFormat="1" ht="19.5" customHeight="1">
      <c r="A34" s="91" t="s">
        <v>51</v>
      </c>
      <c r="B34" s="92"/>
      <c r="C34" s="92"/>
      <c r="D34" s="92"/>
      <c r="E34" s="93"/>
      <c r="F34" s="94">
        <f>ROUND(SUM(F30:F33),0)</f>
        <v>0</v>
      </c>
      <c r="G34" s="94"/>
    </row>
    <row r="36" spans="1:8" ht="12.75">
      <c r="A36" s="96" t="s">
        <v>52</v>
      </c>
      <c r="B36" s="96"/>
      <c r="C36" s="96"/>
      <c r="D36" s="96"/>
      <c r="E36" s="96"/>
      <c r="F36" s="96"/>
      <c r="G36" s="96"/>
      <c r="H36" t="s">
        <v>53</v>
      </c>
    </row>
    <row r="37" spans="1:8" ht="14.25" customHeight="1">
      <c r="A37" s="96"/>
      <c r="B37" s="97" t="s">
        <v>54</v>
      </c>
      <c r="C37" s="97"/>
      <c r="D37" s="97"/>
      <c r="E37" s="97"/>
      <c r="F37" s="97"/>
      <c r="G37" s="97"/>
      <c r="H37" t="s">
        <v>53</v>
      </c>
    </row>
    <row r="38" spans="1:8" ht="12.75" customHeight="1">
      <c r="A38" s="98"/>
      <c r="B38" s="97"/>
      <c r="C38" s="97"/>
      <c r="D38" s="97"/>
      <c r="E38" s="97"/>
      <c r="F38" s="97"/>
      <c r="G38" s="97"/>
      <c r="H38" t="s">
        <v>53</v>
      </c>
    </row>
    <row r="39" spans="1:8" ht="12.75">
      <c r="A39" s="98"/>
      <c r="B39" s="97"/>
      <c r="C39" s="97"/>
      <c r="D39" s="97"/>
      <c r="E39" s="97"/>
      <c r="F39" s="97"/>
      <c r="G39" s="97"/>
      <c r="H39" t="s">
        <v>53</v>
      </c>
    </row>
    <row r="40" spans="1:8" ht="12.75">
      <c r="A40" s="98"/>
      <c r="B40" s="97"/>
      <c r="C40" s="97"/>
      <c r="D40" s="97"/>
      <c r="E40" s="97"/>
      <c r="F40" s="97"/>
      <c r="G40" s="97"/>
      <c r="H40" t="s">
        <v>53</v>
      </c>
    </row>
    <row r="41" spans="1:8" ht="12.75">
      <c r="A41" s="98"/>
      <c r="B41" s="97"/>
      <c r="C41" s="97"/>
      <c r="D41" s="97"/>
      <c r="E41" s="97"/>
      <c r="F41" s="97"/>
      <c r="G41" s="97"/>
      <c r="H41" t="s">
        <v>53</v>
      </c>
    </row>
    <row r="42" spans="1:8" ht="12.75">
      <c r="A42" s="98"/>
      <c r="B42" s="97"/>
      <c r="C42" s="97"/>
      <c r="D42" s="97"/>
      <c r="E42" s="97"/>
      <c r="F42" s="97"/>
      <c r="G42" s="97"/>
      <c r="H42" t="s">
        <v>53</v>
      </c>
    </row>
    <row r="43" spans="1:8" ht="12.75">
      <c r="A43" s="98"/>
      <c r="B43" s="97"/>
      <c r="C43" s="97"/>
      <c r="D43" s="97"/>
      <c r="E43" s="97"/>
      <c r="F43" s="97"/>
      <c r="G43" s="97"/>
      <c r="H43" t="s">
        <v>53</v>
      </c>
    </row>
    <row r="44" spans="1:8" ht="12.75">
      <c r="A44" s="98"/>
      <c r="B44" s="97"/>
      <c r="C44" s="97"/>
      <c r="D44" s="97"/>
      <c r="E44" s="97"/>
      <c r="F44" s="97"/>
      <c r="G44" s="97"/>
      <c r="H44" t="s">
        <v>53</v>
      </c>
    </row>
    <row r="45" spans="1:8" ht="0.75" customHeight="1">
      <c r="A45" s="98"/>
      <c r="B45" s="97"/>
      <c r="C45" s="97"/>
      <c r="D45" s="97"/>
      <c r="E45" s="97"/>
      <c r="F45" s="97"/>
      <c r="G45" s="97"/>
      <c r="H45" t="s">
        <v>53</v>
      </c>
    </row>
    <row r="46" spans="2:7" ht="12.75" customHeight="1">
      <c r="B46" s="99"/>
      <c r="C46" s="99"/>
      <c r="D46" s="99"/>
      <c r="E46" s="99"/>
      <c r="F46" s="99"/>
      <c r="G46" s="99"/>
    </row>
    <row r="47" spans="2:7" ht="12.75" customHeight="1">
      <c r="B47" s="99"/>
      <c r="C47" s="99"/>
      <c r="D47" s="99"/>
      <c r="E47" s="99"/>
      <c r="F47" s="99"/>
      <c r="G47" s="99"/>
    </row>
    <row r="48" spans="2:7" ht="12.75" customHeight="1">
      <c r="B48" s="99"/>
      <c r="C48" s="99"/>
      <c r="D48" s="99"/>
      <c r="E48" s="99"/>
      <c r="F48" s="99"/>
      <c r="G48" s="99"/>
    </row>
    <row r="49" spans="2:7" ht="12.75" customHeight="1">
      <c r="B49" s="99"/>
      <c r="C49" s="99"/>
      <c r="D49" s="99"/>
      <c r="E49" s="99"/>
      <c r="F49" s="99"/>
      <c r="G49" s="99"/>
    </row>
    <row r="50" spans="2:7" ht="12.75" customHeight="1">
      <c r="B50" s="99"/>
      <c r="C50" s="99"/>
      <c r="D50" s="99"/>
      <c r="E50" s="99"/>
      <c r="F50" s="99"/>
      <c r="G50" s="99"/>
    </row>
    <row r="51" spans="2:7" ht="12.75" customHeight="1">
      <c r="B51" s="99"/>
      <c r="C51" s="99"/>
      <c r="D51" s="99"/>
      <c r="E51" s="99"/>
      <c r="F51" s="99"/>
      <c r="G51" s="99"/>
    </row>
    <row r="52" spans="2:7" ht="12.75" customHeight="1">
      <c r="B52" s="99"/>
      <c r="C52" s="99"/>
      <c r="D52" s="99"/>
      <c r="E52" s="99"/>
      <c r="F52" s="99"/>
      <c r="G52" s="99"/>
    </row>
    <row r="53" spans="2:7" ht="12.75" customHeight="1">
      <c r="B53" s="99"/>
      <c r="C53" s="99"/>
      <c r="D53" s="99"/>
      <c r="E53" s="99"/>
      <c r="F53" s="99"/>
      <c r="G53" s="99"/>
    </row>
    <row r="54" spans="2:7" ht="12.75" customHeight="1">
      <c r="B54" s="99"/>
      <c r="C54" s="99"/>
      <c r="D54" s="99"/>
      <c r="E54" s="99"/>
      <c r="F54" s="99"/>
      <c r="G54" s="99"/>
    </row>
    <row r="55" spans="2:7" ht="12.75" customHeight="1">
      <c r="B55" s="99"/>
      <c r="C55" s="99"/>
      <c r="D55" s="99"/>
      <c r="E55" s="99"/>
      <c r="F55" s="99"/>
      <c r="G55" s="99"/>
    </row>
  </sheetData>
  <sheetProtection selectLockedCells="1" selectUnlockedCells="1"/>
  <mergeCells count="25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91"/>
  <sheetViews>
    <sheetView workbookViewId="0" topLeftCell="A1">
      <selection activeCell="H40" sqref="H4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2.75">
      <c r="A1" s="100" t="s">
        <v>55</v>
      </c>
      <c r="B1" s="100"/>
      <c r="C1" s="101" t="str">
        <f>CONCATENATE(cislostavby," ",nazevstavby)</f>
        <v>16/115 ZŠ Za Nádražím č.p.222, Český Krumlov</v>
      </c>
      <c r="D1" s="102"/>
      <c r="E1" s="103"/>
      <c r="F1" s="102"/>
      <c r="G1" s="104" t="s">
        <v>56</v>
      </c>
      <c r="H1" s="105"/>
      <c r="I1" s="106"/>
    </row>
    <row r="2" spans="1:9" ht="12.75">
      <c r="A2" s="107" t="s">
        <v>57</v>
      </c>
      <c r="B2" s="107"/>
      <c r="C2" s="108" t="str">
        <f>CONCATENATE(cisloobjektu," ",nazevobjektu)</f>
        <v>SO 01 Výměna rozvodů vody</v>
      </c>
      <c r="D2" s="109"/>
      <c r="E2" s="110"/>
      <c r="F2" s="109"/>
      <c r="G2" s="111" t="s">
        <v>58</v>
      </c>
      <c r="H2" s="111"/>
      <c r="I2" s="111"/>
    </row>
    <row r="3" spans="1:9" ht="12.75">
      <c r="A3" s="76"/>
      <c r="B3" s="76"/>
      <c r="C3" s="76"/>
      <c r="D3" s="76"/>
      <c r="E3" s="76"/>
      <c r="F3" s="64"/>
      <c r="G3" s="76"/>
      <c r="H3" s="76"/>
      <c r="I3" s="76"/>
    </row>
    <row r="4" spans="1:9" ht="19.5" customHeight="1">
      <c r="A4" s="112" t="s">
        <v>59</v>
      </c>
      <c r="B4" s="112"/>
      <c r="C4" s="112"/>
      <c r="D4" s="112"/>
      <c r="E4" s="112"/>
      <c r="F4" s="112"/>
      <c r="G4" s="112"/>
      <c r="H4" s="112"/>
      <c r="I4" s="112"/>
    </row>
    <row r="5" spans="1:9" ht="12.75">
      <c r="A5" s="76"/>
      <c r="B5" s="76"/>
      <c r="C5" s="76"/>
      <c r="D5" s="76"/>
      <c r="E5" s="76"/>
      <c r="F5" s="76"/>
      <c r="G5" s="76"/>
      <c r="H5" s="76"/>
      <c r="I5" s="76"/>
    </row>
    <row r="6" spans="1:9" s="35" customFormat="1" ht="12.75">
      <c r="A6" s="113"/>
      <c r="B6" s="114" t="s">
        <v>60</v>
      </c>
      <c r="C6" s="114"/>
      <c r="D6" s="51"/>
      <c r="E6" s="115" t="s">
        <v>61</v>
      </c>
      <c r="F6" s="116" t="s">
        <v>62</v>
      </c>
      <c r="G6" s="116" t="s">
        <v>63</v>
      </c>
      <c r="H6" s="116" t="s">
        <v>64</v>
      </c>
      <c r="I6" s="117" t="s">
        <v>35</v>
      </c>
    </row>
    <row r="7" spans="1:9" s="35" customFormat="1" ht="12.75">
      <c r="A7" s="118" t="str">
        <f>Položky!B7</f>
        <v>3</v>
      </c>
      <c r="B7" s="119" t="str">
        <f>Položky!C7</f>
        <v>Svislé a kompletní konstrukce</v>
      </c>
      <c r="C7" s="64"/>
      <c r="D7" s="120"/>
      <c r="E7" s="121">
        <f>Položky!BA13</f>
        <v>0</v>
      </c>
      <c r="F7" s="122">
        <f>Položky!BB13</f>
        <v>0</v>
      </c>
      <c r="G7" s="122">
        <f>Položky!BC13</f>
        <v>0</v>
      </c>
      <c r="H7" s="122">
        <f>Položky!BD13</f>
        <v>0</v>
      </c>
      <c r="I7" s="123">
        <f>Položky!BE13</f>
        <v>0</v>
      </c>
    </row>
    <row r="8" spans="1:9" s="35" customFormat="1" ht="12.75">
      <c r="A8" s="118" t="str">
        <f>Položky!B14</f>
        <v>4</v>
      </c>
      <c r="B8" s="119" t="str">
        <f>Položky!C14</f>
        <v>Vodorovné konstrukce</v>
      </c>
      <c r="C8" s="64"/>
      <c r="D8" s="120"/>
      <c r="E8" s="121">
        <f>Položky!BA18</f>
        <v>0</v>
      </c>
      <c r="F8" s="122">
        <f>Položky!BB18</f>
        <v>0</v>
      </c>
      <c r="G8" s="122">
        <f>Položky!BC18</f>
        <v>0</v>
      </c>
      <c r="H8" s="122">
        <f>Položky!BD18</f>
        <v>0</v>
      </c>
      <c r="I8" s="123">
        <f>Položky!BE18</f>
        <v>0</v>
      </c>
    </row>
    <row r="9" spans="1:9" s="35" customFormat="1" ht="12.75">
      <c r="A9" s="118" t="str">
        <f>Položky!B19</f>
        <v>61</v>
      </c>
      <c r="B9" s="119" t="str">
        <f>Položky!C19</f>
        <v>Upravy povrchů vnitřní</v>
      </c>
      <c r="C9" s="64"/>
      <c r="D9" s="120"/>
      <c r="E9" s="121">
        <f>Položky!BA28</f>
        <v>0</v>
      </c>
      <c r="F9" s="122">
        <f>Položky!BB28</f>
        <v>0</v>
      </c>
      <c r="G9" s="122">
        <f>Položky!BC28</f>
        <v>0</v>
      </c>
      <c r="H9" s="122">
        <f>Položky!BD28</f>
        <v>0</v>
      </c>
      <c r="I9" s="123">
        <f>Položky!BE28</f>
        <v>0</v>
      </c>
    </row>
    <row r="10" spans="1:9" s="35" customFormat="1" ht="12.75">
      <c r="A10" s="118" t="str">
        <f>Položky!B29</f>
        <v>63</v>
      </c>
      <c r="B10" s="119" t="str">
        <f>Položky!C29</f>
        <v>Podlahy a podlahové konstrukce</v>
      </c>
      <c r="C10" s="64"/>
      <c r="D10" s="120"/>
      <c r="E10" s="121">
        <f>Položky!BA32</f>
        <v>0</v>
      </c>
      <c r="F10" s="122">
        <f>Položky!BB32</f>
        <v>0</v>
      </c>
      <c r="G10" s="122">
        <f>Položky!BC32</f>
        <v>0</v>
      </c>
      <c r="H10" s="122">
        <f>Položky!BD32</f>
        <v>0</v>
      </c>
      <c r="I10" s="123">
        <f>Položky!BE32</f>
        <v>0</v>
      </c>
    </row>
    <row r="11" spans="1:9" s="35" customFormat="1" ht="12.75">
      <c r="A11" s="118" t="str">
        <f>Položky!B33</f>
        <v>95</v>
      </c>
      <c r="B11" s="119" t="str">
        <f>Položky!C33</f>
        <v>Dokončovací konstrukce na pozemních stavbách</v>
      </c>
      <c r="C11" s="64"/>
      <c r="D11" s="120"/>
      <c r="E11" s="121">
        <f>Položky!BA40</f>
        <v>0</v>
      </c>
      <c r="F11" s="122">
        <f>Položky!BB40</f>
        <v>0</v>
      </c>
      <c r="G11" s="122">
        <f>Položky!BC40</f>
        <v>0</v>
      </c>
      <c r="H11" s="122">
        <f>Položky!BD40</f>
        <v>0</v>
      </c>
      <c r="I11" s="123">
        <f>Položky!BE40</f>
        <v>0</v>
      </c>
    </row>
    <row r="12" spans="1:9" s="35" customFormat="1" ht="12.75">
      <c r="A12" s="118" t="str">
        <f>Položky!B41</f>
        <v>96</v>
      </c>
      <c r="B12" s="119" t="str">
        <f>Položky!C41</f>
        <v>Bourání konstrukcí</v>
      </c>
      <c r="C12" s="64"/>
      <c r="D12" s="120"/>
      <c r="E12" s="121">
        <f>Položky!BA55</f>
        <v>0</v>
      </c>
      <c r="F12" s="122">
        <f>Položky!BB55</f>
        <v>0</v>
      </c>
      <c r="G12" s="122">
        <f>Položky!BC55</f>
        <v>0</v>
      </c>
      <c r="H12" s="122">
        <f>Položky!BD55</f>
        <v>0</v>
      </c>
      <c r="I12" s="123">
        <f>Položky!BE55</f>
        <v>0</v>
      </c>
    </row>
    <row r="13" spans="1:9" s="35" customFormat="1" ht="12.75">
      <c r="A13" s="118" t="str">
        <f>Položky!B56</f>
        <v>97</v>
      </c>
      <c r="B13" s="119" t="str">
        <f>Položky!C56</f>
        <v>Prorážení otvorů</v>
      </c>
      <c r="C13" s="64"/>
      <c r="D13" s="120"/>
      <c r="E13" s="121">
        <f>Položky!BA79</f>
        <v>0</v>
      </c>
      <c r="F13" s="122">
        <f>Položky!BB79</f>
        <v>0</v>
      </c>
      <c r="G13" s="122">
        <f>Položky!BC79</f>
        <v>0</v>
      </c>
      <c r="H13" s="122">
        <f>Položky!BD79</f>
        <v>0</v>
      </c>
      <c r="I13" s="123">
        <f>Položky!BE79</f>
        <v>0</v>
      </c>
    </row>
    <row r="14" spans="1:9" s="35" customFormat="1" ht="12.75">
      <c r="A14" s="118" t="str">
        <f>Položky!B80</f>
        <v>99</v>
      </c>
      <c r="B14" s="119" t="str">
        <f>Položky!C80</f>
        <v>Staveništní přesun hmot</v>
      </c>
      <c r="C14" s="64"/>
      <c r="D14" s="120"/>
      <c r="E14" s="121">
        <f>Položky!BA82</f>
        <v>0</v>
      </c>
      <c r="F14" s="122">
        <f>Položky!BB82</f>
        <v>0</v>
      </c>
      <c r="G14" s="122">
        <f>Položky!BC82</f>
        <v>0</v>
      </c>
      <c r="H14" s="122">
        <f>Položky!BD82</f>
        <v>0</v>
      </c>
      <c r="I14" s="123">
        <f>Položky!BE82</f>
        <v>0</v>
      </c>
    </row>
    <row r="15" spans="1:9" s="35" customFormat="1" ht="12.75">
      <c r="A15" s="118" t="str">
        <f>Položky!B83</f>
        <v>713</v>
      </c>
      <c r="B15" s="119" t="str">
        <f>Položky!C83</f>
        <v>Izolace tepelné</v>
      </c>
      <c r="C15" s="64"/>
      <c r="D15" s="120"/>
      <c r="E15" s="121">
        <f>Položky!BA95</f>
        <v>0</v>
      </c>
      <c r="F15" s="122">
        <f>Položky!BB95</f>
        <v>0</v>
      </c>
      <c r="G15" s="122">
        <f>Položky!BC95</f>
        <v>0</v>
      </c>
      <c r="H15" s="122">
        <f>Položky!BD95</f>
        <v>0</v>
      </c>
      <c r="I15" s="123">
        <f>Položky!BE95</f>
        <v>0</v>
      </c>
    </row>
    <row r="16" spans="1:9" s="35" customFormat="1" ht="12.75">
      <c r="A16" s="118" t="str">
        <f>Položky!B96</f>
        <v>721 C</v>
      </c>
      <c r="B16" s="119" t="str">
        <f>Položky!C96</f>
        <v>Opravy vnitřní kanalizace</v>
      </c>
      <c r="C16" s="64"/>
      <c r="D16" s="120"/>
      <c r="E16" s="121">
        <f>Položky!BA99</f>
        <v>0</v>
      </c>
      <c r="F16" s="122">
        <f>Položky!BB99</f>
        <v>0</v>
      </c>
      <c r="G16" s="122">
        <f>Položky!BC99</f>
        <v>0</v>
      </c>
      <c r="H16" s="122">
        <f>Položky!BD99</f>
        <v>0</v>
      </c>
      <c r="I16" s="123">
        <f>Položky!BE99</f>
        <v>0</v>
      </c>
    </row>
    <row r="17" spans="1:9" s="35" customFormat="1" ht="12.75">
      <c r="A17" s="118" t="str">
        <f>Položky!B100</f>
        <v>722</v>
      </c>
      <c r="B17" s="119" t="str">
        <f>Položky!C100</f>
        <v>Vnitřní vodovod</v>
      </c>
      <c r="C17" s="64"/>
      <c r="D17" s="120"/>
      <c r="E17" s="121">
        <f>Položky!BA140</f>
        <v>0</v>
      </c>
      <c r="F17" s="122">
        <f>Položky!BB140</f>
        <v>0</v>
      </c>
      <c r="G17" s="122">
        <f>Položky!BC140</f>
        <v>0</v>
      </c>
      <c r="H17" s="122">
        <f>Položky!BD140</f>
        <v>0</v>
      </c>
      <c r="I17" s="123">
        <f>Položky!BE140</f>
        <v>0</v>
      </c>
    </row>
    <row r="18" spans="1:9" s="35" customFormat="1" ht="12.75">
      <c r="A18" s="118" t="str">
        <f>Položky!B141</f>
        <v>722 B</v>
      </c>
      <c r="B18" s="119" t="str">
        <f>Položky!C141</f>
        <v>Vnitřní vodovod- demontáž</v>
      </c>
      <c r="C18" s="64"/>
      <c r="D18" s="120"/>
      <c r="E18" s="121">
        <f>Položky!BA152</f>
        <v>0</v>
      </c>
      <c r="F18" s="122">
        <f>Položky!BB152</f>
        <v>0</v>
      </c>
      <c r="G18" s="122">
        <f>Položky!BC152</f>
        <v>0</v>
      </c>
      <c r="H18" s="122">
        <f>Položky!BD152</f>
        <v>0</v>
      </c>
      <c r="I18" s="123">
        <f>Položky!BE152</f>
        <v>0</v>
      </c>
    </row>
    <row r="19" spans="1:9" s="35" customFormat="1" ht="12.75">
      <c r="A19" s="118" t="str">
        <f>Položky!B153</f>
        <v>722 C</v>
      </c>
      <c r="B19" s="119" t="str">
        <f>Položky!C153</f>
        <v>Vnitřní vodovod - opravy</v>
      </c>
      <c r="C19" s="64"/>
      <c r="D19" s="120"/>
      <c r="E19" s="121">
        <f>Položky!BA164</f>
        <v>0</v>
      </c>
      <c r="F19" s="122">
        <f>Položky!BB164</f>
        <v>0</v>
      </c>
      <c r="G19" s="122">
        <f>Položky!BC164</f>
        <v>0</v>
      </c>
      <c r="H19" s="122">
        <f>Položky!BD164</f>
        <v>0</v>
      </c>
      <c r="I19" s="123">
        <f>Položky!BE164</f>
        <v>0</v>
      </c>
    </row>
    <row r="20" spans="1:9" s="35" customFormat="1" ht="12.75">
      <c r="A20" s="118" t="str">
        <f>Položky!B165</f>
        <v>725</v>
      </c>
      <c r="B20" s="119" t="str">
        <f>Položky!C165</f>
        <v>Zařizovací předměty</v>
      </c>
      <c r="C20" s="64"/>
      <c r="D20" s="120"/>
      <c r="E20" s="121">
        <f>Položky!BA185</f>
        <v>0</v>
      </c>
      <c r="F20" s="122">
        <f>Položky!BB185</f>
        <v>0</v>
      </c>
      <c r="G20" s="122">
        <f>Položky!BC185</f>
        <v>0</v>
      </c>
      <c r="H20" s="122">
        <f>Položky!BD185</f>
        <v>0</v>
      </c>
      <c r="I20" s="123">
        <f>Položky!BE185</f>
        <v>0</v>
      </c>
    </row>
    <row r="21" spans="1:9" s="35" customFormat="1" ht="12.75">
      <c r="A21" s="118" t="str">
        <f>Položky!B186</f>
        <v>725 B</v>
      </c>
      <c r="B21" s="119" t="str">
        <f>Položky!C186</f>
        <v>Zařizovací předměty demontáž</v>
      </c>
      <c r="C21" s="64"/>
      <c r="D21" s="120"/>
      <c r="E21" s="121">
        <f>Položky!BA195</f>
        <v>0</v>
      </c>
      <c r="F21" s="122">
        <f>Položky!BB195</f>
        <v>0</v>
      </c>
      <c r="G21" s="122">
        <f>Položky!BC195</f>
        <v>0</v>
      </c>
      <c r="H21" s="122">
        <f>Položky!BD195</f>
        <v>0</v>
      </c>
      <c r="I21" s="123">
        <f>Položky!BE195</f>
        <v>0</v>
      </c>
    </row>
    <row r="22" spans="1:9" s="35" customFormat="1" ht="12.75">
      <c r="A22" s="118" t="str">
        <f>Položky!B196</f>
        <v>771</v>
      </c>
      <c r="B22" s="119" t="str">
        <f>Položky!C196</f>
        <v>Podlahy z dlaždic a obklady</v>
      </c>
      <c r="C22" s="64"/>
      <c r="D22" s="120"/>
      <c r="E22" s="121">
        <f>Položky!BA207</f>
        <v>0</v>
      </c>
      <c r="F22" s="122">
        <f>Položky!BB207</f>
        <v>0</v>
      </c>
      <c r="G22" s="122">
        <f>Položky!BC207</f>
        <v>0</v>
      </c>
      <c r="H22" s="122">
        <f>Položky!BD207</f>
        <v>0</v>
      </c>
      <c r="I22" s="123">
        <f>Položky!BE207</f>
        <v>0</v>
      </c>
    </row>
    <row r="23" spans="1:9" s="35" customFormat="1" ht="12.75">
      <c r="A23" s="118" t="str">
        <f>Položky!B208</f>
        <v>776</v>
      </c>
      <c r="B23" s="119" t="str">
        <f>Položky!C208</f>
        <v>Podlahy povlakové</v>
      </c>
      <c r="C23" s="64"/>
      <c r="D23" s="120"/>
      <c r="E23" s="121">
        <f>Položky!BA216</f>
        <v>0</v>
      </c>
      <c r="F23" s="122">
        <f>Položky!BB216</f>
        <v>0</v>
      </c>
      <c r="G23" s="122">
        <f>Položky!BC216</f>
        <v>0</v>
      </c>
      <c r="H23" s="122">
        <f>Položky!BD216</f>
        <v>0</v>
      </c>
      <c r="I23" s="123">
        <f>Položky!BE216</f>
        <v>0</v>
      </c>
    </row>
    <row r="24" spans="1:9" s="35" customFormat="1" ht="12.75">
      <c r="A24" s="118" t="str">
        <f>Položky!B217</f>
        <v>781</v>
      </c>
      <c r="B24" s="119" t="str">
        <f>Položky!C217</f>
        <v>Obklady keramické</v>
      </c>
      <c r="C24" s="64"/>
      <c r="D24" s="120"/>
      <c r="E24" s="121">
        <f>Položky!BA225</f>
        <v>0</v>
      </c>
      <c r="F24" s="122">
        <f>Položky!BB225</f>
        <v>0</v>
      </c>
      <c r="G24" s="122">
        <f>Položky!BC225</f>
        <v>0</v>
      </c>
      <c r="H24" s="122">
        <f>Položky!BD225</f>
        <v>0</v>
      </c>
      <c r="I24" s="123">
        <f>Položky!BE225</f>
        <v>0</v>
      </c>
    </row>
    <row r="25" spans="1:9" s="35" customFormat="1" ht="12.75">
      <c r="A25" s="118" t="str">
        <f>Položky!B226</f>
        <v>784</v>
      </c>
      <c r="B25" s="119" t="str">
        <f>Položky!C226</f>
        <v>Malby</v>
      </c>
      <c r="C25" s="64"/>
      <c r="D25" s="120"/>
      <c r="E25" s="121">
        <f>Položky!BA230</f>
        <v>0</v>
      </c>
      <c r="F25" s="122">
        <f>Položky!BB230</f>
        <v>0</v>
      </c>
      <c r="G25" s="122">
        <f>Položky!BC230</f>
        <v>0</v>
      </c>
      <c r="H25" s="122">
        <f>Položky!BD230</f>
        <v>0</v>
      </c>
      <c r="I25" s="123">
        <f>Položky!BE230</f>
        <v>0</v>
      </c>
    </row>
    <row r="26" spans="1:9" s="35" customFormat="1" ht="12.75">
      <c r="A26" s="118" t="str">
        <f>Položky!B231</f>
        <v>D96</v>
      </c>
      <c r="B26" s="119" t="str">
        <f>Položky!C231</f>
        <v>Přesuny suti a vybouraných hmot</v>
      </c>
      <c r="C26" s="64"/>
      <c r="D26" s="120"/>
      <c r="E26" s="121">
        <f>Položky!BA238</f>
        <v>0</v>
      </c>
      <c r="F26" s="122">
        <f>Položky!BB238</f>
        <v>0</v>
      </c>
      <c r="G26" s="122">
        <f>Položky!BC238</f>
        <v>0</v>
      </c>
      <c r="H26" s="122">
        <f>Položky!BD238</f>
        <v>0</v>
      </c>
      <c r="I26" s="123">
        <f>Položky!BE238</f>
        <v>0</v>
      </c>
    </row>
    <row r="27" spans="1:9" s="130" customFormat="1" ht="12.75">
      <c r="A27" s="124"/>
      <c r="B27" s="125" t="s">
        <v>65</v>
      </c>
      <c r="C27" s="125"/>
      <c r="D27" s="126"/>
      <c r="E27" s="127">
        <f>SUM(E7:E26)</f>
        <v>0</v>
      </c>
      <c r="F27" s="128">
        <f>SUM(F7:F26)</f>
        <v>0</v>
      </c>
      <c r="G27" s="128">
        <f>SUM(G7:G26)</f>
        <v>0</v>
      </c>
      <c r="H27" s="128">
        <f>SUM(H7:H26)</f>
        <v>0</v>
      </c>
      <c r="I27" s="129">
        <f>SUM(I7:I26)</f>
        <v>0</v>
      </c>
    </row>
    <row r="28" spans="1:9" ht="12.75">
      <c r="A28" s="64"/>
      <c r="B28" s="64"/>
      <c r="C28" s="64"/>
      <c r="D28" s="64"/>
      <c r="E28" s="64"/>
      <c r="F28" s="64"/>
      <c r="G28" s="64"/>
      <c r="H28" s="64"/>
      <c r="I28" s="64"/>
    </row>
    <row r="29" spans="1:57" ht="19.5" customHeight="1">
      <c r="A29" s="131" t="s">
        <v>66</v>
      </c>
      <c r="B29" s="131"/>
      <c r="C29" s="131"/>
      <c r="D29" s="131"/>
      <c r="E29" s="131"/>
      <c r="F29" s="131"/>
      <c r="G29" s="131"/>
      <c r="H29" s="131"/>
      <c r="I29" s="131"/>
      <c r="BA29" s="42"/>
      <c r="BB29" s="42"/>
      <c r="BC29" s="42"/>
      <c r="BD29" s="42"/>
      <c r="BE29" s="42"/>
    </row>
    <row r="30" spans="1:9" ht="12.75">
      <c r="A30" s="76"/>
      <c r="B30" s="76"/>
      <c r="C30" s="76"/>
      <c r="D30" s="76"/>
      <c r="E30" s="76"/>
      <c r="F30" s="76"/>
      <c r="G30" s="76"/>
      <c r="H30" s="76"/>
      <c r="I30" s="76"/>
    </row>
    <row r="31" spans="1:9" ht="12.75">
      <c r="A31" s="70" t="s">
        <v>67</v>
      </c>
      <c r="B31" s="71"/>
      <c r="C31" s="71"/>
      <c r="D31" s="132"/>
      <c r="E31" s="133" t="s">
        <v>68</v>
      </c>
      <c r="F31" s="134" t="s">
        <v>69</v>
      </c>
      <c r="G31" s="135" t="s">
        <v>70</v>
      </c>
      <c r="H31" s="136"/>
      <c r="I31" s="137" t="s">
        <v>68</v>
      </c>
    </row>
    <row r="32" spans="1:53" ht="12.75">
      <c r="A32" s="62" t="s">
        <v>71</v>
      </c>
      <c r="B32" s="53"/>
      <c r="C32" s="53"/>
      <c r="D32" s="138"/>
      <c r="E32" s="139"/>
      <c r="F32" s="140"/>
      <c r="G32" s="141">
        <f>CHOOSE(BA32+1,HSV+PSV,HSV+PSV+Mont,HSV+PSV+Dodavka+Mont,HSV,PSV,Mont,Dodavka,Mont+Dodavka,0)</f>
        <v>0</v>
      </c>
      <c r="H32" s="142"/>
      <c r="I32" s="143">
        <f>E32+F32*G32/100</f>
        <v>0</v>
      </c>
      <c r="BA32">
        <v>0</v>
      </c>
    </row>
    <row r="33" spans="1:53" ht="12.75">
      <c r="A33" s="62" t="s">
        <v>72</v>
      </c>
      <c r="B33" s="53"/>
      <c r="C33" s="53"/>
      <c r="D33" s="138"/>
      <c r="E33" s="139"/>
      <c r="F33" s="140"/>
      <c r="G33" s="141">
        <f>CHOOSE(BA33+1,HSV+PSV,HSV+PSV+Mont,HSV+PSV+Dodavka+Mont,HSV,PSV,Mont,Dodavka,Mont+Dodavka,0)</f>
        <v>0</v>
      </c>
      <c r="H33" s="142"/>
      <c r="I33" s="143">
        <f>E33+F33*G33/100</f>
        <v>0</v>
      </c>
      <c r="BA33">
        <v>0</v>
      </c>
    </row>
    <row r="34" spans="1:53" ht="12.75">
      <c r="A34" s="62" t="s">
        <v>73</v>
      </c>
      <c r="B34" s="53"/>
      <c r="C34" s="53"/>
      <c r="D34" s="138"/>
      <c r="E34" s="139"/>
      <c r="F34" s="140"/>
      <c r="G34" s="141">
        <f>CHOOSE(BA34+1,HSV+PSV,HSV+PSV+Mont,HSV+PSV+Dodavka+Mont,HSV,PSV,Mont,Dodavka,Mont+Dodavka,0)</f>
        <v>0</v>
      </c>
      <c r="H34" s="142"/>
      <c r="I34" s="143">
        <f>E34+F34*G34/100</f>
        <v>0</v>
      </c>
      <c r="BA34">
        <v>0</v>
      </c>
    </row>
    <row r="35" spans="1:53" ht="12.75">
      <c r="A35" s="62" t="s">
        <v>74</v>
      </c>
      <c r="B35" s="53"/>
      <c r="C35" s="53"/>
      <c r="D35" s="138"/>
      <c r="E35" s="139"/>
      <c r="F35" s="140"/>
      <c r="G35" s="141">
        <f>CHOOSE(BA35+1,HSV+PSV,HSV+PSV+Mont,HSV+PSV+Dodavka+Mont,HSV,PSV,Mont,Dodavka,Mont+Dodavka,0)</f>
        <v>0</v>
      </c>
      <c r="H35" s="142"/>
      <c r="I35" s="143">
        <f>E35+F35*G35/100</f>
        <v>0</v>
      </c>
      <c r="BA35">
        <v>0</v>
      </c>
    </row>
    <row r="36" spans="1:53" ht="12.75">
      <c r="A36" s="62" t="s">
        <v>75</v>
      </c>
      <c r="B36" s="53"/>
      <c r="C36" s="53"/>
      <c r="D36" s="138"/>
      <c r="E36" s="139"/>
      <c r="F36" s="140"/>
      <c r="G36" s="141">
        <f>CHOOSE(BA36+1,HSV+PSV,HSV+PSV+Mont,HSV+PSV+Dodavka+Mont,HSV,PSV,Mont,Dodavka,Mont+Dodavka,0)</f>
        <v>0</v>
      </c>
      <c r="H36" s="142"/>
      <c r="I36" s="143">
        <f>E36+F36*G36/100</f>
        <v>0</v>
      </c>
      <c r="BA36">
        <v>1</v>
      </c>
    </row>
    <row r="37" spans="1:53" ht="12.75">
      <c r="A37" s="62" t="s">
        <v>76</v>
      </c>
      <c r="B37" s="53"/>
      <c r="C37" s="53"/>
      <c r="D37" s="138"/>
      <c r="E37" s="139"/>
      <c r="F37" s="140"/>
      <c r="G37" s="141">
        <f>CHOOSE(BA37+1,HSV+PSV,HSV+PSV+Mont,HSV+PSV+Dodavka+Mont,HSV,PSV,Mont,Dodavka,Mont+Dodavka,0)</f>
        <v>0</v>
      </c>
      <c r="H37" s="142"/>
      <c r="I37" s="143">
        <f>E37+F37*G37/100</f>
        <v>0</v>
      </c>
      <c r="BA37">
        <v>1</v>
      </c>
    </row>
    <row r="38" spans="1:53" ht="12.75">
      <c r="A38" s="62" t="s">
        <v>77</v>
      </c>
      <c r="B38" s="53"/>
      <c r="C38" s="53"/>
      <c r="D38" s="138"/>
      <c r="E38" s="139"/>
      <c r="F38" s="140"/>
      <c r="G38" s="141">
        <f>CHOOSE(BA38+1,HSV+PSV,HSV+PSV+Mont,HSV+PSV+Dodavka+Mont,HSV,PSV,Mont,Dodavka,Mont+Dodavka,0)</f>
        <v>0</v>
      </c>
      <c r="H38" s="142"/>
      <c r="I38" s="143">
        <f>E38+F38*G38/100</f>
        <v>0</v>
      </c>
      <c r="BA38">
        <v>2</v>
      </c>
    </row>
    <row r="39" spans="1:53" ht="12.75">
      <c r="A39" s="62" t="s">
        <v>78</v>
      </c>
      <c r="B39" s="53"/>
      <c r="C39" s="53"/>
      <c r="D39" s="138"/>
      <c r="E39" s="139"/>
      <c r="F39" s="140"/>
      <c r="G39" s="141">
        <f>CHOOSE(BA39+1,HSV+PSV,HSV+PSV+Mont,HSV+PSV+Dodavka+Mont,HSV,PSV,Mont,Dodavka,Mont+Dodavka,0)</f>
        <v>0</v>
      </c>
      <c r="H39" s="142"/>
      <c r="I39" s="143">
        <f>E39+F39*G39/100</f>
        <v>0</v>
      </c>
      <c r="BA39">
        <v>2</v>
      </c>
    </row>
    <row r="40" spans="1:9" ht="12.75">
      <c r="A40" s="144"/>
      <c r="B40" s="145" t="s">
        <v>79</v>
      </c>
      <c r="C40" s="146"/>
      <c r="D40" s="147"/>
      <c r="E40" s="148"/>
      <c r="F40" s="149"/>
      <c r="G40" s="149"/>
      <c r="H40" s="150">
        <f>SUM(I32:I39)</f>
        <v>0</v>
      </c>
      <c r="I40" s="150"/>
    </row>
    <row r="42" spans="2:9" ht="12.75">
      <c r="B42" s="130"/>
      <c r="F42" s="151"/>
      <c r="G42" s="152"/>
      <c r="H42" s="152"/>
      <c r="I42" s="153"/>
    </row>
    <row r="43" spans="6:9" ht="12.75">
      <c r="F43" s="151"/>
      <c r="G43" s="152"/>
      <c r="H43" s="152"/>
      <c r="I43" s="153"/>
    </row>
    <row r="44" spans="6:9" ht="12.75">
      <c r="F44" s="151"/>
      <c r="G44" s="152"/>
      <c r="H44" s="152"/>
      <c r="I44" s="153"/>
    </row>
    <row r="45" spans="6:9" ht="12.75">
      <c r="F45" s="151"/>
      <c r="G45" s="152"/>
      <c r="H45" s="152"/>
      <c r="I45" s="153"/>
    </row>
    <row r="46" spans="6:9" ht="12.75">
      <c r="F46" s="151"/>
      <c r="G46" s="152"/>
      <c r="H46" s="152"/>
      <c r="I46" s="153"/>
    </row>
    <row r="47" spans="6:9" ht="12.75">
      <c r="F47" s="151"/>
      <c r="G47" s="152"/>
      <c r="H47" s="152"/>
      <c r="I47" s="153"/>
    </row>
    <row r="48" spans="6:9" ht="12.75">
      <c r="F48" s="151"/>
      <c r="G48" s="152"/>
      <c r="H48" s="152"/>
      <c r="I48" s="153"/>
    </row>
    <row r="49" spans="6:9" ht="12.75">
      <c r="F49" s="151"/>
      <c r="G49" s="152"/>
      <c r="H49" s="152"/>
      <c r="I49" s="153"/>
    </row>
    <row r="50" spans="6:9" ht="12.75">
      <c r="F50" s="151"/>
      <c r="G50" s="152"/>
      <c r="H50" s="152"/>
      <c r="I50" s="153"/>
    </row>
    <row r="51" spans="6:9" ht="12.75">
      <c r="F51" s="151"/>
      <c r="G51" s="152"/>
      <c r="H51" s="152"/>
      <c r="I51" s="153"/>
    </row>
    <row r="52" spans="6:9" ht="12.75">
      <c r="F52" s="151"/>
      <c r="G52" s="152"/>
      <c r="H52" s="152"/>
      <c r="I52" s="153"/>
    </row>
    <row r="53" spans="6:9" ht="12.75">
      <c r="F53" s="151"/>
      <c r="G53" s="152"/>
      <c r="H53" s="152"/>
      <c r="I53" s="153"/>
    </row>
    <row r="54" spans="6:9" ht="12.75">
      <c r="F54" s="151"/>
      <c r="G54" s="152"/>
      <c r="H54" s="152"/>
      <c r="I54" s="153"/>
    </row>
    <row r="55" spans="6:9" ht="12.75">
      <c r="F55" s="151"/>
      <c r="G55" s="152"/>
      <c r="H55" s="152"/>
      <c r="I55" s="153"/>
    </row>
    <row r="56" spans="6:9" ht="12.75">
      <c r="F56" s="151"/>
      <c r="G56" s="152"/>
      <c r="H56" s="152"/>
      <c r="I56" s="153"/>
    </row>
    <row r="57" spans="6:9" ht="12.75">
      <c r="F57" s="151"/>
      <c r="G57" s="152"/>
      <c r="H57" s="152"/>
      <c r="I57" s="153"/>
    </row>
    <row r="58" spans="6:9" ht="12.75">
      <c r="F58" s="151"/>
      <c r="G58" s="152"/>
      <c r="H58" s="152"/>
      <c r="I58" s="153"/>
    </row>
    <row r="59" spans="6:9" ht="12.75">
      <c r="F59" s="151"/>
      <c r="G59" s="152"/>
      <c r="H59" s="152"/>
      <c r="I59" s="153"/>
    </row>
    <row r="60" spans="6:9" ht="12.75">
      <c r="F60" s="151"/>
      <c r="G60" s="152"/>
      <c r="H60" s="152"/>
      <c r="I60" s="153"/>
    </row>
    <row r="61" spans="6:9" ht="12.75">
      <c r="F61" s="151"/>
      <c r="G61" s="152"/>
      <c r="H61" s="152"/>
      <c r="I61" s="153"/>
    </row>
    <row r="62" spans="6:9" ht="12.75">
      <c r="F62" s="151"/>
      <c r="G62" s="152"/>
      <c r="H62" s="152"/>
      <c r="I62" s="153"/>
    </row>
    <row r="63" spans="6:9" ht="12.75">
      <c r="F63" s="151"/>
      <c r="G63" s="152"/>
      <c r="H63" s="152"/>
      <c r="I63" s="153"/>
    </row>
    <row r="64" spans="6:9" ht="12.75">
      <c r="F64" s="151"/>
      <c r="G64" s="152"/>
      <c r="H64" s="152"/>
      <c r="I64" s="153"/>
    </row>
    <row r="65" spans="6:9" ht="12.75">
      <c r="F65" s="151"/>
      <c r="G65" s="152"/>
      <c r="H65" s="152"/>
      <c r="I65" s="153"/>
    </row>
    <row r="66" spans="6:9" ht="12.75">
      <c r="F66" s="151"/>
      <c r="G66" s="152"/>
      <c r="H66" s="152"/>
      <c r="I66" s="153"/>
    </row>
    <row r="67" spans="6:9" ht="12.75">
      <c r="F67" s="151"/>
      <c r="G67" s="152"/>
      <c r="H67" s="152"/>
      <c r="I67" s="153"/>
    </row>
    <row r="68" spans="6:9" ht="12.75">
      <c r="F68" s="151"/>
      <c r="G68" s="152"/>
      <c r="H68" s="152"/>
      <c r="I68" s="153"/>
    </row>
    <row r="69" spans="6:9" ht="12.75">
      <c r="F69" s="151"/>
      <c r="G69" s="152"/>
      <c r="H69" s="152"/>
      <c r="I69" s="153"/>
    </row>
    <row r="70" spans="6:9" ht="12.75">
      <c r="F70" s="151"/>
      <c r="G70" s="152"/>
      <c r="H70" s="152"/>
      <c r="I70" s="153"/>
    </row>
    <row r="71" spans="6:9" ht="12.75">
      <c r="F71" s="151"/>
      <c r="G71" s="152"/>
      <c r="H71" s="152"/>
      <c r="I71" s="153"/>
    </row>
    <row r="72" spans="6:9" ht="12.75">
      <c r="F72" s="151"/>
      <c r="G72" s="152"/>
      <c r="H72" s="152"/>
      <c r="I72" s="153"/>
    </row>
    <row r="73" spans="6:9" ht="12.75">
      <c r="F73" s="151"/>
      <c r="G73" s="152"/>
      <c r="H73" s="152"/>
      <c r="I73" s="153"/>
    </row>
    <row r="74" spans="6:9" ht="12.75">
      <c r="F74" s="151"/>
      <c r="G74" s="152"/>
      <c r="H74" s="152"/>
      <c r="I74" s="153"/>
    </row>
    <row r="75" spans="6:9" ht="12.75">
      <c r="F75" s="151"/>
      <c r="G75" s="152"/>
      <c r="H75" s="152"/>
      <c r="I75" s="153"/>
    </row>
    <row r="76" spans="6:9" ht="12.75">
      <c r="F76" s="151"/>
      <c r="G76" s="152"/>
      <c r="H76" s="152"/>
      <c r="I76" s="153"/>
    </row>
    <row r="77" spans="6:9" ht="12.75">
      <c r="F77" s="151"/>
      <c r="G77" s="152"/>
      <c r="H77" s="152"/>
      <c r="I77" s="153"/>
    </row>
    <row r="78" spans="6:9" ht="12.75">
      <c r="F78" s="151"/>
      <c r="G78" s="152"/>
      <c r="H78" s="152"/>
      <c r="I78" s="153"/>
    </row>
    <row r="79" spans="6:9" ht="12.75">
      <c r="F79" s="151"/>
      <c r="G79" s="152"/>
      <c r="H79" s="152"/>
      <c r="I79" s="153"/>
    </row>
    <row r="80" spans="6:9" ht="12.75">
      <c r="F80" s="151"/>
      <c r="G80" s="152"/>
      <c r="H80" s="152"/>
      <c r="I80" s="153"/>
    </row>
    <row r="81" spans="6:9" ht="12.75">
      <c r="F81" s="151"/>
      <c r="G81" s="152"/>
      <c r="H81" s="152"/>
      <c r="I81" s="153"/>
    </row>
    <row r="82" spans="6:9" ht="12.75">
      <c r="F82" s="151"/>
      <c r="G82" s="152"/>
      <c r="H82" s="152"/>
      <c r="I82" s="153"/>
    </row>
    <row r="83" spans="6:9" ht="12.75">
      <c r="F83" s="151"/>
      <c r="G83" s="152"/>
      <c r="H83" s="152"/>
      <c r="I83" s="153"/>
    </row>
    <row r="84" spans="6:9" ht="12.75">
      <c r="F84" s="151"/>
      <c r="G84" s="152"/>
      <c r="H84" s="152"/>
      <c r="I84" s="153"/>
    </row>
    <row r="85" spans="6:9" ht="12.75">
      <c r="F85" s="151"/>
      <c r="G85" s="152"/>
      <c r="H85" s="152"/>
      <c r="I85" s="153"/>
    </row>
    <row r="86" spans="6:9" ht="12.75">
      <c r="F86" s="151"/>
      <c r="G86" s="152"/>
      <c r="H86" s="152"/>
      <c r="I86" s="153"/>
    </row>
    <row r="87" spans="6:9" ht="12.75">
      <c r="F87" s="151"/>
      <c r="G87" s="152"/>
      <c r="H87" s="152"/>
      <c r="I87" s="153"/>
    </row>
    <row r="88" spans="6:9" ht="12.75">
      <c r="F88" s="151"/>
      <c r="G88" s="152"/>
      <c r="H88" s="152"/>
      <c r="I88" s="153"/>
    </row>
    <row r="89" spans="6:9" ht="12.75">
      <c r="F89" s="151"/>
      <c r="G89" s="152"/>
      <c r="H89" s="152"/>
      <c r="I89" s="153"/>
    </row>
    <row r="90" spans="6:9" ht="12.75">
      <c r="F90" s="151"/>
      <c r="G90" s="152"/>
      <c r="H90" s="152"/>
      <c r="I90" s="153"/>
    </row>
    <row r="91" spans="6:9" ht="12.75">
      <c r="F91" s="151"/>
      <c r="G91" s="152"/>
      <c r="H91" s="152"/>
      <c r="I91" s="153"/>
    </row>
  </sheetData>
  <sheetProtection selectLockedCells="1" selectUnlockedCells="1"/>
  <mergeCells count="6">
    <mergeCell ref="A1:B1"/>
    <mergeCell ref="A2:B2"/>
    <mergeCell ref="G2:I2"/>
    <mergeCell ref="A4:I4"/>
    <mergeCell ref="A29:I29"/>
    <mergeCell ref="H40:I40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311"/>
  <sheetViews>
    <sheetView workbookViewId="0" topLeftCell="A1">
      <selection activeCell="C11" sqref="C11"/>
    </sheetView>
  </sheetViews>
  <sheetFormatPr defaultColWidth="9.00390625" defaultRowHeight="12.75"/>
  <cols>
    <col min="1" max="1" width="4.375" style="154" customWidth="1"/>
    <col min="2" max="2" width="11.625" style="154" customWidth="1"/>
    <col min="3" max="3" width="40.375" style="154" customWidth="1"/>
    <col min="4" max="4" width="5.625" style="154" customWidth="1"/>
    <col min="5" max="5" width="8.625" style="155" customWidth="1"/>
    <col min="6" max="6" width="9.875" style="154" customWidth="1"/>
    <col min="7" max="7" width="13.875" style="154" customWidth="1"/>
    <col min="8" max="11" width="9.125" style="154" customWidth="1"/>
    <col min="12" max="12" width="75.375" style="154" customWidth="1"/>
    <col min="13" max="13" width="45.25390625" style="154" customWidth="1"/>
    <col min="14" max="16384" width="9.125" style="154" customWidth="1"/>
  </cols>
  <sheetData>
    <row r="1" spans="1:7" ht="12.75">
      <c r="A1" s="156" t="s">
        <v>80</v>
      </c>
      <c r="B1" s="156"/>
      <c r="C1" s="156"/>
      <c r="D1" s="156"/>
      <c r="E1" s="156"/>
      <c r="F1" s="156"/>
      <c r="G1" s="156"/>
    </row>
    <row r="2" spans="1:7" ht="14.25" customHeight="1">
      <c r="A2" s="157"/>
      <c r="B2" s="158"/>
      <c r="C2" s="159"/>
      <c r="D2" s="159"/>
      <c r="E2" s="160"/>
      <c r="F2" s="159"/>
      <c r="G2" s="159"/>
    </row>
    <row r="3" spans="1:7" ht="12.75">
      <c r="A3" s="100" t="s">
        <v>55</v>
      </c>
      <c r="B3" s="100"/>
      <c r="C3" s="101" t="str">
        <f>CONCATENATE(cislostavby," ",nazevstavby)</f>
        <v>16/115 ZŠ Za Nádražím č.p.222, Český Krumlov</v>
      </c>
      <c r="D3" s="161"/>
      <c r="E3" s="162" t="s">
        <v>81</v>
      </c>
      <c r="F3" s="163">
        <f>Rekapitulace!H1</f>
      </c>
      <c r="G3" s="164"/>
    </row>
    <row r="4" spans="1:7" ht="12.75">
      <c r="A4" s="165" t="s">
        <v>57</v>
      </c>
      <c r="B4" s="165"/>
      <c r="C4" s="108" t="str">
        <f>CONCATENATE(cisloobjektu," ",nazevobjektu)</f>
        <v>SO 01 Výměna rozvodů vody</v>
      </c>
      <c r="D4" s="166"/>
      <c r="E4" s="167" t="str">
        <f>Rekapitulace!G2</f>
        <v>Staveb.úpravy a výměna rozvodů vody v pavilonu U6</v>
      </c>
      <c r="F4" s="167"/>
      <c r="G4" s="167"/>
    </row>
    <row r="5" spans="1:7" ht="12.75">
      <c r="A5" s="168"/>
      <c r="B5" s="157"/>
      <c r="C5" s="157"/>
      <c r="D5" s="157"/>
      <c r="E5" s="169"/>
      <c r="F5" s="157"/>
      <c r="G5" s="170"/>
    </row>
    <row r="6" spans="1:7" ht="12.75">
      <c r="A6" s="171" t="s">
        <v>82</v>
      </c>
      <c r="B6" s="172" t="s">
        <v>83</v>
      </c>
      <c r="C6" s="172" t="s">
        <v>84</v>
      </c>
      <c r="D6" s="172" t="s">
        <v>85</v>
      </c>
      <c r="E6" s="173" t="s">
        <v>86</v>
      </c>
      <c r="F6" s="172" t="s">
        <v>87</v>
      </c>
      <c r="G6" s="174" t="s">
        <v>88</v>
      </c>
    </row>
    <row r="7" spans="1:15" ht="12.75">
      <c r="A7" s="175" t="s">
        <v>89</v>
      </c>
      <c r="B7" s="176" t="s">
        <v>90</v>
      </c>
      <c r="C7" s="177" t="s">
        <v>91</v>
      </c>
      <c r="D7" s="178"/>
      <c r="E7" s="179"/>
      <c r="F7" s="179"/>
      <c r="G7" s="180"/>
      <c r="H7" s="181"/>
      <c r="I7" s="181"/>
      <c r="O7" s="182">
        <v>1</v>
      </c>
    </row>
    <row r="8" spans="1:104" ht="12.75">
      <c r="A8" s="183">
        <v>1</v>
      </c>
      <c r="B8" s="184" t="s">
        <v>92</v>
      </c>
      <c r="C8" s="185" t="s">
        <v>93</v>
      </c>
      <c r="D8" s="186" t="s">
        <v>94</v>
      </c>
      <c r="E8" s="187">
        <v>2</v>
      </c>
      <c r="F8" s="187">
        <v>0</v>
      </c>
      <c r="G8" s="188">
        <f>E8*F8</f>
        <v>0</v>
      </c>
      <c r="O8" s="182">
        <v>2</v>
      </c>
      <c r="AA8" s="154">
        <v>1</v>
      </c>
      <c r="AB8" s="154">
        <v>1</v>
      </c>
      <c r="AC8" s="154">
        <v>1</v>
      </c>
      <c r="AZ8" s="154">
        <v>1</v>
      </c>
      <c r="BA8" s="154">
        <f>IF(AZ8=1,G8,0)</f>
        <v>0</v>
      </c>
      <c r="BB8" s="154">
        <f>IF(AZ8=2,G8,0)</f>
        <v>0</v>
      </c>
      <c r="BC8" s="154">
        <f>IF(AZ8=3,G8,0)</f>
        <v>0</v>
      </c>
      <c r="BD8" s="154">
        <f>IF(AZ8=4,G8,0)</f>
        <v>0</v>
      </c>
      <c r="BE8" s="154">
        <f>IF(AZ8=5,G8,0)</f>
        <v>0</v>
      </c>
      <c r="CA8" s="182">
        <v>1</v>
      </c>
      <c r="CB8" s="182">
        <v>1</v>
      </c>
      <c r="CZ8" s="154">
        <v>0.01469</v>
      </c>
    </row>
    <row r="9" spans="1:104" ht="12.75">
      <c r="A9" s="183">
        <v>2</v>
      </c>
      <c r="B9" s="184" t="s">
        <v>95</v>
      </c>
      <c r="C9" s="185" t="s">
        <v>96</v>
      </c>
      <c r="D9" s="186" t="s">
        <v>94</v>
      </c>
      <c r="E9" s="187">
        <v>8</v>
      </c>
      <c r="F9" s="187">
        <v>0</v>
      </c>
      <c r="G9" s="188">
        <f>E9*F9</f>
        <v>0</v>
      </c>
      <c r="O9" s="182">
        <v>2</v>
      </c>
      <c r="AA9" s="154">
        <v>1</v>
      </c>
      <c r="AB9" s="154">
        <v>1</v>
      </c>
      <c r="AC9" s="154">
        <v>1</v>
      </c>
      <c r="AZ9" s="154">
        <v>1</v>
      </c>
      <c r="BA9" s="154">
        <f>IF(AZ9=1,G9,0)</f>
        <v>0</v>
      </c>
      <c r="BB9" s="154">
        <f>IF(AZ9=2,G9,0)</f>
        <v>0</v>
      </c>
      <c r="BC9" s="154">
        <f>IF(AZ9=3,G9,0)</f>
        <v>0</v>
      </c>
      <c r="BD9" s="154">
        <f>IF(AZ9=4,G9,0)</f>
        <v>0</v>
      </c>
      <c r="BE9" s="154">
        <f>IF(AZ9=5,G9,0)</f>
        <v>0</v>
      </c>
      <c r="CA9" s="182">
        <v>1</v>
      </c>
      <c r="CB9" s="182">
        <v>1</v>
      </c>
      <c r="CZ9" s="154">
        <v>0.00692</v>
      </c>
    </row>
    <row r="10" spans="1:104" ht="12.75">
      <c r="A10" s="183">
        <v>3</v>
      </c>
      <c r="B10" s="184" t="s">
        <v>97</v>
      </c>
      <c r="C10" s="185" t="s">
        <v>98</v>
      </c>
      <c r="D10" s="186" t="s">
        <v>99</v>
      </c>
      <c r="E10" s="187">
        <v>2.1</v>
      </c>
      <c r="F10" s="187">
        <v>0</v>
      </c>
      <c r="G10" s="188">
        <f>E10*F10</f>
        <v>0</v>
      </c>
      <c r="O10" s="182">
        <v>2</v>
      </c>
      <c r="AA10" s="154">
        <v>1</v>
      </c>
      <c r="AB10" s="154">
        <v>1</v>
      </c>
      <c r="AC10" s="154">
        <v>1</v>
      </c>
      <c r="AZ10" s="154">
        <v>1</v>
      </c>
      <c r="BA10" s="154">
        <f>IF(AZ10=1,G10,0)</f>
        <v>0</v>
      </c>
      <c r="BB10" s="154">
        <f>IF(AZ10=2,G10,0)</f>
        <v>0</v>
      </c>
      <c r="BC10" s="154">
        <f>IF(AZ10=3,G10,0)</f>
        <v>0</v>
      </c>
      <c r="BD10" s="154">
        <f>IF(AZ10=4,G10,0)</f>
        <v>0</v>
      </c>
      <c r="BE10" s="154">
        <f>IF(AZ10=5,G10,0)</f>
        <v>0</v>
      </c>
      <c r="CA10" s="182">
        <v>1</v>
      </c>
      <c r="CB10" s="182">
        <v>1</v>
      </c>
      <c r="CZ10" s="154">
        <v>0.01716</v>
      </c>
    </row>
    <row r="11" spans="1:15" ht="12.75" customHeight="1">
      <c r="A11" s="189"/>
      <c r="B11" s="190"/>
      <c r="C11" s="191" t="s">
        <v>100</v>
      </c>
      <c r="D11" s="191"/>
      <c r="E11" s="192">
        <v>0</v>
      </c>
      <c r="F11" s="193"/>
      <c r="G11" s="194"/>
      <c r="M11" s="195" t="s">
        <v>101</v>
      </c>
      <c r="O11" s="182"/>
    </row>
    <row r="12" spans="1:15" ht="12.75" customHeight="1">
      <c r="A12" s="189"/>
      <c r="B12" s="190"/>
      <c r="C12" s="191" t="s">
        <v>102</v>
      </c>
      <c r="D12" s="191"/>
      <c r="E12" s="192">
        <v>2.1</v>
      </c>
      <c r="F12" s="193"/>
      <c r="G12" s="194"/>
      <c r="M12" s="195" t="s">
        <v>102</v>
      </c>
      <c r="O12" s="182"/>
    </row>
    <row r="13" spans="1:57" ht="12.75">
      <c r="A13" s="196"/>
      <c r="B13" s="197" t="s">
        <v>103</v>
      </c>
      <c r="C13" s="198" t="str">
        <f>CONCATENATE(B7," ",C7)</f>
        <v>3 Svislé a kompletní konstrukce</v>
      </c>
      <c r="D13" s="199"/>
      <c r="E13" s="200"/>
      <c r="F13" s="201"/>
      <c r="G13" s="202">
        <f>SUM(G7:G12)</f>
        <v>0</v>
      </c>
      <c r="O13" s="182">
        <v>4</v>
      </c>
      <c r="BA13" s="203">
        <f>SUM(BA7:BA12)</f>
        <v>0</v>
      </c>
      <c r="BB13" s="203">
        <f>SUM(BB7:BB12)</f>
        <v>0</v>
      </c>
      <c r="BC13" s="203">
        <f>SUM(BC7:BC12)</f>
        <v>0</v>
      </c>
      <c r="BD13" s="203">
        <f>SUM(BD7:BD12)</f>
        <v>0</v>
      </c>
      <c r="BE13" s="203">
        <f>SUM(BE7:BE12)</f>
        <v>0</v>
      </c>
    </row>
    <row r="14" spans="1:15" ht="12.75">
      <c r="A14" s="175" t="s">
        <v>89</v>
      </c>
      <c r="B14" s="176" t="s">
        <v>104</v>
      </c>
      <c r="C14" s="177" t="s">
        <v>105</v>
      </c>
      <c r="D14" s="178"/>
      <c r="E14" s="179"/>
      <c r="F14" s="179"/>
      <c r="G14" s="180"/>
      <c r="H14" s="181"/>
      <c r="I14" s="181"/>
      <c r="O14" s="182">
        <v>1</v>
      </c>
    </row>
    <row r="15" spans="1:104" ht="12.75">
      <c r="A15" s="183">
        <v>4</v>
      </c>
      <c r="B15" s="184" t="s">
        <v>106</v>
      </c>
      <c r="C15" s="185" t="s">
        <v>107</v>
      </c>
      <c r="D15" s="186" t="s">
        <v>94</v>
      </c>
      <c r="E15" s="187">
        <v>135</v>
      </c>
      <c r="F15" s="187">
        <v>0</v>
      </c>
      <c r="G15" s="188">
        <f>E15*F15</f>
        <v>0</v>
      </c>
      <c r="O15" s="182">
        <v>2</v>
      </c>
      <c r="AA15" s="154">
        <v>1</v>
      </c>
      <c r="AB15" s="154">
        <v>1</v>
      </c>
      <c r="AC15" s="154">
        <v>1</v>
      </c>
      <c r="AZ15" s="154">
        <v>1</v>
      </c>
      <c r="BA15" s="154">
        <f>IF(AZ15=1,G15,0)</f>
        <v>0</v>
      </c>
      <c r="BB15" s="154">
        <f>IF(AZ15=2,G15,0)</f>
        <v>0</v>
      </c>
      <c r="BC15" s="154">
        <f>IF(AZ15=3,G15,0)</f>
        <v>0</v>
      </c>
      <c r="BD15" s="154">
        <f>IF(AZ15=4,G15,0)</f>
        <v>0</v>
      </c>
      <c r="BE15" s="154">
        <f>IF(AZ15=5,G15,0)</f>
        <v>0</v>
      </c>
      <c r="CA15" s="182">
        <v>1</v>
      </c>
      <c r="CB15" s="182">
        <v>1</v>
      </c>
      <c r="CZ15" s="154">
        <v>0.10675</v>
      </c>
    </row>
    <row r="16" spans="1:15" ht="12.75" customHeight="1">
      <c r="A16" s="189"/>
      <c r="B16" s="190"/>
      <c r="C16" s="191" t="s">
        <v>108</v>
      </c>
      <c r="D16" s="191"/>
      <c r="E16" s="192">
        <v>135</v>
      </c>
      <c r="F16" s="193"/>
      <c r="G16" s="194"/>
      <c r="M16" s="195" t="s">
        <v>108</v>
      </c>
      <c r="O16" s="182"/>
    </row>
    <row r="17" spans="1:104" ht="12.75">
      <c r="A17" s="183">
        <v>5</v>
      </c>
      <c r="B17" s="184" t="s">
        <v>109</v>
      </c>
      <c r="C17" s="185" t="s">
        <v>110</v>
      </c>
      <c r="D17" s="186" t="s">
        <v>94</v>
      </c>
      <c r="E17" s="187">
        <v>5</v>
      </c>
      <c r="F17" s="187">
        <v>0</v>
      </c>
      <c r="G17" s="188">
        <f>E17*F17</f>
        <v>0</v>
      </c>
      <c r="O17" s="182">
        <v>2</v>
      </c>
      <c r="AA17" s="154">
        <v>1</v>
      </c>
      <c r="AB17" s="154">
        <v>1</v>
      </c>
      <c r="AC17" s="154">
        <v>1</v>
      </c>
      <c r="AZ17" s="154">
        <v>1</v>
      </c>
      <c r="BA17" s="154">
        <f>IF(AZ17=1,G17,0)</f>
        <v>0</v>
      </c>
      <c r="BB17" s="154">
        <f>IF(AZ17=2,G17,0)</f>
        <v>0</v>
      </c>
      <c r="BC17" s="154">
        <f>IF(AZ17=3,G17,0)</f>
        <v>0</v>
      </c>
      <c r="BD17" s="154">
        <f>IF(AZ17=4,G17,0)</f>
        <v>0</v>
      </c>
      <c r="BE17" s="154">
        <f>IF(AZ17=5,G17,0)</f>
        <v>0</v>
      </c>
      <c r="CA17" s="182">
        <v>1</v>
      </c>
      <c r="CB17" s="182">
        <v>1</v>
      </c>
      <c r="CZ17" s="154">
        <v>0.0502</v>
      </c>
    </row>
    <row r="18" spans="1:57" ht="12.75">
      <c r="A18" s="196"/>
      <c r="B18" s="197" t="s">
        <v>103</v>
      </c>
      <c r="C18" s="198" t="str">
        <f>CONCATENATE(B14," ",C14)</f>
        <v>4 Vodorovné konstrukce</v>
      </c>
      <c r="D18" s="199"/>
      <c r="E18" s="200"/>
      <c r="F18" s="201"/>
      <c r="G18" s="202">
        <f>SUM(G14:G17)</f>
        <v>0</v>
      </c>
      <c r="O18" s="182">
        <v>4</v>
      </c>
      <c r="BA18" s="203">
        <f>SUM(BA14:BA17)</f>
        <v>0</v>
      </c>
      <c r="BB18" s="203">
        <f>SUM(BB14:BB17)</f>
        <v>0</v>
      </c>
      <c r="BC18" s="203">
        <f>SUM(BC14:BC17)</f>
        <v>0</v>
      </c>
      <c r="BD18" s="203">
        <f>SUM(BD14:BD17)</f>
        <v>0</v>
      </c>
      <c r="BE18" s="203">
        <f>SUM(BE14:BE17)</f>
        <v>0</v>
      </c>
    </row>
    <row r="19" spans="1:15" ht="12.75">
      <c r="A19" s="175" t="s">
        <v>89</v>
      </c>
      <c r="B19" s="176" t="s">
        <v>111</v>
      </c>
      <c r="C19" s="177" t="s">
        <v>112</v>
      </c>
      <c r="D19" s="178"/>
      <c r="E19" s="179"/>
      <c r="F19" s="179"/>
      <c r="G19" s="180"/>
      <c r="H19" s="181"/>
      <c r="I19" s="181"/>
      <c r="O19" s="182">
        <v>1</v>
      </c>
    </row>
    <row r="20" spans="1:104" ht="12.75">
      <c r="A20" s="183">
        <v>6</v>
      </c>
      <c r="B20" s="184" t="s">
        <v>113</v>
      </c>
      <c r="C20" s="185" t="s">
        <v>114</v>
      </c>
      <c r="D20" s="186" t="s">
        <v>115</v>
      </c>
      <c r="E20" s="187">
        <v>10.05</v>
      </c>
      <c r="F20" s="187">
        <v>0</v>
      </c>
      <c r="G20" s="188">
        <f>E20*F20</f>
        <v>0</v>
      </c>
      <c r="O20" s="182">
        <v>2</v>
      </c>
      <c r="AA20" s="154">
        <v>1</v>
      </c>
      <c r="AB20" s="154">
        <v>1</v>
      </c>
      <c r="AC20" s="154">
        <v>1</v>
      </c>
      <c r="AZ20" s="154">
        <v>1</v>
      </c>
      <c r="BA20" s="154">
        <f>IF(AZ20=1,G20,0)</f>
        <v>0</v>
      </c>
      <c r="BB20" s="154">
        <f>IF(AZ20=2,G20,0)</f>
        <v>0</v>
      </c>
      <c r="BC20" s="154">
        <f>IF(AZ20=3,G20,0)</f>
        <v>0</v>
      </c>
      <c r="BD20" s="154">
        <f>IF(AZ20=4,G20,0)</f>
        <v>0</v>
      </c>
      <c r="BE20" s="154">
        <f>IF(AZ20=5,G20,0)</f>
        <v>0</v>
      </c>
      <c r="CA20" s="182">
        <v>1</v>
      </c>
      <c r="CB20" s="182">
        <v>1</v>
      </c>
      <c r="CZ20" s="154">
        <v>0.10712</v>
      </c>
    </row>
    <row r="21" spans="1:15" ht="12.75" customHeight="1">
      <c r="A21" s="189"/>
      <c r="B21" s="190"/>
      <c r="C21" s="191" t="s">
        <v>116</v>
      </c>
      <c r="D21" s="191"/>
      <c r="E21" s="192">
        <v>10.05</v>
      </c>
      <c r="F21" s="193"/>
      <c r="G21" s="194"/>
      <c r="M21" s="195" t="s">
        <v>116</v>
      </c>
      <c r="O21" s="182"/>
    </row>
    <row r="22" spans="1:104" ht="12.75">
      <c r="A22" s="183">
        <v>7</v>
      </c>
      <c r="B22" s="184" t="s">
        <v>117</v>
      </c>
      <c r="C22" s="185" t="s">
        <v>118</v>
      </c>
      <c r="D22" s="186" t="s">
        <v>115</v>
      </c>
      <c r="E22" s="187">
        <v>2.85</v>
      </c>
      <c r="F22" s="187">
        <v>0</v>
      </c>
      <c r="G22" s="188">
        <f>E22*F22</f>
        <v>0</v>
      </c>
      <c r="O22" s="182">
        <v>2</v>
      </c>
      <c r="AA22" s="154">
        <v>1</v>
      </c>
      <c r="AB22" s="154">
        <v>1</v>
      </c>
      <c r="AC22" s="154">
        <v>1</v>
      </c>
      <c r="AZ22" s="154">
        <v>1</v>
      </c>
      <c r="BA22" s="154">
        <f>IF(AZ22=1,G22,0)</f>
        <v>0</v>
      </c>
      <c r="BB22" s="154">
        <f>IF(AZ22=2,G22,0)</f>
        <v>0</v>
      </c>
      <c r="BC22" s="154">
        <f>IF(AZ22=3,G22,0)</f>
        <v>0</v>
      </c>
      <c r="BD22" s="154">
        <f>IF(AZ22=4,G22,0)</f>
        <v>0</v>
      </c>
      <c r="BE22" s="154">
        <f>IF(AZ22=5,G22,0)</f>
        <v>0</v>
      </c>
      <c r="CA22" s="182">
        <v>1</v>
      </c>
      <c r="CB22" s="182">
        <v>1</v>
      </c>
      <c r="CZ22" s="154">
        <v>0.0621</v>
      </c>
    </row>
    <row r="23" spans="1:15" ht="12.75" customHeight="1">
      <c r="A23" s="189"/>
      <c r="B23" s="190"/>
      <c r="C23" s="191" t="s">
        <v>119</v>
      </c>
      <c r="D23" s="191"/>
      <c r="E23" s="192">
        <v>2.85</v>
      </c>
      <c r="F23" s="193"/>
      <c r="G23" s="194"/>
      <c r="M23" s="195" t="s">
        <v>119</v>
      </c>
      <c r="O23" s="182"/>
    </row>
    <row r="24" spans="1:104" ht="12.75">
      <c r="A24" s="183">
        <v>8</v>
      </c>
      <c r="B24" s="184" t="s">
        <v>120</v>
      </c>
      <c r="C24" s="185" t="s">
        <v>121</v>
      </c>
      <c r="D24" s="186" t="s">
        <v>115</v>
      </c>
      <c r="E24" s="187">
        <v>7.2</v>
      </c>
      <c r="F24" s="187">
        <v>0</v>
      </c>
      <c r="G24" s="188">
        <f>E24*F24</f>
        <v>0</v>
      </c>
      <c r="O24" s="182">
        <v>2</v>
      </c>
      <c r="AA24" s="154">
        <v>1</v>
      </c>
      <c r="AB24" s="154">
        <v>1</v>
      </c>
      <c r="AC24" s="154">
        <v>1</v>
      </c>
      <c r="AZ24" s="154">
        <v>1</v>
      </c>
      <c r="BA24" s="154">
        <f>IF(AZ24=1,G24,0)</f>
        <v>0</v>
      </c>
      <c r="BB24" s="154">
        <f>IF(AZ24=2,G24,0)</f>
        <v>0</v>
      </c>
      <c r="BC24" s="154">
        <f>IF(AZ24=3,G24,0)</f>
        <v>0</v>
      </c>
      <c r="BD24" s="154">
        <f>IF(AZ24=4,G24,0)</f>
        <v>0</v>
      </c>
      <c r="BE24" s="154">
        <f>IF(AZ24=5,G24,0)</f>
        <v>0</v>
      </c>
      <c r="CA24" s="182">
        <v>1</v>
      </c>
      <c r="CB24" s="182">
        <v>1</v>
      </c>
      <c r="CZ24" s="154">
        <v>0.05989</v>
      </c>
    </row>
    <row r="25" spans="1:15" ht="12.75" customHeight="1">
      <c r="A25" s="189"/>
      <c r="B25" s="190"/>
      <c r="C25" s="191" t="s">
        <v>122</v>
      </c>
      <c r="D25" s="191"/>
      <c r="E25" s="192">
        <v>7.2</v>
      </c>
      <c r="F25" s="193"/>
      <c r="G25" s="194"/>
      <c r="M25" s="195" t="s">
        <v>122</v>
      </c>
      <c r="O25" s="182"/>
    </row>
    <row r="26" spans="1:104" ht="12.75">
      <c r="A26" s="183">
        <v>9</v>
      </c>
      <c r="B26" s="184" t="s">
        <v>123</v>
      </c>
      <c r="C26" s="185" t="s">
        <v>124</v>
      </c>
      <c r="D26" s="186" t="s">
        <v>115</v>
      </c>
      <c r="E26" s="187">
        <v>18.7</v>
      </c>
      <c r="F26" s="187">
        <v>0</v>
      </c>
      <c r="G26" s="188">
        <f>E26*F26</f>
        <v>0</v>
      </c>
      <c r="O26" s="182">
        <v>2</v>
      </c>
      <c r="AA26" s="154">
        <v>1</v>
      </c>
      <c r="AB26" s="154">
        <v>1</v>
      </c>
      <c r="AC26" s="154">
        <v>1</v>
      </c>
      <c r="AZ26" s="154">
        <v>1</v>
      </c>
      <c r="BA26" s="154">
        <f>IF(AZ26=1,G26,0)</f>
        <v>0</v>
      </c>
      <c r="BB26" s="154">
        <f>IF(AZ26=2,G26,0)</f>
        <v>0</v>
      </c>
      <c r="BC26" s="154">
        <f>IF(AZ26=3,G26,0)</f>
        <v>0</v>
      </c>
      <c r="BD26" s="154">
        <f>IF(AZ26=4,G26,0)</f>
        <v>0</v>
      </c>
      <c r="BE26" s="154">
        <f>IF(AZ26=5,G26,0)</f>
        <v>0</v>
      </c>
      <c r="CA26" s="182">
        <v>1</v>
      </c>
      <c r="CB26" s="182">
        <v>1</v>
      </c>
      <c r="CZ26" s="154">
        <v>0.02075</v>
      </c>
    </row>
    <row r="27" spans="1:15" ht="12.75" customHeight="1">
      <c r="A27" s="189"/>
      <c r="B27" s="190"/>
      <c r="C27" s="191" t="s">
        <v>125</v>
      </c>
      <c r="D27" s="191"/>
      <c r="E27" s="192">
        <v>18.7</v>
      </c>
      <c r="F27" s="193"/>
      <c r="G27" s="194"/>
      <c r="M27" s="195" t="s">
        <v>125</v>
      </c>
      <c r="O27" s="182"/>
    </row>
    <row r="28" spans="1:57" ht="12.75">
      <c r="A28" s="196"/>
      <c r="B28" s="197" t="s">
        <v>103</v>
      </c>
      <c r="C28" s="198" t="str">
        <f>CONCATENATE(B19," ",C19)</f>
        <v>61 Upravy povrchů vnitřní</v>
      </c>
      <c r="D28" s="199"/>
      <c r="E28" s="200"/>
      <c r="F28" s="201"/>
      <c r="G28" s="202">
        <f>SUM(G19:G27)</f>
        <v>0</v>
      </c>
      <c r="O28" s="182">
        <v>4</v>
      </c>
      <c r="BA28" s="203">
        <f>SUM(BA19:BA27)</f>
        <v>0</v>
      </c>
      <c r="BB28" s="203">
        <f>SUM(BB19:BB27)</f>
        <v>0</v>
      </c>
      <c r="BC28" s="203">
        <f>SUM(BC19:BC27)</f>
        <v>0</v>
      </c>
      <c r="BD28" s="203">
        <f>SUM(BD19:BD27)</f>
        <v>0</v>
      </c>
      <c r="BE28" s="203">
        <f>SUM(BE19:BE27)</f>
        <v>0</v>
      </c>
    </row>
    <row r="29" spans="1:15" ht="12.75">
      <c r="A29" s="175" t="s">
        <v>89</v>
      </c>
      <c r="B29" s="176" t="s">
        <v>126</v>
      </c>
      <c r="C29" s="177" t="s">
        <v>127</v>
      </c>
      <c r="D29" s="178"/>
      <c r="E29" s="179"/>
      <c r="F29" s="179"/>
      <c r="G29" s="180"/>
      <c r="H29" s="181"/>
      <c r="I29" s="181"/>
      <c r="O29" s="182">
        <v>1</v>
      </c>
    </row>
    <row r="30" spans="1:104" ht="12.75">
      <c r="A30" s="183">
        <v>10</v>
      </c>
      <c r="B30" s="184" t="s">
        <v>128</v>
      </c>
      <c r="C30" s="185" t="s">
        <v>129</v>
      </c>
      <c r="D30" s="186" t="s">
        <v>130</v>
      </c>
      <c r="E30" s="187">
        <v>6.21</v>
      </c>
      <c r="F30" s="187">
        <v>0</v>
      </c>
      <c r="G30" s="188">
        <f>E30*F30</f>
        <v>0</v>
      </c>
      <c r="O30" s="182">
        <v>2</v>
      </c>
      <c r="AA30" s="154">
        <v>1</v>
      </c>
      <c r="AB30" s="154">
        <v>1</v>
      </c>
      <c r="AC30" s="154">
        <v>1</v>
      </c>
      <c r="AZ30" s="154">
        <v>1</v>
      </c>
      <c r="BA30" s="154">
        <f>IF(AZ30=1,G30,0)</f>
        <v>0</v>
      </c>
      <c r="BB30" s="154">
        <f>IF(AZ30=2,G30,0)</f>
        <v>0</v>
      </c>
      <c r="BC30" s="154">
        <f>IF(AZ30=3,G30,0)</f>
        <v>0</v>
      </c>
      <c r="BD30" s="154">
        <f>IF(AZ30=4,G30,0)</f>
        <v>0</v>
      </c>
      <c r="BE30" s="154">
        <f>IF(AZ30=5,G30,0)</f>
        <v>0</v>
      </c>
      <c r="CA30" s="182">
        <v>1</v>
      </c>
      <c r="CB30" s="182">
        <v>1</v>
      </c>
      <c r="CZ30" s="154">
        <v>2.5</v>
      </c>
    </row>
    <row r="31" spans="1:15" ht="12.75" customHeight="1">
      <c r="A31" s="189"/>
      <c r="B31" s="190"/>
      <c r="C31" s="191" t="s">
        <v>131</v>
      </c>
      <c r="D31" s="191"/>
      <c r="E31" s="192">
        <v>6.21</v>
      </c>
      <c r="F31" s="193"/>
      <c r="G31" s="194"/>
      <c r="M31" s="195" t="s">
        <v>131</v>
      </c>
      <c r="O31" s="182"/>
    </row>
    <row r="32" spans="1:57" ht="12.75">
      <c r="A32" s="196"/>
      <c r="B32" s="197" t="s">
        <v>103</v>
      </c>
      <c r="C32" s="198" t="str">
        <f>CONCATENATE(B29," ",C29)</f>
        <v>63 Podlahy a podlahové konstrukce</v>
      </c>
      <c r="D32" s="199"/>
      <c r="E32" s="200"/>
      <c r="F32" s="201"/>
      <c r="G32" s="202">
        <f>SUM(G29:G31)</f>
        <v>0</v>
      </c>
      <c r="O32" s="182">
        <v>4</v>
      </c>
      <c r="BA32" s="203">
        <f>SUM(BA29:BA31)</f>
        <v>0</v>
      </c>
      <c r="BB32" s="203">
        <f>SUM(BB29:BB31)</f>
        <v>0</v>
      </c>
      <c r="BC32" s="203">
        <f>SUM(BC29:BC31)</f>
        <v>0</v>
      </c>
      <c r="BD32" s="203">
        <f>SUM(BD29:BD31)</f>
        <v>0</v>
      </c>
      <c r="BE32" s="203">
        <f>SUM(BE29:BE31)</f>
        <v>0</v>
      </c>
    </row>
    <row r="33" spans="1:15" ht="12.75">
      <c r="A33" s="175" t="s">
        <v>89</v>
      </c>
      <c r="B33" s="176" t="s">
        <v>132</v>
      </c>
      <c r="C33" s="177" t="s">
        <v>133</v>
      </c>
      <c r="D33" s="178"/>
      <c r="E33" s="179"/>
      <c r="F33" s="179"/>
      <c r="G33" s="180"/>
      <c r="H33" s="181"/>
      <c r="I33" s="181"/>
      <c r="O33" s="182">
        <v>1</v>
      </c>
    </row>
    <row r="34" spans="1:104" ht="12.75">
      <c r="A34" s="183">
        <v>11</v>
      </c>
      <c r="B34" s="184" t="s">
        <v>134</v>
      </c>
      <c r="C34" s="185" t="s">
        <v>135</v>
      </c>
      <c r="D34" s="186" t="s">
        <v>115</v>
      </c>
      <c r="E34" s="187">
        <v>118.75</v>
      </c>
      <c r="F34" s="187">
        <v>0</v>
      </c>
      <c r="G34" s="188">
        <f>E34*F34</f>
        <v>0</v>
      </c>
      <c r="O34" s="182">
        <v>2</v>
      </c>
      <c r="AA34" s="154">
        <v>1</v>
      </c>
      <c r="AB34" s="154">
        <v>1</v>
      </c>
      <c r="AC34" s="154">
        <v>1</v>
      </c>
      <c r="AZ34" s="154">
        <v>1</v>
      </c>
      <c r="BA34" s="154">
        <f>IF(AZ34=1,G34,0)</f>
        <v>0</v>
      </c>
      <c r="BB34" s="154">
        <f>IF(AZ34=2,G34,0)</f>
        <v>0</v>
      </c>
      <c r="BC34" s="154">
        <f>IF(AZ34=3,G34,0)</f>
        <v>0</v>
      </c>
      <c r="BD34" s="154">
        <f>IF(AZ34=4,G34,0)</f>
        <v>0</v>
      </c>
      <c r="BE34" s="154">
        <f>IF(AZ34=5,G34,0)</f>
        <v>0</v>
      </c>
      <c r="CA34" s="182">
        <v>1</v>
      </c>
      <c r="CB34" s="182">
        <v>1</v>
      </c>
      <c r="CZ34" s="154">
        <v>4E-05</v>
      </c>
    </row>
    <row r="35" spans="1:15" ht="12.75" customHeight="1">
      <c r="A35" s="189"/>
      <c r="B35" s="190"/>
      <c r="C35" s="191" t="s">
        <v>136</v>
      </c>
      <c r="D35" s="191"/>
      <c r="E35" s="192">
        <v>96.75</v>
      </c>
      <c r="F35" s="193"/>
      <c r="G35" s="194"/>
      <c r="M35" s="195" t="s">
        <v>136</v>
      </c>
      <c r="O35" s="182"/>
    </row>
    <row r="36" spans="1:15" ht="12.75" customHeight="1">
      <c r="A36" s="189"/>
      <c r="B36" s="190"/>
      <c r="C36" s="191" t="s">
        <v>137</v>
      </c>
      <c r="D36" s="191"/>
      <c r="E36" s="192">
        <v>16</v>
      </c>
      <c r="F36" s="193"/>
      <c r="G36" s="194"/>
      <c r="M36" s="195" t="s">
        <v>137</v>
      </c>
      <c r="O36" s="182"/>
    </row>
    <row r="37" spans="1:15" ht="12.75" customHeight="1">
      <c r="A37" s="189"/>
      <c r="B37" s="190"/>
      <c r="C37" s="191" t="s">
        <v>138</v>
      </c>
      <c r="D37" s="191"/>
      <c r="E37" s="192">
        <v>6</v>
      </c>
      <c r="F37" s="193"/>
      <c r="G37" s="194"/>
      <c r="M37" s="195" t="s">
        <v>138</v>
      </c>
      <c r="O37" s="182"/>
    </row>
    <row r="38" spans="1:104" ht="12.75">
      <c r="A38" s="183">
        <v>12</v>
      </c>
      <c r="B38" s="184" t="s">
        <v>139</v>
      </c>
      <c r="C38" s="185" t="s">
        <v>140</v>
      </c>
      <c r="D38" s="186" t="s">
        <v>115</v>
      </c>
      <c r="E38" s="187">
        <v>48.6</v>
      </c>
      <c r="F38" s="187">
        <v>0</v>
      </c>
      <c r="G38" s="188">
        <f>E38*F38</f>
        <v>0</v>
      </c>
      <c r="O38" s="182">
        <v>2</v>
      </c>
      <c r="AA38" s="154">
        <v>1</v>
      </c>
      <c r="AB38" s="154">
        <v>1</v>
      </c>
      <c r="AC38" s="154">
        <v>1</v>
      </c>
      <c r="AZ38" s="154">
        <v>1</v>
      </c>
      <c r="BA38" s="154">
        <f>IF(AZ38=1,G38,0)</f>
        <v>0</v>
      </c>
      <c r="BB38" s="154">
        <f>IF(AZ38=2,G38,0)</f>
        <v>0</v>
      </c>
      <c r="BC38" s="154">
        <f>IF(AZ38=3,G38,0)</f>
        <v>0</v>
      </c>
      <c r="BD38" s="154">
        <f>IF(AZ38=4,G38,0)</f>
        <v>0</v>
      </c>
      <c r="BE38" s="154">
        <f>IF(AZ38=5,G38,0)</f>
        <v>0</v>
      </c>
      <c r="CA38" s="182">
        <v>1</v>
      </c>
      <c r="CB38" s="182">
        <v>1</v>
      </c>
      <c r="CZ38" s="154">
        <v>0</v>
      </c>
    </row>
    <row r="39" spans="1:15" ht="12.75" customHeight="1">
      <c r="A39" s="189"/>
      <c r="B39" s="190"/>
      <c r="C39" s="191" t="s">
        <v>141</v>
      </c>
      <c r="D39" s="191"/>
      <c r="E39" s="192">
        <v>48.6</v>
      </c>
      <c r="F39" s="193"/>
      <c r="G39" s="194"/>
      <c r="M39" s="195" t="s">
        <v>141</v>
      </c>
      <c r="O39" s="182"/>
    </row>
    <row r="40" spans="1:57" ht="12.75">
      <c r="A40" s="196"/>
      <c r="B40" s="197" t="s">
        <v>103</v>
      </c>
      <c r="C40" s="198" t="str">
        <f>CONCATENATE(B33," ",C33)</f>
        <v>95 Dokončovací konstrukce na pozemních stavbách</v>
      </c>
      <c r="D40" s="199"/>
      <c r="E40" s="200"/>
      <c r="F40" s="201"/>
      <c r="G40" s="202">
        <f>SUM(G33:G39)</f>
        <v>0</v>
      </c>
      <c r="O40" s="182">
        <v>4</v>
      </c>
      <c r="BA40" s="203">
        <f>SUM(BA33:BA39)</f>
        <v>0</v>
      </c>
      <c r="BB40" s="203">
        <f>SUM(BB33:BB39)</f>
        <v>0</v>
      </c>
      <c r="BC40" s="203">
        <f>SUM(BC33:BC39)</f>
        <v>0</v>
      </c>
      <c r="BD40" s="203">
        <f>SUM(BD33:BD39)</f>
        <v>0</v>
      </c>
      <c r="BE40" s="203">
        <f>SUM(BE33:BE39)</f>
        <v>0</v>
      </c>
    </row>
    <row r="41" spans="1:15" ht="12.75">
      <c r="A41" s="175" t="s">
        <v>89</v>
      </c>
      <c r="B41" s="176" t="s">
        <v>142</v>
      </c>
      <c r="C41" s="177" t="s">
        <v>143</v>
      </c>
      <c r="D41" s="178"/>
      <c r="E41" s="179"/>
      <c r="F41" s="179"/>
      <c r="G41" s="180"/>
      <c r="H41" s="181"/>
      <c r="I41" s="181"/>
      <c r="O41" s="182">
        <v>1</v>
      </c>
    </row>
    <row r="42" spans="1:104" ht="12.75">
      <c r="A42" s="183">
        <v>13</v>
      </c>
      <c r="B42" s="184" t="s">
        <v>144</v>
      </c>
      <c r="C42" s="185" t="s">
        <v>145</v>
      </c>
      <c r="D42" s="186" t="s">
        <v>99</v>
      </c>
      <c r="E42" s="187">
        <v>49.7</v>
      </c>
      <c r="F42" s="187">
        <v>0</v>
      </c>
      <c r="G42" s="188">
        <f>E42*F42</f>
        <v>0</v>
      </c>
      <c r="O42" s="182">
        <v>2</v>
      </c>
      <c r="AA42" s="154">
        <v>1</v>
      </c>
      <c r="AB42" s="154">
        <v>1</v>
      </c>
      <c r="AC42" s="154">
        <v>1</v>
      </c>
      <c r="AZ42" s="154">
        <v>1</v>
      </c>
      <c r="BA42" s="154">
        <f>IF(AZ42=1,G42,0)</f>
        <v>0</v>
      </c>
      <c r="BB42" s="154">
        <f>IF(AZ42=2,G42,0)</f>
        <v>0</v>
      </c>
      <c r="BC42" s="154">
        <f>IF(AZ42=3,G42,0)</f>
        <v>0</v>
      </c>
      <c r="BD42" s="154">
        <f>IF(AZ42=4,G42,0)</f>
        <v>0</v>
      </c>
      <c r="BE42" s="154">
        <f>IF(AZ42=5,G42,0)</f>
        <v>0</v>
      </c>
      <c r="CA42" s="182">
        <v>1</v>
      </c>
      <c r="CB42" s="182">
        <v>1</v>
      </c>
      <c r="CZ42" s="154">
        <v>0</v>
      </c>
    </row>
    <row r="43" spans="1:15" ht="12.75" customHeight="1">
      <c r="A43" s="189"/>
      <c r="B43" s="190"/>
      <c r="C43" s="191" t="s">
        <v>146</v>
      </c>
      <c r="D43" s="191"/>
      <c r="E43" s="192">
        <v>49.7</v>
      </c>
      <c r="F43" s="193"/>
      <c r="G43" s="194"/>
      <c r="M43" s="195" t="s">
        <v>146</v>
      </c>
      <c r="O43" s="182"/>
    </row>
    <row r="44" spans="1:104" ht="12.75">
      <c r="A44" s="183">
        <v>14</v>
      </c>
      <c r="B44" s="184" t="s">
        <v>147</v>
      </c>
      <c r="C44" s="185" t="s">
        <v>148</v>
      </c>
      <c r="D44" s="186" t="s">
        <v>130</v>
      </c>
      <c r="E44" s="187">
        <v>6.211</v>
      </c>
      <c r="F44" s="187">
        <v>0</v>
      </c>
      <c r="G44" s="188">
        <f>E44*F44</f>
        <v>0</v>
      </c>
      <c r="O44" s="182">
        <v>2</v>
      </c>
      <c r="AA44" s="154">
        <v>1</v>
      </c>
      <c r="AB44" s="154">
        <v>1</v>
      </c>
      <c r="AC44" s="154">
        <v>1</v>
      </c>
      <c r="AZ44" s="154">
        <v>1</v>
      </c>
      <c r="BA44" s="154">
        <f>IF(AZ44=1,G44,0)</f>
        <v>0</v>
      </c>
      <c r="BB44" s="154">
        <f>IF(AZ44=2,G44,0)</f>
        <v>0</v>
      </c>
      <c r="BC44" s="154">
        <f>IF(AZ44=3,G44,0)</f>
        <v>0</v>
      </c>
      <c r="BD44" s="154">
        <f>IF(AZ44=4,G44,0)</f>
        <v>0</v>
      </c>
      <c r="BE44" s="154">
        <f>IF(AZ44=5,G44,0)</f>
        <v>0</v>
      </c>
      <c r="CA44" s="182">
        <v>1</v>
      </c>
      <c r="CB44" s="182">
        <v>1</v>
      </c>
      <c r="CZ44" s="154">
        <v>0</v>
      </c>
    </row>
    <row r="45" spans="1:15" ht="12.75" customHeight="1">
      <c r="A45" s="189"/>
      <c r="B45" s="190"/>
      <c r="C45" s="204" t="s">
        <v>149</v>
      </c>
      <c r="D45" s="204"/>
      <c r="E45" s="205">
        <v>0</v>
      </c>
      <c r="F45" s="193"/>
      <c r="G45" s="194"/>
      <c r="M45" s="195" t="s">
        <v>149</v>
      </c>
      <c r="O45" s="182"/>
    </row>
    <row r="46" spans="1:15" ht="12.75" customHeight="1">
      <c r="A46" s="189"/>
      <c r="B46" s="190"/>
      <c r="C46" s="204" t="s">
        <v>150</v>
      </c>
      <c r="D46" s="204"/>
      <c r="E46" s="205">
        <v>60.75</v>
      </c>
      <c r="F46" s="193"/>
      <c r="G46" s="194"/>
      <c r="M46" s="195" t="s">
        <v>150</v>
      </c>
      <c r="O46" s="182"/>
    </row>
    <row r="47" spans="1:15" ht="12.75" customHeight="1">
      <c r="A47" s="189"/>
      <c r="B47" s="190"/>
      <c r="C47" s="204" t="s">
        <v>151</v>
      </c>
      <c r="D47" s="204"/>
      <c r="E47" s="205">
        <v>60.75</v>
      </c>
      <c r="F47" s="193"/>
      <c r="G47" s="194"/>
      <c r="M47" s="195" t="s">
        <v>151</v>
      </c>
      <c r="O47" s="182"/>
    </row>
    <row r="48" spans="1:15" ht="12.75" customHeight="1">
      <c r="A48" s="189"/>
      <c r="B48" s="190"/>
      <c r="C48" s="191" t="s">
        <v>152</v>
      </c>
      <c r="D48" s="191"/>
      <c r="E48" s="192">
        <v>6.175</v>
      </c>
      <c r="F48" s="193"/>
      <c r="G48" s="194"/>
      <c r="M48" s="195" t="s">
        <v>152</v>
      </c>
      <c r="O48" s="182"/>
    </row>
    <row r="49" spans="1:15" ht="12.75" customHeight="1">
      <c r="A49" s="189"/>
      <c r="B49" s="190"/>
      <c r="C49" s="191" t="s">
        <v>153</v>
      </c>
      <c r="D49" s="191"/>
      <c r="E49" s="192">
        <v>0.036</v>
      </c>
      <c r="F49" s="193"/>
      <c r="G49" s="194"/>
      <c r="M49" s="195" t="s">
        <v>153</v>
      </c>
      <c r="O49" s="182"/>
    </row>
    <row r="50" spans="1:104" ht="12.75">
      <c r="A50" s="183">
        <v>15</v>
      </c>
      <c r="B50" s="184" t="s">
        <v>154</v>
      </c>
      <c r="C50" s="185" t="s">
        <v>155</v>
      </c>
      <c r="D50" s="186" t="s">
        <v>115</v>
      </c>
      <c r="E50" s="187">
        <v>18.2</v>
      </c>
      <c r="F50" s="187">
        <v>0</v>
      </c>
      <c r="G50" s="188">
        <f>E50*F50</f>
        <v>0</v>
      </c>
      <c r="O50" s="182">
        <v>2</v>
      </c>
      <c r="AA50" s="154">
        <v>1</v>
      </c>
      <c r="AB50" s="154">
        <v>1</v>
      </c>
      <c r="AC50" s="154">
        <v>1</v>
      </c>
      <c r="AZ50" s="154">
        <v>1</v>
      </c>
      <c r="BA50" s="154">
        <f>IF(AZ50=1,G50,0)</f>
        <v>0</v>
      </c>
      <c r="BB50" s="154">
        <f>IF(AZ50=2,G50,0)</f>
        <v>0</v>
      </c>
      <c r="BC50" s="154">
        <f>IF(AZ50=3,G50,0)</f>
        <v>0</v>
      </c>
      <c r="BD50" s="154">
        <f>IF(AZ50=4,G50,0)</f>
        <v>0</v>
      </c>
      <c r="BE50" s="154">
        <f>IF(AZ50=5,G50,0)</f>
        <v>0</v>
      </c>
      <c r="CA50" s="182">
        <v>1</v>
      </c>
      <c r="CB50" s="182">
        <v>1</v>
      </c>
      <c r="CZ50" s="154">
        <v>0</v>
      </c>
    </row>
    <row r="51" spans="1:15" ht="12.75" customHeight="1">
      <c r="A51" s="189"/>
      <c r="B51" s="190"/>
      <c r="C51" s="191" t="s">
        <v>156</v>
      </c>
      <c r="D51" s="191"/>
      <c r="E51" s="192">
        <v>17.7</v>
      </c>
      <c r="F51" s="193"/>
      <c r="G51" s="194"/>
      <c r="M51" s="195" t="s">
        <v>156</v>
      </c>
      <c r="O51" s="182"/>
    </row>
    <row r="52" spans="1:15" ht="12.75" customHeight="1">
      <c r="A52" s="189"/>
      <c r="B52" s="190"/>
      <c r="C52" s="191" t="s">
        <v>157</v>
      </c>
      <c r="D52" s="191"/>
      <c r="E52" s="192">
        <v>0.5</v>
      </c>
      <c r="F52" s="193"/>
      <c r="G52" s="194"/>
      <c r="M52" s="195" t="s">
        <v>157</v>
      </c>
      <c r="O52" s="182"/>
    </row>
    <row r="53" spans="1:104" ht="12.75">
      <c r="A53" s="183">
        <v>16</v>
      </c>
      <c r="B53" s="184" t="s">
        <v>158</v>
      </c>
      <c r="C53" s="185" t="s">
        <v>159</v>
      </c>
      <c r="D53" s="186" t="s">
        <v>115</v>
      </c>
      <c r="E53" s="187">
        <v>60.75</v>
      </c>
      <c r="F53" s="187">
        <v>0</v>
      </c>
      <c r="G53" s="188">
        <f>E53*F53</f>
        <v>0</v>
      </c>
      <c r="O53" s="182">
        <v>2</v>
      </c>
      <c r="AA53" s="154">
        <v>1</v>
      </c>
      <c r="AB53" s="154">
        <v>1</v>
      </c>
      <c r="AC53" s="154">
        <v>1</v>
      </c>
      <c r="AZ53" s="154">
        <v>1</v>
      </c>
      <c r="BA53" s="154">
        <f>IF(AZ53=1,G53,0)</f>
        <v>0</v>
      </c>
      <c r="BB53" s="154">
        <f>IF(AZ53=2,G53,0)</f>
        <v>0</v>
      </c>
      <c r="BC53" s="154">
        <f>IF(AZ53=3,G53,0)</f>
        <v>0</v>
      </c>
      <c r="BD53" s="154">
        <f>IF(AZ53=4,G53,0)</f>
        <v>0</v>
      </c>
      <c r="BE53" s="154">
        <f>IF(AZ53=5,G53,0)</f>
        <v>0</v>
      </c>
      <c r="CA53" s="182">
        <v>1</v>
      </c>
      <c r="CB53" s="182">
        <v>1</v>
      </c>
      <c r="CZ53" s="154">
        <v>0</v>
      </c>
    </row>
    <row r="54" spans="1:15" ht="12.75" customHeight="1">
      <c r="A54" s="189"/>
      <c r="B54" s="190"/>
      <c r="C54" s="191" t="s">
        <v>160</v>
      </c>
      <c r="D54" s="191"/>
      <c r="E54" s="192">
        <v>60.75</v>
      </c>
      <c r="F54" s="193"/>
      <c r="G54" s="194"/>
      <c r="M54" s="195" t="s">
        <v>160</v>
      </c>
      <c r="O54" s="182"/>
    </row>
    <row r="55" spans="1:57" ht="12.75">
      <c r="A55" s="196"/>
      <c r="B55" s="197" t="s">
        <v>103</v>
      </c>
      <c r="C55" s="198" t="str">
        <f>CONCATENATE(B41," ",C41)</f>
        <v>96 Bourání konstrukcí</v>
      </c>
      <c r="D55" s="199"/>
      <c r="E55" s="200"/>
      <c r="F55" s="201"/>
      <c r="G55" s="202">
        <f>SUM(G41:G54)</f>
        <v>0</v>
      </c>
      <c r="O55" s="182">
        <v>4</v>
      </c>
      <c r="BA55" s="203">
        <f>SUM(BA41:BA54)</f>
        <v>0</v>
      </c>
      <c r="BB55" s="203">
        <f>SUM(BB41:BB54)</f>
        <v>0</v>
      </c>
      <c r="BC55" s="203">
        <f>SUM(BC41:BC54)</f>
        <v>0</v>
      </c>
      <c r="BD55" s="203">
        <f>SUM(BD41:BD54)</f>
        <v>0</v>
      </c>
      <c r="BE55" s="203">
        <f>SUM(BE41:BE54)</f>
        <v>0</v>
      </c>
    </row>
    <row r="56" spans="1:15" ht="12.75">
      <c r="A56" s="175" t="s">
        <v>89</v>
      </c>
      <c r="B56" s="176" t="s">
        <v>161</v>
      </c>
      <c r="C56" s="177" t="s">
        <v>162</v>
      </c>
      <c r="D56" s="178"/>
      <c r="E56" s="179"/>
      <c r="F56" s="179"/>
      <c r="G56" s="180"/>
      <c r="H56" s="181"/>
      <c r="I56" s="181"/>
      <c r="O56" s="182">
        <v>1</v>
      </c>
    </row>
    <row r="57" spans="1:104" ht="12.75">
      <c r="A57" s="183">
        <v>17</v>
      </c>
      <c r="B57" s="184" t="s">
        <v>163</v>
      </c>
      <c r="C57" s="185" t="s">
        <v>164</v>
      </c>
      <c r="D57" s="186" t="s">
        <v>94</v>
      </c>
      <c r="E57" s="187">
        <v>8</v>
      </c>
      <c r="F57" s="187">
        <v>0</v>
      </c>
      <c r="G57" s="188">
        <f>E57*F57</f>
        <v>0</v>
      </c>
      <c r="O57" s="182">
        <v>2</v>
      </c>
      <c r="AA57" s="154">
        <v>1</v>
      </c>
      <c r="AB57" s="154">
        <v>1</v>
      </c>
      <c r="AC57" s="154">
        <v>1</v>
      </c>
      <c r="AZ57" s="154">
        <v>1</v>
      </c>
      <c r="BA57" s="154">
        <f>IF(AZ57=1,G57,0)</f>
        <v>0</v>
      </c>
      <c r="BB57" s="154">
        <f>IF(AZ57=2,G57,0)</f>
        <v>0</v>
      </c>
      <c r="BC57" s="154">
        <f>IF(AZ57=3,G57,0)</f>
        <v>0</v>
      </c>
      <c r="BD57" s="154">
        <f>IF(AZ57=4,G57,0)</f>
        <v>0</v>
      </c>
      <c r="BE57" s="154">
        <f>IF(AZ57=5,G57,0)</f>
        <v>0</v>
      </c>
      <c r="CA57" s="182">
        <v>1</v>
      </c>
      <c r="CB57" s="182">
        <v>1</v>
      </c>
      <c r="CZ57" s="154">
        <v>0.00034</v>
      </c>
    </row>
    <row r="58" spans="1:15" ht="12.75" customHeight="1">
      <c r="A58" s="189"/>
      <c r="B58" s="190"/>
      <c r="C58" s="191" t="s">
        <v>165</v>
      </c>
      <c r="D58" s="191"/>
      <c r="E58" s="192">
        <v>4</v>
      </c>
      <c r="F58" s="193"/>
      <c r="G58" s="194"/>
      <c r="M58" s="195" t="s">
        <v>165</v>
      </c>
      <c r="O58" s="182"/>
    </row>
    <row r="59" spans="1:15" ht="12.75" customHeight="1">
      <c r="A59" s="189"/>
      <c r="B59" s="190"/>
      <c r="C59" s="191" t="s">
        <v>166</v>
      </c>
      <c r="D59" s="191"/>
      <c r="E59" s="192">
        <v>4</v>
      </c>
      <c r="F59" s="193"/>
      <c r="G59" s="194"/>
      <c r="M59" s="195" t="s">
        <v>166</v>
      </c>
      <c r="O59" s="182"/>
    </row>
    <row r="60" spans="1:104" ht="12.75">
      <c r="A60" s="183">
        <v>18</v>
      </c>
      <c r="B60" s="184" t="s">
        <v>167</v>
      </c>
      <c r="C60" s="185" t="s">
        <v>168</v>
      </c>
      <c r="D60" s="186" t="s">
        <v>94</v>
      </c>
      <c r="E60" s="187">
        <v>2</v>
      </c>
      <c r="F60" s="187">
        <v>0</v>
      </c>
      <c r="G60" s="188">
        <f>E60*F60</f>
        <v>0</v>
      </c>
      <c r="O60" s="182">
        <v>2</v>
      </c>
      <c r="AA60" s="154">
        <v>1</v>
      </c>
      <c r="AB60" s="154">
        <v>1</v>
      </c>
      <c r="AC60" s="154">
        <v>1</v>
      </c>
      <c r="AZ60" s="154">
        <v>1</v>
      </c>
      <c r="BA60" s="154">
        <f>IF(AZ60=1,G60,0)</f>
        <v>0</v>
      </c>
      <c r="BB60" s="154">
        <f>IF(AZ60=2,G60,0)</f>
        <v>0</v>
      </c>
      <c r="BC60" s="154">
        <f>IF(AZ60=3,G60,0)</f>
        <v>0</v>
      </c>
      <c r="BD60" s="154">
        <f>IF(AZ60=4,G60,0)</f>
        <v>0</v>
      </c>
      <c r="BE60" s="154">
        <f>IF(AZ60=5,G60,0)</f>
        <v>0</v>
      </c>
      <c r="CA60" s="182">
        <v>1</v>
      </c>
      <c r="CB60" s="182">
        <v>1</v>
      </c>
      <c r="CZ60" s="154">
        <v>0.00034</v>
      </c>
    </row>
    <row r="61" spans="1:15" ht="12.75" customHeight="1">
      <c r="A61" s="189"/>
      <c r="B61" s="190"/>
      <c r="C61" s="191" t="s">
        <v>169</v>
      </c>
      <c r="D61" s="191"/>
      <c r="E61" s="192">
        <v>2</v>
      </c>
      <c r="F61" s="193"/>
      <c r="G61" s="194"/>
      <c r="M61" s="195" t="s">
        <v>169</v>
      </c>
      <c r="O61" s="182"/>
    </row>
    <row r="62" spans="1:104" ht="12.75">
      <c r="A62" s="183">
        <v>19</v>
      </c>
      <c r="B62" s="184" t="s">
        <v>170</v>
      </c>
      <c r="C62" s="185" t="s">
        <v>171</v>
      </c>
      <c r="D62" s="186" t="s">
        <v>94</v>
      </c>
      <c r="E62" s="187">
        <v>5</v>
      </c>
      <c r="F62" s="187">
        <v>0</v>
      </c>
      <c r="G62" s="188">
        <f>E62*F62</f>
        <v>0</v>
      </c>
      <c r="O62" s="182">
        <v>2</v>
      </c>
      <c r="AA62" s="154">
        <v>1</v>
      </c>
      <c r="AB62" s="154">
        <v>1</v>
      </c>
      <c r="AC62" s="154">
        <v>1</v>
      </c>
      <c r="AZ62" s="154">
        <v>1</v>
      </c>
      <c r="BA62" s="154">
        <f>IF(AZ62=1,G62,0)</f>
        <v>0</v>
      </c>
      <c r="BB62" s="154">
        <f>IF(AZ62=2,G62,0)</f>
        <v>0</v>
      </c>
      <c r="BC62" s="154">
        <f>IF(AZ62=3,G62,0)</f>
        <v>0</v>
      </c>
      <c r="BD62" s="154">
        <f>IF(AZ62=4,G62,0)</f>
        <v>0</v>
      </c>
      <c r="BE62" s="154">
        <f>IF(AZ62=5,G62,0)</f>
        <v>0</v>
      </c>
      <c r="CA62" s="182">
        <v>1</v>
      </c>
      <c r="CB62" s="182">
        <v>1</v>
      </c>
      <c r="CZ62" s="154">
        <v>0</v>
      </c>
    </row>
    <row r="63" spans="1:15" ht="12.75" customHeight="1">
      <c r="A63" s="189"/>
      <c r="B63" s="190"/>
      <c r="C63" s="191" t="s">
        <v>172</v>
      </c>
      <c r="D63" s="191"/>
      <c r="E63" s="192">
        <v>5</v>
      </c>
      <c r="F63" s="193"/>
      <c r="G63" s="194"/>
      <c r="M63" s="195" t="s">
        <v>172</v>
      </c>
      <c r="O63" s="182"/>
    </row>
    <row r="64" spans="1:104" ht="12.75">
      <c r="A64" s="183">
        <v>20</v>
      </c>
      <c r="B64" s="184" t="s">
        <v>173</v>
      </c>
      <c r="C64" s="185" t="s">
        <v>174</v>
      </c>
      <c r="D64" s="186" t="s">
        <v>99</v>
      </c>
      <c r="E64" s="187">
        <v>19</v>
      </c>
      <c r="F64" s="187">
        <v>0</v>
      </c>
      <c r="G64" s="188">
        <f>E64*F64</f>
        <v>0</v>
      </c>
      <c r="O64" s="182">
        <v>2</v>
      </c>
      <c r="AA64" s="154">
        <v>1</v>
      </c>
      <c r="AB64" s="154">
        <v>1</v>
      </c>
      <c r="AC64" s="154">
        <v>1</v>
      </c>
      <c r="AZ64" s="154">
        <v>1</v>
      </c>
      <c r="BA64" s="154">
        <f>IF(AZ64=1,G64,0)</f>
        <v>0</v>
      </c>
      <c r="BB64" s="154">
        <f>IF(AZ64=2,G64,0)</f>
        <v>0</v>
      </c>
      <c r="BC64" s="154">
        <f>IF(AZ64=3,G64,0)</f>
        <v>0</v>
      </c>
      <c r="BD64" s="154">
        <f>IF(AZ64=4,G64,0)</f>
        <v>0</v>
      </c>
      <c r="BE64" s="154">
        <f>IF(AZ64=5,G64,0)</f>
        <v>0</v>
      </c>
      <c r="CA64" s="182">
        <v>1</v>
      </c>
      <c r="CB64" s="182">
        <v>1</v>
      </c>
      <c r="CZ64" s="154">
        <v>0.00049</v>
      </c>
    </row>
    <row r="65" spans="1:15" ht="12.75" customHeight="1">
      <c r="A65" s="189"/>
      <c r="B65" s="190"/>
      <c r="C65" s="191" t="s">
        <v>175</v>
      </c>
      <c r="D65" s="191"/>
      <c r="E65" s="192">
        <v>7</v>
      </c>
      <c r="F65" s="193"/>
      <c r="G65" s="194"/>
      <c r="M65" s="195" t="s">
        <v>175</v>
      </c>
      <c r="O65" s="182"/>
    </row>
    <row r="66" spans="1:15" ht="12.75" customHeight="1">
      <c r="A66" s="189"/>
      <c r="B66" s="190"/>
      <c r="C66" s="191" t="s">
        <v>176</v>
      </c>
      <c r="D66" s="191"/>
      <c r="E66" s="192">
        <v>12</v>
      </c>
      <c r="F66" s="193"/>
      <c r="G66" s="194"/>
      <c r="M66" s="195" t="s">
        <v>176</v>
      </c>
      <c r="O66" s="182"/>
    </row>
    <row r="67" spans="1:104" ht="12.75">
      <c r="A67" s="183">
        <v>21</v>
      </c>
      <c r="B67" s="184" t="s">
        <v>177</v>
      </c>
      <c r="C67" s="185" t="s">
        <v>178</v>
      </c>
      <c r="D67" s="186" t="s">
        <v>99</v>
      </c>
      <c r="E67" s="187">
        <v>24</v>
      </c>
      <c r="F67" s="187">
        <v>0</v>
      </c>
      <c r="G67" s="188">
        <f>E67*F67</f>
        <v>0</v>
      </c>
      <c r="O67" s="182">
        <v>2</v>
      </c>
      <c r="AA67" s="154">
        <v>1</v>
      </c>
      <c r="AB67" s="154">
        <v>1</v>
      </c>
      <c r="AC67" s="154">
        <v>1</v>
      </c>
      <c r="AZ67" s="154">
        <v>1</v>
      </c>
      <c r="BA67" s="154">
        <f>IF(AZ67=1,G67,0)</f>
        <v>0</v>
      </c>
      <c r="BB67" s="154">
        <f>IF(AZ67=2,G67,0)</f>
        <v>0</v>
      </c>
      <c r="BC67" s="154">
        <f>IF(AZ67=3,G67,0)</f>
        <v>0</v>
      </c>
      <c r="BD67" s="154">
        <f>IF(AZ67=4,G67,0)</f>
        <v>0</v>
      </c>
      <c r="BE67" s="154">
        <f>IF(AZ67=5,G67,0)</f>
        <v>0</v>
      </c>
      <c r="CA67" s="182">
        <v>1</v>
      </c>
      <c r="CB67" s="182">
        <v>1</v>
      </c>
      <c r="CZ67" s="154">
        <v>0.00049</v>
      </c>
    </row>
    <row r="68" spans="1:15" ht="12.75" customHeight="1">
      <c r="A68" s="189"/>
      <c r="B68" s="190"/>
      <c r="C68" s="191" t="s">
        <v>179</v>
      </c>
      <c r="D68" s="191"/>
      <c r="E68" s="192">
        <v>0</v>
      </c>
      <c r="F68" s="193"/>
      <c r="G68" s="194"/>
      <c r="M68" s="195" t="s">
        <v>179</v>
      </c>
      <c r="O68" s="182"/>
    </row>
    <row r="69" spans="1:15" ht="12.75" customHeight="1">
      <c r="A69" s="189"/>
      <c r="B69" s="190"/>
      <c r="C69" s="191" t="s">
        <v>180</v>
      </c>
      <c r="D69" s="191"/>
      <c r="E69" s="192">
        <v>16.5</v>
      </c>
      <c r="F69" s="193"/>
      <c r="G69" s="194"/>
      <c r="M69" s="195" t="s">
        <v>180</v>
      </c>
      <c r="O69" s="182"/>
    </row>
    <row r="70" spans="1:15" ht="12.75" customHeight="1">
      <c r="A70" s="189"/>
      <c r="B70" s="190"/>
      <c r="C70" s="191" t="s">
        <v>181</v>
      </c>
      <c r="D70" s="191"/>
      <c r="E70" s="192">
        <v>7.5</v>
      </c>
      <c r="F70" s="193"/>
      <c r="G70" s="194"/>
      <c r="M70" s="195" t="s">
        <v>181</v>
      </c>
      <c r="O70" s="182"/>
    </row>
    <row r="71" spans="1:104" ht="12.75">
      <c r="A71" s="183">
        <v>22</v>
      </c>
      <c r="B71" s="184" t="s">
        <v>182</v>
      </c>
      <c r="C71" s="185" t="s">
        <v>183</v>
      </c>
      <c r="D71" s="186" t="s">
        <v>115</v>
      </c>
      <c r="E71" s="187">
        <v>0.95</v>
      </c>
      <c r="F71" s="187">
        <v>0</v>
      </c>
      <c r="G71" s="188">
        <f>E71*F71</f>
        <v>0</v>
      </c>
      <c r="O71" s="182">
        <v>2</v>
      </c>
      <c r="AA71" s="154">
        <v>1</v>
      </c>
      <c r="AB71" s="154">
        <v>1</v>
      </c>
      <c r="AC71" s="154">
        <v>1</v>
      </c>
      <c r="AZ71" s="154">
        <v>1</v>
      </c>
      <c r="BA71" s="154">
        <f>IF(AZ71=1,G71,0)</f>
        <v>0</v>
      </c>
      <c r="BB71" s="154">
        <f>IF(AZ71=2,G71,0)</f>
        <v>0</v>
      </c>
      <c r="BC71" s="154">
        <f>IF(AZ71=3,G71,0)</f>
        <v>0</v>
      </c>
      <c r="BD71" s="154">
        <f>IF(AZ71=4,G71,0)</f>
        <v>0</v>
      </c>
      <c r="BE71" s="154">
        <f>IF(AZ71=5,G71,0)</f>
        <v>0</v>
      </c>
      <c r="CA71" s="182">
        <v>1</v>
      </c>
      <c r="CB71" s="182">
        <v>1</v>
      </c>
      <c r="CZ71" s="154">
        <v>0</v>
      </c>
    </row>
    <row r="72" spans="1:15" ht="12.75" customHeight="1">
      <c r="A72" s="189"/>
      <c r="B72" s="190"/>
      <c r="C72" s="191" t="s">
        <v>184</v>
      </c>
      <c r="D72" s="191"/>
      <c r="E72" s="192">
        <v>0.95</v>
      </c>
      <c r="F72" s="193"/>
      <c r="G72" s="194"/>
      <c r="M72" s="195" t="s">
        <v>184</v>
      </c>
      <c r="O72" s="182"/>
    </row>
    <row r="73" spans="1:104" ht="12.75">
      <c r="A73" s="183">
        <v>23</v>
      </c>
      <c r="B73" s="184" t="s">
        <v>185</v>
      </c>
      <c r="C73" s="185" t="s">
        <v>186</v>
      </c>
      <c r="D73" s="186" t="s">
        <v>115</v>
      </c>
      <c r="E73" s="187">
        <v>18.7</v>
      </c>
      <c r="F73" s="187">
        <v>0</v>
      </c>
      <c r="G73" s="188">
        <f>E73*F73</f>
        <v>0</v>
      </c>
      <c r="O73" s="182">
        <v>2</v>
      </c>
      <c r="AA73" s="154">
        <v>1</v>
      </c>
      <c r="AB73" s="154">
        <v>1</v>
      </c>
      <c r="AC73" s="154">
        <v>1</v>
      </c>
      <c r="AZ73" s="154">
        <v>1</v>
      </c>
      <c r="BA73" s="154">
        <f>IF(AZ73=1,G73,0)</f>
        <v>0</v>
      </c>
      <c r="BB73" s="154">
        <f>IF(AZ73=2,G73,0)</f>
        <v>0</v>
      </c>
      <c r="BC73" s="154">
        <f>IF(AZ73=3,G73,0)</f>
        <v>0</v>
      </c>
      <c r="BD73" s="154">
        <f>IF(AZ73=4,G73,0)</f>
        <v>0</v>
      </c>
      <c r="BE73" s="154">
        <f>IF(AZ73=5,G73,0)</f>
        <v>0</v>
      </c>
      <c r="CA73" s="182">
        <v>1</v>
      </c>
      <c r="CB73" s="182">
        <v>1</v>
      </c>
      <c r="CZ73" s="154">
        <v>0</v>
      </c>
    </row>
    <row r="74" spans="1:15" ht="12.75" customHeight="1">
      <c r="A74" s="189"/>
      <c r="B74" s="190"/>
      <c r="C74" s="191" t="s">
        <v>187</v>
      </c>
      <c r="D74" s="191"/>
      <c r="E74" s="192">
        <v>7.2</v>
      </c>
      <c r="F74" s="193"/>
      <c r="G74" s="194"/>
      <c r="M74" s="195" t="s">
        <v>187</v>
      </c>
      <c r="O74" s="182"/>
    </row>
    <row r="75" spans="1:15" ht="12.75" customHeight="1">
      <c r="A75" s="189"/>
      <c r="B75" s="190"/>
      <c r="C75" s="191" t="s">
        <v>188</v>
      </c>
      <c r="D75" s="191"/>
      <c r="E75" s="192">
        <v>3.2</v>
      </c>
      <c r="F75" s="193"/>
      <c r="G75" s="194"/>
      <c r="M75" s="195" t="s">
        <v>188</v>
      </c>
      <c r="O75" s="182"/>
    </row>
    <row r="76" spans="1:15" ht="12.75" customHeight="1">
      <c r="A76" s="189"/>
      <c r="B76" s="190"/>
      <c r="C76" s="191" t="s">
        <v>189</v>
      </c>
      <c r="D76" s="191"/>
      <c r="E76" s="192">
        <v>3.6</v>
      </c>
      <c r="F76" s="193"/>
      <c r="G76" s="194"/>
      <c r="M76" s="195" t="s">
        <v>189</v>
      </c>
      <c r="O76" s="182"/>
    </row>
    <row r="77" spans="1:15" ht="12.75" customHeight="1">
      <c r="A77" s="189"/>
      <c r="B77" s="190"/>
      <c r="C77" s="191" t="s">
        <v>190</v>
      </c>
      <c r="D77" s="191"/>
      <c r="E77" s="192">
        <v>1.5</v>
      </c>
      <c r="F77" s="193"/>
      <c r="G77" s="194"/>
      <c r="M77" s="195" t="s">
        <v>190</v>
      </c>
      <c r="O77" s="182"/>
    </row>
    <row r="78" spans="1:15" ht="12.75" customHeight="1">
      <c r="A78" s="189"/>
      <c r="B78" s="190"/>
      <c r="C78" s="191" t="s">
        <v>188</v>
      </c>
      <c r="D78" s="191"/>
      <c r="E78" s="192">
        <v>3.2</v>
      </c>
      <c r="F78" s="193"/>
      <c r="G78" s="194"/>
      <c r="M78" s="195" t="s">
        <v>188</v>
      </c>
      <c r="O78" s="182"/>
    </row>
    <row r="79" spans="1:57" ht="12.75">
      <c r="A79" s="196"/>
      <c r="B79" s="197" t="s">
        <v>103</v>
      </c>
      <c r="C79" s="198" t="str">
        <f>CONCATENATE(B56," ",C56)</f>
        <v>97 Prorážení otvorů</v>
      </c>
      <c r="D79" s="199"/>
      <c r="E79" s="200"/>
      <c r="F79" s="201"/>
      <c r="G79" s="202">
        <f>SUM(G56:G78)</f>
        <v>0</v>
      </c>
      <c r="O79" s="182">
        <v>4</v>
      </c>
      <c r="BA79" s="203">
        <f>SUM(BA56:BA78)</f>
        <v>0</v>
      </c>
      <c r="BB79" s="203">
        <f>SUM(BB56:BB78)</f>
        <v>0</v>
      </c>
      <c r="BC79" s="203">
        <f>SUM(BC56:BC78)</f>
        <v>0</v>
      </c>
      <c r="BD79" s="203">
        <f>SUM(BD56:BD78)</f>
        <v>0</v>
      </c>
      <c r="BE79" s="203">
        <f>SUM(BE56:BE78)</f>
        <v>0</v>
      </c>
    </row>
    <row r="80" spans="1:15" ht="12.75">
      <c r="A80" s="175" t="s">
        <v>89</v>
      </c>
      <c r="B80" s="176" t="s">
        <v>191</v>
      </c>
      <c r="C80" s="177" t="s">
        <v>192</v>
      </c>
      <c r="D80" s="178"/>
      <c r="E80" s="179"/>
      <c r="F80" s="179"/>
      <c r="G80" s="180"/>
      <c r="H80" s="181"/>
      <c r="I80" s="181"/>
      <c r="O80" s="182">
        <v>1</v>
      </c>
    </row>
    <row r="81" spans="1:104" ht="12.75">
      <c r="A81" s="183">
        <v>24</v>
      </c>
      <c r="B81" s="184" t="s">
        <v>193</v>
      </c>
      <c r="C81" s="185" t="s">
        <v>194</v>
      </c>
      <c r="D81" s="186" t="s">
        <v>195</v>
      </c>
      <c r="E81" s="187">
        <v>32.41002</v>
      </c>
      <c r="F81" s="187">
        <v>0</v>
      </c>
      <c r="G81" s="188">
        <f>E81*F81</f>
        <v>0</v>
      </c>
      <c r="O81" s="182">
        <v>2</v>
      </c>
      <c r="AA81" s="154">
        <v>7</v>
      </c>
      <c r="AB81" s="154">
        <v>1</v>
      </c>
      <c r="AC81" s="154">
        <v>2</v>
      </c>
      <c r="AZ81" s="154">
        <v>1</v>
      </c>
      <c r="BA81" s="154">
        <f>IF(AZ81=1,G81,0)</f>
        <v>0</v>
      </c>
      <c r="BB81" s="154">
        <f>IF(AZ81=2,G81,0)</f>
        <v>0</v>
      </c>
      <c r="BC81" s="154">
        <f>IF(AZ81=3,G81,0)</f>
        <v>0</v>
      </c>
      <c r="BD81" s="154">
        <f>IF(AZ81=4,G81,0)</f>
        <v>0</v>
      </c>
      <c r="BE81" s="154">
        <f>IF(AZ81=5,G81,0)</f>
        <v>0</v>
      </c>
      <c r="CA81" s="182">
        <v>7</v>
      </c>
      <c r="CB81" s="182">
        <v>1</v>
      </c>
      <c r="CZ81" s="154">
        <v>0</v>
      </c>
    </row>
    <row r="82" spans="1:57" ht="12.75">
      <c r="A82" s="196"/>
      <c r="B82" s="197" t="s">
        <v>103</v>
      </c>
      <c r="C82" s="198" t="str">
        <f>CONCATENATE(B80," ",C80)</f>
        <v>99 Staveništní přesun hmot</v>
      </c>
      <c r="D82" s="199"/>
      <c r="E82" s="200"/>
      <c r="F82" s="201"/>
      <c r="G82" s="202">
        <f>SUM(G80:G81)</f>
        <v>0</v>
      </c>
      <c r="O82" s="182">
        <v>4</v>
      </c>
      <c r="BA82" s="203">
        <f>SUM(BA80:BA81)</f>
        <v>0</v>
      </c>
      <c r="BB82" s="203">
        <f>SUM(BB80:BB81)</f>
        <v>0</v>
      </c>
      <c r="BC82" s="203">
        <f>SUM(BC80:BC81)</f>
        <v>0</v>
      </c>
      <c r="BD82" s="203">
        <f>SUM(BD80:BD81)</f>
        <v>0</v>
      </c>
      <c r="BE82" s="203">
        <f>SUM(BE80:BE81)</f>
        <v>0</v>
      </c>
    </row>
    <row r="83" spans="1:15" ht="12.75">
      <c r="A83" s="175" t="s">
        <v>89</v>
      </c>
      <c r="B83" s="176" t="s">
        <v>196</v>
      </c>
      <c r="C83" s="177" t="s">
        <v>197</v>
      </c>
      <c r="D83" s="178"/>
      <c r="E83" s="179"/>
      <c r="F83" s="179"/>
      <c r="G83" s="180"/>
      <c r="H83" s="181"/>
      <c r="I83" s="181"/>
      <c r="O83" s="182">
        <v>1</v>
      </c>
    </row>
    <row r="84" spans="1:104" ht="12.75">
      <c r="A84" s="183">
        <v>25</v>
      </c>
      <c r="B84" s="184" t="s">
        <v>198</v>
      </c>
      <c r="C84" s="185" t="s">
        <v>199</v>
      </c>
      <c r="D84" s="186" t="s">
        <v>99</v>
      </c>
      <c r="E84" s="187">
        <v>332</v>
      </c>
      <c r="F84" s="187">
        <v>0</v>
      </c>
      <c r="G84" s="188">
        <f>E84*F84</f>
        <v>0</v>
      </c>
      <c r="O84" s="182">
        <v>2</v>
      </c>
      <c r="AA84" s="154">
        <v>1</v>
      </c>
      <c r="AB84" s="154">
        <v>7</v>
      </c>
      <c r="AC84" s="154">
        <v>7</v>
      </c>
      <c r="AZ84" s="154">
        <v>2</v>
      </c>
      <c r="BA84" s="154">
        <f>IF(AZ84=1,G84,0)</f>
        <v>0</v>
      </c>
      <c r="BB84" s="154">
        <f>IF(AZ84=2,G84,0)</f>
        <v>0</v>
      </c>
      <c r="BC84" s="154">
        <f>IF(AZ84=3,G84,0)</f>
        <v>0</v>
      </c>
      <c r="BD84" s="154">
        <f>IF(AZ84=4,G84,0)</f>
        <v>0</v>
      </c>
      <c r="BE84" s="154">
        <f>IF(AZ84=5,G84,0)</f>
        <v>0</v>
      </c>
      <c r="CA84" s="182">
        <v>1</v>
      </c>
      <c r="CB84" s="182">
        <v>7</v>
      </c>
      <c r="CZ84" s="154">
        <v>0</v>
      </c>
    </row>
    <row r="85" spans="1:104" ht="12.75">
      <c r="A85" s="183">
        <v>26</v>
      </c>
      <c r="B85" s="184" t="s">
        <v>200</v>
      </c>
      <c r="C85" s="185" t="s">
        <v>201</v>
      </c>
      <c r="D85" s="186" t="s">
        <v>94</v>
      </c>
      <c r="E85" s="187">
        <v>5</v>
      </c>
      <c r="F85" s="187">
        <v>0</v>
      </c>
      <c r="G85" s="188">
        <f>E85*F85</f>
        <v>0</v>
      </c>
      <c r="O85" s="182">
        <v>2</v>
      </c>
      <c r="AA85" s="154">
        <v>1</v>
      </c>
      <c r="AB85" s="154">
        <v>7</v>
      </c>
      <c r="AC85" s="154">
        <v>7</v>
      </c>
      <c r="AZ85" s="154">
        <v>2</v>
      </c>
      <c r="BA85" s="154">
        <f>IF(AZ85=1,G85,0)</f>
        <v>0</v>
      </c>
      <c r="BB85" s="154">
        <f>IF(AZ85=2,G85,0)</f>
        <v>0</v>
      </c>
      <c r="BC85" s="154">
        <f>IF(AZ85=3,G85,0)</f>
        <v>0</v>
      </c>
      <c r="BD85" s="154">
        <f>IF(AZ85=4,G85,0)</f>
        <v>0</v>
      </c>
      <c r="BE85" s="154">
        <f>IF(AZ85=5,G85,0)</f>
        <v>0</v>
      </c>
      <c r="CA85" s="182">
        <v>1</v>
      </c>
      <c r="CB85" s="182">
        <v>7</v>
      </c>
      <c r="CZ85" s="154">
        <v>5E-05</v>
      </c>
    </row>
    <row r="86" spans="1:15" ht="12.75" customHeight="1">
      <c r="A86" s="189"/>
      <c r="B86" s="190"/>
      <c r="C86" s="191" t="s">
        <v>202</v>
      </c>
      <c r="D86" s="191"/>
      <c r="E86" s="192">
        <v>5</v>
      </c>
      <c r="F86" s="193"/>
      <c r="G86" s="194"/>
      <c r="M86" s="195" t="s">
        <v>202</v>
      </c>
      <c r="O86" s="182"/>
    </row>
    <row r="87" spans="1:104" ht="12.75">
      <c r="A87" s="183">
        <v>27</v>
      </c>
      <c r="B87" s="184" t="s">
        <v>203</v>
      </c>
      <c r="C87" s="185" t="s">
        <v>204</v>
      </c>
      <c r="D87" s="186" t="s">
        <v>99</v>
      </c>
      <c r="E87" s="187">
        <v>52</v>
      </c>
      <c r="F87" s="187">
        <v>0</v>
      </c>
      <c r="G87" s="188">
        <f>E87*F87</f>
        <v>0</v>
      </c>
      <c r="O87" s="182">
        <v>2</v>
      </c>
      <c r="AA87" s="154">
        <v>3</v>
      </c>
      <c r="AB87" s="154">
        <v>7</v>
      </c>
      <c r="AC87" s="154">
        <v>713100010</v>
      </c>
      <c r="AZ87" s="154">
        <v>2</v>
      </c>
      <c r="BA87" s="154">
        <f>IF(AZ87=1,G87,0)</f>
        <v>0</v>
      </c>
      <c r="BB87" s="154">
        <f>IF(AZ87=2,G87,0)</f>
        <v>0</v>
      </c>
      <c r="BC87" s="154">
        <f>IF(AZ87=3,G87,0)</f>
        <v>0</v>
      </c>
      <c r="BD87" s="154">
        <f>IF(AZ87=4,G87,0)</f>
        <v>0</v>
      </c>
      <c r="BE87" s="154">
        <f>IF(AZ87=5,G87,0)</f>
        <v>0</v>
      </c>
      <c r="CA87" s="182">
        <v>3</v>
      </c>
      <c r="CB87" s="182">
        <v>7</v>
      </c>
      <c r="CZ87" s="154">
        <v>0</v>
      </c>
    </row>
    <row r="88" spans="1:104" ht="12.75">
      <c r="A88" s="183">
        <v>28</v>
      </c>
      <c r="B88" s="184" t="s">
        <v>205</v>
      </c>
      <c r="C88" s="185" t="s">
        <v>206</v>
      </c>
      <c r="D88" s="186" t="s">
        <v>99</v>
      </c>
      <c r="E88" s="187">
        <v>82</v>
      </c>
      <c r="F88" s="187">
        <v>0</v>
      </c>
      <c r="G88" s="188">
        <f>E88*F88</f>
        <v>0</v>
      </c>
      <c r="O88" s="182">
        <v>2</v>
      </c>
      <c r="AA88" s="154">
        <v>3</v>
      </c>
      <c r="AB88" s="154">
        <v>7</v>
      </c>
      <c r="AC88" s="154">
        <v>713100011</v>
      </c>
      <c r="AZ88" s="154">
        <v>2</v>
      </c>
      <c r="BA88" s="154">
        <f>IF(AZ88=1,G88,0)</f>
        <v>0</v>
      </c>
      <c r="BB88" s="154">
        <f>IF(AZ88=2,G88,0)</f>
        <v>0</v>
      </c>
      <c r="BC88" s="154">
        <f>IF(AZ88=3,G88,0)</f>
        <v>0</v>
      </c>
      <c r="BD88" s="154">
        <f>IF(AZ88=4,G88,0)</f>
        <v>0</v>
      </c>
      <c r="BE88" s="154">
        <f>IF(AZ88=5,G88,0)</f>
        <v>0</v>
      </c>
      <c r="CA88" s="182">
        <v>3</v>
      </c>
      <c r="CB88" s="182">
        <v>7</v>
      </c>
      <c r="CZ88" s="154">
        <v>0</v>
      </c>
    </row>
    <row r="89" spans="1:104" ht="12.75">
      <c r="A89" s="183">
        <v>29</v>
      </c>
      <c r="B89" s="184" t="s">
        <v>207</v>
      </c>
      <c r="C89" s="185" t="s">
        <v>208</v>
      </c>
      <c r="D89" s="186" t="s">
        <v>99</v>
      </c>
      <c r="E89" s="187">
        <v>12</v>
      </c>
      <c r="F89" s="187">
        <v>0</v>
      </c>
      <c r="G89" s="188">
        <f>E89*F89</f>
        <v>0</v>
      </c>
      <c r="O89" s="182">
        <v>2</v>
      </c>
      <c r="AA89" s="154">
        <v>3</v>
      </c>
      <c r="AB89" s="154">
        <v>7</v>
      </c>
      <c r="AC89" s="154">
        <v>713100012</v>
      </c>
      <c r="AZ89" s="154">
        <v>2</v>
      </c>
      <c r="BA89" s="154">
        <f>IF(AZ89=1,G89,0)</f>
        <v>0</v>
      </c>
      <c r="BB89" s="154">
        <f>IF(AZ89=2,G89,0)</f>
        <v>0</v>
      </c>
      <c r="BC89" s="154">
        <f>IF(AZ89=3,G89,0)</f>
        <v>0</v>
      </c>
      <c r="BD89" s="154">
        <f>IF(AZ89=4,G89,0)</f>
        <v>0</v>
      </c>
      <c r="BE89" s="154">
        <f>IF(AZ89=5,G89,0)</f>
        <v>0</v>
      </c>
      <c r="CA89" s="182">
        <v>3</v>
      </c>
      <c r="CB89" s="182">
        <v>7</v>
      </c>
      <c r="CZ89" s="154">
        <v>0</v>
      </c>
    </row>
    <row r="90" spans="1:104" ht="12.75">
      <c r="A90" s="183">
        <v>30</v>
      </c>
      <c r="B90" s="184" t="s">
        <v>209</v>
      </c>
      <c r="C90" s="185" t="s">
        <v>210</v>
      </c>
      <c r="D90" s="186" t="s">
        <v>99</v>
      </c>
      <c r="E90" s="187">
        <v>68</v>
      </c>
      <c r="F90" s="187">
        <v>0</v>
      </c>
      <c r="G90" s="188">
        <f>E90*F90</f>
        <v>0</v>
      </c>
      <c r="O90" s="182">
        <v>2</v>
      </c>
      <c r="AA90" s="154">
        <v>3</v>
      </c>
      <c r="AB90" s="154">
        <v>7</v>
      </c>
      <c r="AC90" s="154">
        <v>713100013</v>
      </c>
      <c r="AZ90" s="154">
        <v>2</v>
      </c>
      <c r="BA90" s="154">
        <f>IF(AZ90=1,G90,0)</f>
        <v>0</v>
      </c>
      <c r="BB90" s="154">
        <f>IF(AZ90=2,G90,0)</f>
        <v>0</v>
      </c>
      <c r="BC90" s="154">
        <f>IF(AZ90=3,G90,0)</f>
        <v>0</v>
      </c>
      <c r="BD90" s="154">
        <f>IF(AZ90=4,G90,0)</f>
        <v>0</v>
      </c>
      <c r="BE90" s="154">
        <f>IF(AZ90=5,G90,0)</f>
        <v>0</v>
      </c>
      <c r="CA90" s="182">
        <v>3</v>
      </c>
      <c r="CB90" s="182">
        <v>7</v>
      </c>
      <c r="CZ90" s="154">
        <v>0</v>
      </c>
    </row>
    <row r="91" spans="1:104" ht="12.75">
      <c r="A91" s="183">
        <v>31</v>
      </c>
      <c r="B91" s="184" t="s">
        <v>211</v>
      </c>
      <c r="C91" s="185" t="s">
        <v>212</v>
      </c>
      <c r="D91" s="186" t="s">
        <v>99</v>
      </c>
      <c r="E91" s="187">
        <v>41</v>
      </c>
      <c r="F91" s="187">
        <v>0</v>
      </c>
      <c r="G91" s="188">
        <f>E91*F91</f>
        <v>0</v>
      </c>
      <c r="O91" s="182">
        <v>2</v>
      </c>
      <c r="AA91" s="154">
        <v>3</v>
      </c>
      <c r="AB91" s="154">
        <v>7</v>
      </c>
      <c r="AC91" s="154">
        <v>713100014</v>
      </c>
      <c r="AZ91" s="154">
        <v>2</v>
      </c>
      <c r="BA91" s="154">
        <f>IF(AZ91=1,G91,0)</f>
        <v>0</v>
      </c>
      <c r="BB91" s="154">
        <f>IF(AZ91=2,G91,0)</f>
        <v>0</v>
      </c>
      <c r="BC91" s="154">
        <f>IF(AZ91=3,G91,0)</f>
        <v>0</v>
      </c>
      <c r="BD91" s="154">
        <f>IF(AZ91=4,G91,0)</f>
        <v>0</v>
      </c>
      <c r="BE91" s="154">
        <f>IF(AZ91=5,G91,0)</f>
        <v>0</v>
      </c>
      <c r="CA91" s="182">
        <v>3</v>
      </c>
      <c r="CB91" s="182">
        <v>7</v>
      </c>
      <c r="CZ91" s="154">
        <v>0</v>
      </c>
    </row>
    <row r="92" spans="1:104" ht="12.75">
      <c r="A92" s="183">
        <v>32</v>
      </c>
      <c r="B92" s="184" t="s">
        <v>213</v>
      </c>
      <c r="C92" s="185" t="s">
        <v>214</v>
      </c>
      <c r="D92" s="186" t="s">
        <v>99</v>
      </c>
      <c r="E92" s="187">
        <v>55</v>
      </c>
      <c r="F92" s="187">
        <v>0</v>
      </c>
      <c r="G92" s="188">
        <f>E92*F92</f>
        <v>0</v>
      </c>
      <c r="O92" s="182">
        <v>2</v>
      </c>
      <c r="AA92" s="154">
        <v>3</v>
      </c>
      <c r="AB92" s="154">
        <v>7</v>
      </c>
      <c r="AC92" s="154">
        <v>713100015</v>
      </c>
      <c r="AZ92" s="154">
        <v>2</v>
      </c>
      <c r="BA92" s="154">
        <f>IF(AZ92=1,G92,0)</f>
        <v>0</v>
      </c>
      <c r="BB92" s="154">
        <f>IF(AZ92=2,G92,0)</f>
        <v>0</v>
      </c>
      <c r="BC92" s="154">
        <f>IF(AZ92=3,G92,0)</f>
        <v>0</v>
      </c>
      <c r="BD92" s="154">
        <f>IF(AZ92=4,G92,0)</f>
        <v>0</v>
      </c>
      <c r="BE92" s="154">
        <f>IF(AZ92=5,G92,0)</f>
        <v>0</v>
      </c>
      <c r="CA92" s="182">
        <v>3</v>
      </c>
      <c r="CB92" s="182">
        <v>7</v>
      </c>
      <c r="CZ92" s="154">
        <v>0</v>
      </c>
    </row>
    <row r="93" spans="1:104" ht="12.75">
      <c r="A93" s="183">
        <v>33</v>
      </c>
      <c r="B93" s="184" t="s">
        <v>215</v>
      </c>
      <c r="C93" s="185" t="s">
        <v>216</v>
      </c>
      <c r="D93" s="186" t="s">
        <v>99</v>
      </c>
      <c r="E93" s="187">
        <v>22</v>
      </c>
      <c r="F93" s="187">
        <v>0</v>
      </c>
      <c r="G93" s="188">
        <f>E93*F93</f>
        <v>0</v>
      </c>
      <c r="O93" s="182">
        <v>2</v>
      </c>
      <c r="AA93" s="154">
        <v>3</v>
      </c>
      <c r="AB93" s="154">
        <v>7</v>
      </c>
      <c r="AC93" s="154">
        <v>713100016</v>
      </c>
      <c r="AZ93" s="154">
        <v>2</v>
      </c>
      <c r="BA93" s="154">
        <f>IF(AZ93=1,G93,0)</f>
        <v>0</v>
      </c>
      <c r="BB93" s="154">
        <f>IF(AZ93=2,G93,0)</f>
        <v>0</v>
      </c>
      <c r="BC93" s="154">
        <f>IF(AZ93=3,G93,0)</f>
        <v>0</v>
      </c>
      <c r="BD93" s="154">
        <f>IF(AZ93=4,G93,0)</f>
        <v>0</v>
      </c>
      <c r="BE93" s="154">
        <f>IF(AZ93=5,G93,0)</f>
        <v>0</v>
      </c>
      <c r="CA93" s="182">
        <v>3</v>
      </c>
      <c r="CB93" s="182">
        <v>7</v>
      </c>
      <c r="CZ93" s="154">
        <v>0</v>
      </c>
    </row>
    <row r="94" spans="1:104" ht="12.75">
      <c r="A94" s="183">
        <v>34</v>
      </c>
      <c r="B94" s="184" t="s">
        <v>217</v>
      </c>
      <c r="C94" s="185" t="s">
        <v>218</v>
      </c>
      <c r="D94" s="186" t="s">
        <v>69</v>
      </c>
      <c r="E94" s="187"/>
      <c r="F94" s="187">
        <v>0</v>
      </c>
      <c r="G94" s="188">
        <f>E94*F94</f>
        <v>0</v>
      </c>
      <c r="O94" s="182">
        <v>2</v>
      </c>
      <c r="AA94" s="154">
        <v>7</v>
      </c>
      <c r="AB94" s="154">
        <v>1002</v>
      </c>
      <c r="AC94" s="154">
        <v>5</v>
      </c>
      <c r="AZ94" s="154">
        <v>2</v>
      </c>
      <c r="BA94" s="154">
        <f>IF(AZ94=1,G94,0)</f>
        <v>0</v>
      </c>
      <c r="BB94" s="154">
        <f>IF(AZ94=2,G94,0)</f>
        <v>0</v>
      </c>
      <c r="BC94" s="154">
        <f>IF(AZ94=3,G94,0)</f>
        <v>0</v>
      </c>
      <c r="BD94" s="154">
        <f>IF(AZ94=4,G94,0)</f>
        <v>0</v>
      </c>
      <c r="BE94" s="154">
        <f>IF(AZ94=5,G94,0)</f>
        <v>0</v>
      </c>
      <c r="CA94" s="182">
        <v>7</v>
      </c>
      <c r="CB94" s="182">
        <v>1002</v>
      </c>
      <c r="CZ94" s="154">
        <v>0</v>
      </c>
    </row>
    <row r="95" spans="1:57" ht="12.75">
      <c r="A95" s="196"/>
      <c r="B95" s="197" t="s">
        <v>103</v>
      </c>
      <c r="C95" s="198" t="str">
        <f>CONCATENATE(B83," ",C83)</f>
        <v>713 Izolace tepelné</v>
      </c>
      <c r="D95" s="199"/>
      <c r="E95" s="200"/>
      <c r="F95" s="201"/>
      <c r="G95" s="202">
        <f>SUM(G83:G94)</f>
        <v>0</v>
      </c>
      <c r="O95" s="182">
        <v>4</v>
      </c>
      <c r="BA95" s="203">
        <f>SUM(BA83:BA94)</f>
        <v>0</v>
      </c>
      <c r="BB95" s="203">
        <f>SUM(BB83:BB94)</f>
        <v>0</v>
      </c>
      <c r="BC95" s="203">
        <f>SUM(BC83:BC94)</f>
        <v>0</v>
      </c>
      <c r="BD95" s="203">
        <f>SUM(BD83:BD94)</f>
        <v>0</v>
      </c>
      <c r="BE95" s="203">
        <f>SUM(BE83:BE94)</f>
        <v>0</v>
      </c>
    </row>
    <row r="96" spans="1:15" ht="12.75">
      <c r="A96" s="175" t="s">
        <v>89</v>
      </c>
      <c r="B96" s="176" t="s">
        <v>219</v>
      </c>
      <c r="C96" s="177" t="s">
        <v>220</v>
      </c>
      <c r="D96" s="178"/>
      <c r="E96" s="179"/>
      <c r="F96" s="179"/>
      <c r="G96" s="180"/>
      <c r="H96" s="181"/>
      <c r="I96" s="181"/>
      <c r="O96" s="182">
        <v>1</v>
      </c>
    </row>
    <row r="97" spans="1:104" ht="12.75">
      <c r="A97" s="183">
        <v>35</v>
      </c>
      <c r="B97" s="184" t="s">
        <v>221</v>
      </c>
      <c r="C97" s="185" t="s">
        <v>222</v>
      </c>
      <c r="D97" s="186" t="s">
        <v>94</v>
      </c>
      <c r="E97" s="187">
        <v>11</v>
      </c>
      <c r="F97" s="187">
        <v>0</v>
      </c>
      <c r="G97" s="188">
        <f>E97*F97</f>
        <v>0</v>
      </c>
      <c r="O97" s="182">
        <v>2</v>
      </c>
      <c r="AA97" s="154">
        <v>1</v>
      </c>
      <c r="AB97" s="154">
        <v>7</v>
      </c>
      <c r="AC97" s="154">
        <v>7</v>
      </c>
      <c r="AZ97" s="154">
        <v>2</v>
      </c>
      <c r="BA97" s="154">
        <f>IF(AZ97=1,G97,0)</f>
        <v>0</v>
      </c>
      <c r="BB97" s="154">
        <f>IF(AZ97=2,G97,0)</f>
        <v>0</v>
      </c>
      <c r="BC97" s="154">
        <f>IF(AZ97=3,G97,0)</f>
        <v>0</v>
      </c>
      <c r="BD97" s="154">
        <f>IF(AZ97=4,G97,0)</f>
        <v>0</v>
      </c>
      <c r="BE97" s="154">
        <f>IF(AZ97=5,G97,0)</f>
        <v>0</v>
      </c>
      <c r="CA97" s="182">
        <v>1</v>
      </c>
      <c r="CB97" s="182">
        <v>7</v>
      </c>
      <c r="CZ97" s="154">
        <v>0.01265</v>
      </c>
    </row>
    <row r="98" spans="1:104" ht="12.75">
      <c r="A98" s="183">
        <v>36</v>
      </c>
      <c r="B98" s="184" t="s">
        <v>223</v>
      </c>
      <c r="C98" s="185" t="s">
        <v>224</v>
      </c>
      <c r="D98" s="186" t="s">
        <v>69</v>
      </c>
      <c r="E98" s="187"/>
      <c r="F98" s="187">
        <v>0</v>
      </c>
      <c r="G98" s="188">
        <f>E98*F98</f>
        <v>0</v>
      </c>
      <c r="O98" s="182">
        <v>2</v>
      </c>
      <c r="AA98" s="154">
        <v>7</v>
      </c>
      <c r="AB98" s="154">
        <v>1002</v>
      </c>
      <c r="AC98" s="154">
        <v>5</v>
      </c>
      <c r="AZ98" s="154">
        <v>2</v>
      </c>
      <c r="BA98" s="154">
        <f>IF(AZ98=1,G98,0)</f>
        <v>0</v>
      </c>
      <c r="BB98" s="154">
        <f>IF(AZ98=2,G98,0)</f>
        <v>0</v>
      </c>
      <c r="BC98" s="154">
        <f>IF(AZ98=3,G98,0)</f>
        <v>0</v>
      </c>
      <c r="BD98" s="154">
        <f>IF(AZ98=4,G98,0)</f>
        <v>0</v>
      </c>
      <c r="BE98" s="154">
        <f>IF(AZ98=5,G98,0)</f>
        <v>0</v>
      </c>
      <c r="CA98" s="182">
        <v>7</v>
      </c>
      <c r="CB98" s="182">
        <v>1002</v>
      </c>
      <c r="CZ98" s="154">
        <v>0</v>
      </c>
    </row>
    <row r="99" spans="1:57" ht="12.75">
      <c r="A99" s="196"/>
      <c r="B99" s="197" t="s">
        <v>103</v>
      </c>
      <c r="C99" s="198" t="str">
        <f>CONCATENATE(B96," ",C96)</f>
        <v>721 C Opravy vnitřní kanalizace</v>
      </c>
      <c r="D99" s="199"/>
      <c r="E99" s="200"/>
      <c r="F99" s="201"/>
      <c r="G99" s="202">
        <f>SUM(G96:G98)</f>
        <v>0</v>
      </c>
      <c r="O99" s="182">
        <v>4</v>
      </c>
      <c r="BA99" s="203">
        <f>SUM(BA96:BA98)</f>
        <v>0</v>
      </c>
      <c r="BB99" s="203">
        <f>SUM(BB96:BB98)</f>
        <v>0</v>
      </c>
      <c r="BC99" s="203">
        <f>SUM(BC96:BC98)</f>
        <v>0</v>
      </c>
      <c r="BD99" s="203">
        <f>SUM(BD96:BD98)</f>
        <v>0</v>
      </c>
      <c r="BE99" s="203">
        <f>SUM(BE96:BE98)</f>
        <v>0</v>
      </c>
    </row>
    <row r="100" spans="1:15" ht="12.75">
      <c r="A100" s="175" t="s">
        <v>89</v>
      </c>
      <c r="B100" s="176" t="s">
        <v>225</v>
      </c>
      <c r="C100" s="177" t="s">
        <v>226</v>
      </c>
      <c r="D100" s="178"/>
      <c r="E100" s="179"/>
      <c r="F100" s="179"/>
      <c r="G100" s="180"/>
      <c r="H100" s="181"/>
      <c r="I100" s="181"/>
      <c r="O100" s="182">
        <v>1</v>
      </c>
    </row>
    <row r="101" spans="1:104" ht="12.75">
      <c r="A101" s="183">
        <v>37</v>
      </c>
      <c r="B101" s="184" t="s">
        <v>227</v>
      </c>
      <c r="C101" s="185" t="s">
        <v>228</v>
      </c>
      <c r="D101" s="186" t="s">
        <v>99</v>
      </c>
      <c r="E101" s="187">
        <v>1</v>
      </c>
      <c r="F101" s="187">
        <v>0</v>
      </c>
      <c r="G101" s="188">
        <f>E101*F101</f>
        <v>0</v>
      </c>
      <c r="O101" s="182">
        <v>2</v>
      </c>
      <c r="AA101" s="154">
        <v>1</v>
      </c>
      <c r="AB101" s="154">
        <v>7</v>
      </c>
      <c r="AC101" s="154">
        <v>7</v>
      </c>
      <c r="AZ101" s="154">
        <v>2</v>
      </c>
      <c r="BA101" s="154">
        <f>IF(AZ101=1,G101,0)</f>
        <v>0</v>
      </c>
      <c r="BB101" s="154">
        <f>IF(AZ101=2,G101,0)</f>
        <v>0</v>
      </c>
      <c r="BC101" s="154">
        <f>IF(AZ101=3,G101,0)</f>
        <v>0</v>
      </c>
      <c r="BD101" s="154">
        <f>IF(AZ101=4,G101,0)</f>
        <v>0</v>
      </c>
      <c r="BE101" s="154">
        <f>IF(AZ101=5,G101,0)</f>
        <v>0</v>
      </c>
      <c r="CA101" s="182">
        <v>1</v>
      </c>
      <c r="CB101" s="182">
        <v>7</v>
      </c>
      <c r="CZ101" s="154">
        <v>0.0159</v>
      </c>
    </row>
    <row r="102" spans="1:104" ht="12.75">
      <c r="A102" s="183">
        <v>38</v>
      </c>
      <c r="B102" s="184" t="s">
        <v>229</v>
      </c>
      <c r="C102" s="185" t="s">
        <v>230</v>
      </c>
      <c r="D102" s="186" t="s">
        <v>99</v>
      </c>
      <c r="E102" s="187">
        <v>7</v>
      </c>
      <c r="F102" s="187">
        <v>0</v>
      </c>
      <c r="G102" s="188">
        <f>E102*F102</f>
        <v>0</v>
      </c>
      <c r="O102" s="182">
        <v>2</v>
      </c>
      <c r="AA102" s="154">
        <v>1</v>
      </c>
      <c r="AB102" s="154">
        <v>7</v>
      </c>
      <c r="AC102" s="154">
        <v>7</v>
      </c>
      <c r="AZ102" s="154">
        <v>2</v>
      </c>
      <c r="BA102" s="154">
        <f>IF(AZ102=1,G102,0)</f>
        <v>0</v>
      </c>
      <c r="BB102" s="154">
        <f>IF(AZ102=2,G102,0)</f>
        <v>0</v>
      </c>
      <c r="BC102" s="154">
        <f>IF(AZ102=3,G102,0)</f>
        <v>0</v>
      </c>
      <c r="BD102" s="154">
        <f>IF(AZ102=4,G102,0)</f>
        <v>0</v>
      </c>
      <c r="BE102" s="154">
        <f>IF(AZ102=5,G102,0)</f>
        <v>0</v>
      </c>
      <c r="CA102" s="182">
        <v>1</v>
      </c>
      <c r="CB102" s="182">
        <v>7</v>
      </c>
      <c r="CZ102" s="154">
        <v>0.01387</v>
      </c>
    </row>
    <row r="103" spans="1:104" ht="12.75">
      <c r="A103" s="183">
        <v>39</v>
      </c>
      <c r="B103" s="184" t="s">
        <v>231</v>
      </c>
      <c r="C103" s="185" t="s">
        <v>232</v>
      </c>
      <c r="D103" s="186" t="s">
        <v>99</v>
      </c>
      <c r="E103" s="187">
        <v>5</v>
      </c>
      <c r="F103" s="187">
        <v>0</v>
      </c>
      <c r="G103" s="188">
        <f>E103*F103</f>
        <v>0</v>
      </c>
      <c r="O103" s="182">
        <v>2</v>
      </c>
      <c r="AA103" s="154">
        <v>1</v>
      </c>
      <c r="AB103" s="154">
        <v>7</v>
      </c>
      <c r="AC103" s="154">
        <v>7</v>
      </c>
      <c r="AZ103" s="154">
        <v>2</v>
      </c>
      <c r="BA103" s="154">
        <f>IF(AZ103=1,G103,0)</f>
        <v>0</v>
      </c>
      <c r="BB103" s="154">
        <f>IF(AZ103=2,G103,0)</f>
        <v>0</v>
      </c>
      <c r="BC103" s="154">
        <f>IF(AZ103=3,G103,0)</f>
        <v>0</v>
      </c>
      <c r="BD103" s="154">
        <f>IF(AZ103=4,G103,0)</f>
        <v>0</v>
      </c>
      <c r="BE103" s="154">
        <f>IF(AZ103=5,G103,0)</f>
        <v>0</v>
      </c>
      <c r="CA103" s="182">
        <v>1</v>
      </c>
      <c r="CB103" s="182">
        <v>7</v>
      </c>
      <c r="CZ103" s="154">
        <v>0.01608</v>
      </c>
    </row>
    <row r="104" spans="1:104" ht="12.75">
      <c r="A104" s="183">
        <v>40</v>
      </c>
      <c r="B104" s="184" t="s">
        <v>233</v>
      </c>
      <c r="C104" s="185" t="s">
        <v>234</v>
      </c>
      <c r="D104" s="186" t="s">
        <v>99</v>
      </c>
      <c r="E104" s="187">
        <v>26</v>
      </c>
      <c r="F104" s="187">
        <v>0</v>
      </c>
      <c r="G104" s="188">
        <f>E104*F104</f>
        <v>0</v>
      </c>
      <c r="O104" s="182">
        <v>2</v>
      </c>
      <c r="AA104" s="154">
        <v>1</v>
      </c>
      <c r="AB104" s="154">
        <v>7</v>
      </c>
      <c r="AC104" s="154">
        <v>7</v>
      </c>
      <c r="AZ104" s="154">
        <v>2</v>
      </c>
      <c r="BA104" s="154">
        <f>IF(AZ104=1,G104,0)</f>
        <v>0</v>
      </c>
      <c r="BB104" s="154">
        <f>IF(AZ104=2,G104,0)</f>
        <v>0</v>
      </c>
      <c r="BC104" s="154">
        <f>IF(AZ104=3,G104,0)</f>
        <v>0</v>
      </c>
      <c r="BD104" s="154">
        <f>IF(AZ104=4,G104,0)</f>
        <v>0</v>
      </c>
      <c r="BE104" s="154">
        <f>IF(AZ104=5,G104,0)</f>
        <v>0</v>
      </c>
      <c r="CA104" s="182">
        <v>1</v>
      </c>
      <c r="CB104" s="182">
        <v>7</v>
      </c>
      <c r="CZ104" s="154">
        <v>0.00399</v>
      </c>
    </row>
    <row r="105" spans="1:104" ht="12.75">
      <c r="A105" s="183">
        <v>41</v>
      </c>
      <c r="B105" s="184" t="s">
        <v>235</v>
      </c>
      <c r="C105" s="185" t="s">
        <v>236</v>
      </c>
      <c r="D105" s="186" t="s">
        <v>99</v>
      </c>
      <c r="E105" s="187">
        <v>26</v>
      </c>
      <c r="F105" s="187">
        <v>0</v>
      </c>
      <c r="G105" s="188">
        <f>E105*F105</f>
        <v>0</v>
      </c>
      <c r="O105" s="182">
        <v>2</v>
      </c>
      <c r="AA105" s="154">
        <v>1</v>
      </c>
      <c r="AB105" s="154">
        <v>7</v>
      </c>
      <c r="AC105" s="154">
        <v>7</v>
      </c>
      <c r="AZ105" s="154">
        <v>2</v>
      </c>
      <c r="BA105" s="154">
        <f>IF(AZ105=1,G105,0)</f>
        <v>0</v>
      </c>
      <c r="BB105" s="154">
        <f>IF(AZ105=2,G105,0)</f>
        <v>0</v>
      </c>
      <c r="BC105" s="154">
        <f>IF(AZ105=3,G105,0)</f>
        <v>0</v>
      </c>
      <c r="BD105" s="154">
        <f>IF(AZ105=4,G105,0)</f>
        <v>0</v>
      </c>
      <c r="BE105" s="154">
        <f>IF(AZ105=5,G105,0)</f>
        <v>0</v>
      </c>
      <c r="CA105" s="182">
        <v>1</v>
      </c>
      <c r="CB105" s="182">
        <v>7</v>
      </c>
      <c r="CZ105" s="154">
        <v>0.00518</v>
      </c>
    </row>
    <row r="106" spans="1:104" ht="12.75">
      <c r="A106" s="183">
        <v>42</v>
      </c>
      <c r="B106" s="184" t="s">
        <v>237</v>
      </c>
      <c r="C106" s="185" t="s">
        <v>238</v>
      </c>
      <c r="D106" s="186" t="s">
        <v>99</v>
      </c>
      <c r="E106" s="187">
        <v>9</v>
      </c>
      <c r="F106" s="187">
        <v>0</v>
      </c>
      <c r="G106" s="188">
        <f>E106*F106</f>
        <v>0</v>
      </c>
      <c r="O106" s="182">
        <v>2</v>
      </c>
      <c r="AA106" s="154">
        <v>1</v>
      </c>
      <c r="AB106" s="154">
        <v>7</v>
      </c>
      <c r="AC106" s="154">
        <v>7</v>
      </c>
      <c r="AZ106" s="154">
        <v>2</v>
      </c>
      <c r="BA106" s="154">
        <f>IF(AZ106=1,G106,0)</f>
        <v>0</v>
      </c>
      <c r="BB106" s="154">
        <f>IF(AZ106=2,G106,0)</f>
        <v>0</v>
      </c>
      <c r="BC106" s="154">
        <f>IF(AZ106=3,G106,0)</f>
        <v>0</v>
      </c>
      <c r="BD106" s="154">
        <f>IF(AZ106=4,G106,0)</f>
        <v>0</v>
      </c>
      <c r="BE106" s="154">
        <f>IF(AZ106=5,G106,0)</f>
        <v>0</v>
      </c>
      <c r="CA106" s="182">
        <v>1</v>
      </c>
      <c r="CB106" s="182">
        <v>7</v>
      </c>
      <c r="CZ106" s="154">
        <v>0.00535</v>
      </c>
    </row>
    <row r="107" spans="1:104" ht="12.75">
      <c r="A107" s="183">
        <v>43</v>
      </c>
      <c r="B107" s="184" t="s">
        <v>239</v>
      </c>
      <c r="C107" s="185" t="s">
        <v>240</v>
      </c>
      <c r="D107" s="186" t="s">
        <v>99</v>
      </c>
      <c r="E107" s="187">
        <v>26</v>
      </c>
      <c r="F107" s="187">
        <v>0</v>
      </c>
      <c r="G107" s="188">
        <f>E107*F107</f>
        <v>0</v>
      </c>
      <c r="O107" s="182">
        <v>2</v>
      </c>
      <c r="AA107" s="154">
        <v>1</v>
      </c>
      <c r="AB107" s="154">
        <v>7</v>
      </c>
      <c r="AC107" s="154">
        <v>7</v>
      </c>
      <c r="AZ107" s="154">
        <v>2</v>
      </c>
      <c r="BA107" s="154">
        <f>IF(AZ107=1,G107,0)</f>
        <v>0</v>
      </c>
      <c r="BB107" s="154">
        <f>IF(AZ107=2,G107,0)</f>
        <v>0</v>
      </c>
      <c r="BC107" s="154">
        <f>IF(AZ107=3,G107,0)</f>
        <v>0</v>
      </c>
      <c r="BD107" s="154">
        <f>IF(AZ107=4,G107,0)</f>
        <v>0</v>
      </c>
      <c r="BE107" s="154">
        <f>IF(AZ107=5,G107,0)</f>
        <v>0</v>
      </c>
      <c r="CA107" s="182">
        <v>1</v>
      </c>
      <c r="CB107" s="182">
        <v>7</v>
      </c>
      <c r="CZ107" s="154">
        <v>0.00401</v>
      </c>
    </row>
    <row r="108" spans="1:104" ht="12.75">
      <c r="A108" s="183">
        <v>44</v>
      </c>
      <c r="B108" s="184" t="s">
        <v>241</v>
      </c>
      <c r="C108" s="185" t="s">
        <v>242</v>
      </c>
      <c r="D108" s="186" t="s">
        <v>99</v>
      </c>
      <c r="E108" s="187">
        <v>56</v>
      </c>
      <c r="F108" s="187">
        <v>0</v>
      </c>
      <c r="G108" s="188">
        <f>E108*F108</f>
        <v>0</v>
      </c>
      <c r="O108" s="182">
        <v>2</v>
      </c>
      <c r="AA108" s="154">
        <v>1</v>
      </c>
      <c r="AB108" s="154">
        <v>7</v>
      </c>
      <c r="AC108" s="154">
        <v>7</v>
      </c>
      <c r="AZ108" s="154">
        <v>2</v>
      </c>
      <c r="BA108" s="154">
        <f>IF(AZ108=1,G108,0)</f>
        <v>0</v>
      </c>
      <c r="BB108" s="154">
        <f>IF(AZ108=2,G108,0)</f>
        <v>0</v>
      </c>
      <c r="BC108" s="154">
        <f>IF(AZ108=3,G108,0)</f>
        <v>0</v>
      </c>
      <c r="BD108" s="154">
        <f>IF(AZ108=4,G108,0)</f>
        <v>0</v>
      </c>
      <c r="BE108" s="154">
        <f>IF(AZ108=5,G108,0)</f>
        <v>0</v>
      </c>
      <c r="CA108" s="182">
        <v>1</v>
      </c>
      <c r="CB108" s="182">
        <v>7</v>
      </c>
      <c r="CZ108" s="154">
        <v>0.00522</v>
      </c>
    </row>
    <row r="109" spans="1:104" ht="12.75">
      <c r="A109" s="183">
        <v>45</v>
      </c>
      <c r="B109" s="184" t="s">
        <v>243</v>
      </c>
      <c r="C109" s="185" t="s">
        <v>244</v>
      </c>
      <c r="D109" s="186" t="s">
        <v>99</v>
      </c>
      <c r="E109" s="187">
        <v>3</v>
      </c>
      <c r="F109" s="187">
        <v>0</v>
      </c>
      <c r="G109" s="188">
        <f>E109*F109</f>
        <v>0</v>
      </c>
      <c r="O109" s="182">
        <v>2</v>
      </c>
      <c r="AA109" s="154">
        <v>1</v>
      </c>
      <c r="AB109" s="154">
        <v>7</v>
      </c>
      <c r="AC109" s="154">
        <v>7</v>
      </c>
      <c r="AZ109" s="154">
        <v>2</v>
      </c>
      <c r="BA109" s="154">
        <f>IF(AZ109=1,G109,0)</f>
        <v>0</v>
      </c>
      <c r="BB109" s="154">
        <f>IF(AZ109=2,G109,0)</f>
        <v>0</v>
      </c>
      <c r="BC109" s="154">
        <f>IF(AZ109=3,G109,0)</f>
        <v>0</v>
      </c>
      <c r="BD109" s="154">
        <f>IF(AZ109=4,G109,0)</f>
        <v>0</v>
      </c>
      <c r="BE109" s="154">
        <f>IF(AZ109=5,G109,0)</f>
        <v>0</v>
      </c>
      <c r="CA109" s="182">
        <v>1</v>
      </c>
      <c r="CB109" s="182">
        <v>7</v>
      </c>
      <c r="CZ109" s="154">
        <v>0.00541</v>
      </c>
    </row>
    <row r="110" spans="1:104" ht="12.75">
      <c r="A110" s="183">
        <v>46</v>
      </c>
      <c r="B110" s="184" t="s">
        <v>245</v>
      </c>
      <c r="C110" s="185" t="s">
        <v>246</v>
      </c>
      <c r="D110" s="186" t="s">
        <v>99</v>
      </c>
      <c r="E110" s="187">
        <v>68</v>
      </c>
      <c r="F110" s="187">
        <v>0</v>
      </c>
      <c r="G110" s="188">
        <f>E110*F110</f>
        <v>0</v>
      </c>
      <c r="O110" s="182">
        <v>2</v>
      </c>
      <c r="AA110" s="154">
        <v>1</v>
      </c>
      <c r="AB110" s="154">
        <v>7</v>
      </c>
      <c r="AC110" s="154">
        <v>7</v>
      </c>
      <c r="AZ110" s="154">
        <v>2</v>
      </c>
      <c r="BA110" s="154">
        <f>IF(AZ110=1,G110,0)</f>
        <v>0</v>
      </c>
      <c r="BB110" s="154">
        <f>IF(AZ110=2,G110,0)</f>
        <v>0</v>
      </c>
      <c r="BC110" s="154">
        <f>IF(AZ110=3,G110,0)</f>
        <v>0</v>
      </c>
      <c r="BD110" s="154">
        <f>IF(AZ110=4,G110,0)</f>
        <v>0</v>
      </c>
      <c r="BE110" s="154">
        <f>IF(AZ110=5,G110,0)</f>
        <v>0</v>
      </c>
      <c r="CA110" s="182">
        <v>1</v>
      </c>
      <c r="CB110" s="182">
        <v>7</v>
      </c>
      <c r="CZ110" s="154">
        <v>0.00058</v>
      </c>
    </row>
    <row r="111" spans="1:104" ht="12.75">
      <c r="A111" s="183">
        <v>47</v>
      </c>
      <c r="B111" s="184" t="s">
        <v>247</v>
      </c>
      <c r="C111" s="185" t="s">
        <v>248</v>
      </c>
      <c r="D111" s="186" t="s">
        <v>99</v>
      </c>
      <c r="E111" s="187">
        <v>41</v>
      </c>
      <c r="F111" s="187">
        <v>0</v>
      </c>
      <c r="G111" s="188">
        <f>E111*F111</f>
        <v>0</v>
      </c>
      <c r="O111" s="182">
        <v>2</v>
      </c>
      <c r="AA111" s="154">
        <v>1</v>
      </c>
      <c r="AB111" s="154">
        <v>7</v>
      </c>
      <c r="AC111" s="154">
        <v>7</v>
      </c>
      <c r="AZ111" s="154">
        <v>2</v>
      </c>
      <c r="BA111" s="154">
        <f>IF(AZ111=1,G111,0)</f>
        <v>0</v>
      </c>
      <c r="BB111" s="154">
        <f>IF(AZ111=2,G111,0)</f>
        <v>0</v>
      </c>
      <c r="BC111" s="154">
        <f>IF(AZ111=3,G111,0)</f>
        <v>0</v>
      </c>
      <c r="BD111" s="154">
        <f>IF(AZ111=4,G111,0)</f>
        <v>0</v>
      </c>
      <c r="BE111" s="154">
        <f>IF(AZ111=5,G111,0)</f>
        <v>0</v>
      </c>
      <c r="CA111" s="182">
        <v>1</v>
      </c>
      <c r="CB111" s="182">
        <v>7</v>
      </c>
      <c r="CZ111" s="154">
        <v>0.00058</v>
      </c>
    </row>
    <row r="112" spans="1:104" ht="12.75">
      <c r="A112" s="183">
        <v>48</v>
      </c>
      <c r="B112" s="184" t="s">
        <v>249</v>
      </c>
      <c r="C112" s="185" t="s">
        <v>250</v>
      </c>
      <c r="D112" s="186" t="s">
        <v>99</v>
      </c>
      <c r="E112" s="187">
        <v>55</v>
      </c>
      <c r="F112" s="187">
        <v>0</v>
      </c>
      <c r="G112" s="188">
        <f>E112*F112</f>
        <v>0</v>
      </c>
      <c r="O112" s="182">
        <v>2</v>
      </c>
      <c r="AA112" s="154">
        <v>1</v>
      </c>
      <c r="AB112" s="154">
        <v>7</v>
      </c>
      <c r="AC112" s="154">
        <v>7</v>
      </c>
      <c r="AZ112" s="154">
        <v>2</v>
      </c>
      <c r="BA112" s="154">
        <f>IF(AZ112=1,G112,0)</f>
        <v>0</v>
      </c>
      <c r="BB112" s="154">
        <f>IF(AZ112=2,G112,0)</f>
        <v>0</v>
      </c>
      <c r="BC112" s="154">
        <f>IF(AZ112=3,G112,0)</f>
        <v>0</v>
      </c>
      <c r="BD112" s="154">
        <f>IF(AZ112=4,G112,0)</f>
        <v>0</v>
      </c>
      <c r="BE112" s="154">
        <f>IF(AZ112=5,G112,0)</f>
        <v>0</v>
      </c>
      <c r="CA112" s="182">
        <v>1</v>
      </c>
      <c r="CB112" s="182">
        <v>7</v>
      </c>
      <c r="CZ112" s="154">
        <v>0.00058</v>
      </c>
    </row>
    <row r="113" spans="1:104" ht="12.75">
      <c r="A113" s="183">
        <v>49</v>
      </c>
      <c r="B113" s="184" t="s">
        <v>251</v>
      </c>
      <c r="C113" s="185" t="s">
        <v>252</v>
      </c>
      <c r="D113" s="186" t="s">
        <v>99</v>
      </c>
      <c r="E113" s="187">
        <v>22</v>
      </c>
      <c r="F113" s="187">
        <v>0</v>
      </c>
      <c r="G113" s="188">
        <f>E113*F113</f>
        <v>0</v>
      </c>
      <c r="O113" s="182">
        <v>2</v>
      </c>
      <c r="AA113" s="154">
        <v>1</v>
      </c>
      <c r="AB113" s="154">
        <v>7</v>
      </c>
      <c r="AC113" s="154">
        <v>7</v>
      </c>
      <c r="AZ113" s="154">
        <v>2</v>
      </c>
      <c r="BA113" s="154">
        <f>IF(AZ113=1,G113,0)</f>
        <v>0</v>
      </c>
      <c r="BB113" s="154">
        <f>IF(AZ113=2,G113,0)</f>
        <v>0</v>
      </c>
      <c r="BC113" s="154">
        <f>IF(AZ113=3,G113,0)</f>
        <v>0</v>
      </c>
      <c r="BD113" s="154">
        <f>IF(AZ113=4,G113,0)</f>
        <v>0</v>
      </c>
      <c r="BE113" s="154">
        <f>IF(AZ113=5,G113,0)</f>
        <v>0</v>
      </c>
      <c r="CA113" s="182">
        <v>1</v>
      </c>
      <c r="CB113" s="182">
        <v>7</v>
      </c>
      <c r="CZ113" s="154">
        <v>0.00058</v>
      </c>
    </row>
    <row r="114" spans="1:104" ht="12.75">
      <c r="A114" s="183">
        <v>50</v>
      </c>
      <c r="B114" s="184" t="s">
        <v>253</v>
      </c>
      <c r="C114" s="185" t="s">
        <v>254</v>
      </c>
      <c r="D114" s="186" t="s">
        <v>94</v>
      </c>
      <c r="E114" s="187">
        <v>26</v>
      </c>
      <c r="F114" s="187">
        <v>0</v>
      </c>
      <c r="G114" s="188">
        <f>E114*F114</f>
        <v>0</v>
      </c>
      <c r="O114" s="182">
        <v>2</v>
      </c>
      <c r="AA114" s="154">
        <v>1</v>
      </c>
      <c r="AB114" s="154">
        <v>7</v>
      </c>
      <c r="AC114" s="154">
        <v>7</v>
      </c>
      <c r="AZ114" s="154">
        <v>2</v>
      </c>
      <c r="BA114" s="154">
        <f>IF(AZ114=1,G114,0)</f>
        <v>0</v>
      </c>
      <c r="BB114" s="154">
        <f>IF(AZ114=2,G114,0)</f>
        <v>0</v>
      </c>
      <c r="BC114" s="154">
        <f>IF(AZ114=3,G114,0)</f>
        <v>0</v>
      </c>
      <c r="BD114" s="154">
        <f>IF(AZ114=4,G114,0)</f>
        <v>0</v>
      </c>
      <c r="BE114" s="154">
        <f>IF(AZ114=5,G114,0)</f>
        <v>0</v>
      </c>
      <c r="CA114" s="182">
        <v>1</v>
      </c>
      <c r="CB114" s="182">
        <v>7</v>
      </c>
      <c r="CZ114" s="154">
        <v>0</v>
      </c>
    </row>
    <row r="115" spans="1:104" ht="12.75">
      <c r="A115" s="183">
        <v>51</v>
      </c>
      <c r="B115" s="184" t="s">
        <v>255</v>
      </c>
      <c r="C115" s="185" t="s">
        <v>256</v>
      </c>
      <c r="D115" s="186" t="s">
        <v>94</v>
      </c>
      <c r="E115" s="187">
        <v>21</v>
      </c>
      <c r="F115" s="187">
        <v>0</v>
      </c>
      <c r="G115" s="188">
        <f>E115*F115</f>
        <v>0</v>
      </c>
      <c r="O115" s="182">
        <v>2</v>
      </c>
      <c r="AA115" s="154">
        <v>1</v>
      </c>
      <c r="AB115" s="154">
        <v>7</v>
      </c>
      <c r="AC115" s="154">
        <v>7</v>
      </c>
      <c r="AZ115" s="154">
        <v>2</v>
      </c>
      <c r="BA115" s="154">
        <f>IF(AZ115=1,G115,0)</f>
        <v>0</v>
      </c>
      <c r="BB115" s="154">
        <f>IF(AZ115=2,G115,0)</f>
        <v>0</v>
      </c>
      <c r="BC115" s="154">
        <f>IF(AZ115=3,G115,0)</f>
        <v>0</v>
      </c>
      <c r="BD115" s="154">
        <f>IF(AZ115=4,G115,0)</f>
        <v>0</v>
      </c>
      <c r="BE115" s="154">
        <f>IF(AZ115=5,G115,0)</f>
        <v>0</v>
      </c>
      <c r="CA115" s="182">
        <v>1</v>
      </c>
      <c r="CB115" s="182">
        <v>7</v>
      </c>
      <c r="CZ115" s="154">
        <v>0</v>
      </c>
    </row>
    <row r="116" spans="1:104" ht="12.75">
      <c r="A116" s="183">
        <v>52</v>
      </c>
      <c r="B116" s="184" t="s">
        <v>257</v>
      </c>
      <c r="C116" s="185" t="s">
        <v>258</v>
      </c>
      <c r="D116" s="186" t="s">
        <v>94</v>
      </c>
      <c r="E116" s="187">
        <v>5</v>
      </c>
      <c r="F116" s="187">
        <v>0</v>
      </c>
      <c r="G116" s="188">
        <f>E116*F116</f>
        <v>0</v>
      </c>
      <c r="O116" s="182">
        <v>2</v>
      </c>
      <c r="AA116" s="154">
        <v>1</v>
      </c>
      <c r="AB116" s="154">
        <v>7</v>
      </c>
      <c r="AC116" s="154">
        <v>7</v>
      </c>
      <c r="AZ116" s="154">
        <v>2</v>
      </c>
      <c r="BA116" s="154">
        <f>IF(AZ116=1,G116,0)</f>
        <v>0</v>
      </c>
      <c r="BB116" s="154">
        <f>IF(AZ116=2,G116,0)</f>
        <v>0</v>
      </c>
      <c r="BC116" s="154">
        <f>IF(AZ116=3,G116,0)</f>
        <v>0</v>
      </c>
      <c r="BD116" s="154">
        <f>IF(AZ116=4,G116,0)</f>
        <v>0</v>
      </c>
      <c r="BE116" s="154">
        <f>IF(AZ116=5,G116,0)</f>
        <v>0</v>
      </c>
      <c r="CA116" s="182">
        <v>1</v>
      </c>
      <c r="CB116" s="182">
        <v>7</v>
      </c>
      <c r="CZ116" s="154">
        <v>0</v>
      </c>
    </row>
    <row r="117" spans="1:104" ht="12.75">
      <c r="A117" s="183">
        <v>53</v>
      </c>
      <c r="B117" s="184" t="s">
        <v>259</v>
      </c>
      <c r="C117" s="185" t="s">
        <v>260</v>
      </c>
      <c r="D117" s="186" t="s">
        <v>94</v>
      </c>
      <c r="E117" s="187">
        <v>3</v>
      </c>
      <c r="F117" s="187">
        <v>0</v>
      </c>
      <c r="G117" s="188">
        <f>E117*F117</f>
        <v>0</v>
      </c>
      <c r="O117" s="182">
        <v>2</v>
      </c>
      <c r="AA117" s="154">
        <v>1</v>
      </c>
      <c r="AB117" s="154">
        <v>7</v>
      </c>
      <c r="AC117" s="154">
        <v>7</v>
      </c>
      <c r="AZ117" s="154">
        <v>2</v>
      </c>
      <c r="BA117" s="154">
        <f>IF(AZ117=1,G117,0)</f>
        <v>0</v>
      </c>
      <c r="BB117" s="154">
        <f>IF(AZ117=2,G117,0)</f>
        <v>0</v>
      </c>
      <c r="BC117" s="154">
        <f>IF(AZ117=3,G117,0)</f>
        <v>0</v>
      </c>
      <c r="BD117" s="154">
        <f>IF(AZ117=4,G117,0)</f>
        <v>0</v>
      </c>
      <c r="BE117" s="154">
        <f>IF(AZ117=5,G117,0)</f>
        <v>0</v>
      </c>
      <c r="CA117" s="182">
        <v>1</v>
      </c>
      <c r="CB117" s="182">
        <v>7</v>
      </c>
      <c r="CZ117" s="154">
        <v>0</v>
      </c>
    </row>
    <row r="118" spans="1:104" ht="12.75">
      <c r="A118" s="183">
        <v>54</v>
      </c>
      <c r="B118" s="184" t="s">
        <v>261</v>
      </c>
      <c r="C118" s="185" t="s">
        <v>262</v>
      </c>
      <c r="D118" s="186" t="s">
        <v>94</v>
      </c>
      <c r="E118" s="187">
        <v>2</v>
      </c>
      <c r="F118" s="187">
        <v>0</v>
      </c>
      <c r="G118" s="188">
        <f>E118*F118</f>
        <v>0</v>
      </c>
      <c r="O118" s="182">
        <v>2</v>
      </c>
      <c r="AA118" s="154">
        <v>1</v>
      </c>
      <c r="AB118" s="154">
        <v>7</v>
      </c>
      <c r="AC118" s="154">
        <v>7</v>
      </c>
      <c r="AZ118" s="154">
        <v>2</v>
      </c>
      <c r="BA118" s="154">
        <f>IF(AZ118=1,G118,0)</f>
        <v>0</v>
      </c>
      <c r="BB118" s="154">
        <f>IF(AZ118=2,G118,0)</f>
        <v>0</v>
      </c>
      <c r="BC118" s="154">
        <f>IF(AZ118=3,G118,0)</f>
        <v>0</v>
      </c>
      <c r="BD118" s="154">
        <f>IF(AZ118=4,G118,0)</f>
        <v>0</v>
      </c>
      <c r="BE118" s="154">
        <f>IF(AZ118=5,G118,0)</f>
        <v>0</v>
      </c>
      <c r="CA118" s="182">
        <v>1</v>
      </c>
      <c r="CB118" s="182">
        <v>7</v>
      </c>
      <c r="CZ118" s="154">
        <v>0</v>
      </c>
    </row>
    <row r="119" spans="1:104" ht="12.75">
      <c r="A119" s="183">
        <v>55</v>
      </c>
      <c r="B119" s="184" t="s">
        <v>263</v>
      </c>
      <c r="C119" s="185" t="s">
        <v>264</v>
      </c>
      <c r="D119" s="186" t="s">
        <v>94</v>
      </c>
      <c r="E119" s="187">
        <v>2</v>
      </c>
      <c r="F119" s="187">
        <v>0</v>
      </c>
      <c r="G119" s="188">
        <f>E119*F119</f>
        <v>0</v>
      </c>
      <c r="O119" s="182">
        <v>2</v>
      </c>
      <c r="AA119" s="154">
        <v>1</v>
      </c>
      <c r="AB119" s="154">
        <v>7</v>
      </c>
      <c r="AC119" s="154">
        <v>7</v>
      </c>
      <c r="AZ119" s="154">
        <v>2</v>
      </c>
      <c r="BA119" s="154">
        <f>IF(AZ119=1,G119,0)</f>
        <v>0</v>
      </c>
      <c r="BB119" s="154">
        <f>IF(AZ119=2,G119,0)</f>
        <v>0</v>
      </c>
      <c r="BC119" s="154">
        <f>IF(AZ119=3,G119,0)</f>
        <v>0</v>
      </c>
      <c r="BD119" s="154">
        <f>IF(AZ119=4,G119,0)</f>
        <v>0</v>
      </c>
      <c r="BE119" s="154">
        <f>IF(AZ119=5,G119,0)</f>
        <v>0</v>
      </c>
      <c r="CA119" s="182">
        <v>1</v>
      </c>
      <c r="CB119" s="182">
        <v>7</v>
      </c>
      <c r="CZ119" s="154">
        <v>0.00063</v>
      </c>
    </row>
    <row r="120" spans="1:104" ht="12.75">
      <c r="A120" s="183">
        <v>56</v>
      </c>
      <c r="B120" s="184" t="s">
        <v>265</v>
      </c>
      <c r="C120" s="185" t="s">
        <v>266</v>
      </c>
      <c r="D120" s="186" t="s">
        <v>267</v>
      </c>
      <c r="E120" s="187">
        <v>12</v>
      </c>
      <c r="F120" s="187">
        <v>0</v>
      </c>
      <c r="G120" s="188">
        <f>E120*F120</f>
        <v>0</v>
      </c>
      <c r="O120" s="182">
        <v>2</v>
      </c>
      <c r="AA120" s="154">
        <v>1</v>
      </c>
      <c r="AB120" s="154">
        <v>7</v>
      </c>
      <c r="AC120" s="154">
        <v>7</v>
      </c>
      <c r="AZ120" s="154">
        <v>2</v>
      </c>
      <c r="BA120" s="154">
        <f>IF(AZ120=1,G120,0)</f>
        <v>0</v>
      </c>
      <c r="BB120" s="154">
        <f>IF(AZ120=2,G120,0)</f>
        <v>0</v>
      </c>
      <c r="BC120" s="154">
        <f>IF(AZ120=3,G120,0)</f>
        <v>0</v>
      </c>
      <c r="BD120" s="154">
        <f>IF(AZ120=4,G120,0)</f>
        <v>0</v>
      </c>
      <c r="BE120" s="154">
        <f>IF(AZ120=5,G120,0)</f>
        <v>0</v>
      </c>
      <c r="CA120" s="182">
        <v>1</v>
      </c>
      <c r="CB120" s="182">
        <v>7</v>
      </c>
      <c r="CZ120" s="154">
        <v>0.00148</v>
      </c>
    </row>
    <row r="121" spans="1:104" ht="12.75">
      <c r="A121" s="183">
        <v>57</v>
      </c>
      <c r="B121" s="184" t="s">
        <v>268</v>
      </c>
      <c r="C121" s="185" t="s">
        <v>269</v>
      </c>
      <c r="D121" s="186" t="s">
        <v>94</v>
      </c>
      <c r="E121" s="187">
        <v>6</v>
      </c>
      <c r="F121" s="187">
        <v>0</v>
      </c>
      <c r="G121" s="188">
        <f>E121*F121</f>
        <v>0</v>
      </c>
      <c r="O121" s="182">
        <v>2</v>
      </c>
      <c r="AA121" s="154">
        <v>1</v>
      </c>
      <c r="AB121" s="154">
        <v>0</v>
      </c>
      <c r="AC121" s="154">
        <v>0</v>
      </c>
      <c r="AZ121" s="154">
        <v>2</v>
      </c>
      <c r="BA121" s="154">
        <f>IF(AZ121=1,G121,0)</f>
        <v>0</v>
      </c>
      <c r="BB121" s="154">
        <f>IF(AZ121=2,G121,0)</f>
        <v>0</v>
      </c>
      <c r="BC121" s="154">
        <f>IF(AZ121=3,G121,0)</f>
        <v>0</v>
      </c>
      <c r="BD121" s="154">
        <f>IF(AZ121=4,G121,0)</f>
        <v>0</v>
      </c>
      <c r="BE121" s="154">
        <f>IF(AZ121=5,G121,0)</f>
        <v>0</v>
      </c>
      <c r="CA121" s="182">
        <v>1</v>
      </c>
      <c r="CB121" s="182">
        <v>0</v>
      </c>
      <c r="CZ121" s="154">
        <v>0.00039</v>
      </c>
    </row>
    <row r="122" spans="1:104" ht="12.75">
      <c r="A122" s="183">
        <v>58</v>
      </c>
      <c r="B122" s="184" t="s">
        <v>270</v>
      </c>
      <c r="C122" s="185" t="s">
        <v>271</v>
      </c>
      <c r="D122" s="186" t="s">
        <v>94</v>
      </c>
      <c r="E122" s="187">
        <v>2</v>
      </c>
      <c r="F122" s="187">
        <v>0</v>
      </c>
      <c r="G122" s="188">
        <f>E122*F122</f>
        <v>0</v>
      </c>
      <c r="O122" s="182">
        <v>2</v>
      </c>
      <c r="AA122" s="154">
        <v>1</v>
      </c>
      <c r="AB122" s="154">
        <v>7</v>
      </c>
      <c r="AC122" s="154">
        <v>7</v>
      </c>
      <c r="AZ122" s="154">
        <v>2</v>
      </c>
      <c r="BA122" s="154">
        <f>IF(AZ122=1,G122,0)</f>
        <v>0</v>
      </c>
      <c r="BB122" s="154">
        <f>IF(AZ122=2,G122,0)</f>
        <v>0</v>
      </c>
      <c r="BC122" s="154">
        <f>IF(AZ122=3,G122,0)</f>
        <v>0</v>
      </c>
      <c r="BD122" s="154">
        <f>IF(AZ122=4,G122,0)</f>
        <v>0</v>
      </c>
      <c r="BE122" s="154">
        <f>IF(AZ122=5,G122,0)</f>
        <v>0</v>
      </c>
      <c r="CA122" s="182">
        <v>1</v>
      </c>
      <c r="CB122" s="182">
        <v>7</v>
      </c>
      <c r="CZ122" s="154">
        <v>0</v>
      </c>
    </row>
    <row r="123" spans="1:104" ht="12.75">
      <c r="A123" s="183">
        <v>59</v>
      </c>
      <c r="B123" s="184" t="s">
        <v>272</v>
      </c>
      <c r="C123" s="185" t="s">
        <v>273</v>
      </c>
      <c r="D123" s="186" t="s">
        <v>94</v>
      </c>
      <c r="E123" s="187">
        <v>21</v>
      </c>
      <c r="F123" s="187">
        <v>0</v>
      </c>
      <c r="G123" s="188">
        <f>E123*F123</f>
        <v>0</v>
      </c>
      <c r="O123" s="182">
        <v>2</v>
      </c>
      <c r="AA123" s="154">
        <v>1</v>
      </c>
      <c r="AB123" s="154">
        <v>7</v>
      </c>
      <c r="AC123" s="154">
        <v>7</v>
      </c>
      <c r="AZ123" s="154">
        <v>2</v>
      </c>
      <c r="BA123" s="154">
        <f>IF(AZ123=1,G123,0)</f>
        <v>0</v>
      </c>
      <c r="BB123" s="154">
        <f>IF(AZ123=2,G123,0)</f>
        <v>0</v>
      </c>
      <c r="BC123" s="154">
        <f>IF(AZ123=3,G123,0)</f>
        <v>0</v>
      </c>
      <c r="BD123" s="154">
        <f>IF(AZ123=4,G123,0)</f>
        <v>0</v>
      </c>
      <c r="BE123" s="154">
        <f>IF(AZ123=5,G123,0)</f>
        <v>0</v>
      </c>
      <c r="CA123" s="182">
        <v>1</v>
      </c>
      <c r="CB123" s="182">
        <v>7</v>
      </c>
      <c r="CZ123" s="154">
        <v>0</v>
      </c>
    </row>
    <row r="124" spans="1:104" ht="12.75">
      <c r="A124" s="183">
        <v>60</v>
      </c>
      <c r="B124" s="184" t="s">
        <v>274</v>
      </c>
      <c r="C124" s="185" t="s">
        <v>275</v>
      </c>
      <c r="D124" s="186" t="s">
        <v>94</v>
      </c>
      <c r="E124" s="187">
        <v>5</v>
      </c>
      <c r="F124" s="187">
        <v>0</v>
      </c>
      <c r="G124" s="188">
        <f>E124*F124</f>
        <v>0</v>
      </c>
      <c r="O124" s="182">
        <v>2</v>
      </c>
      <c r="AA124" s="154">
        <v>1</v>
      </c>
      <c r="AB124" s="154">
        <v>7</v>
      </c>
      <c r="AC124" s="154">
        <v>7</v>
      </c>
      <c r="AZ124" s="154">
        <v>2</v>
      </c>
      <c r="BA124" s="154">
        <f>IF(AZ124=1,G124,0)</f>
        <v>0</v>
      </c>
      <c r="BB124" s="154">
        <f>IF(AZ124=2,G124,0)</f>
        <v>0</v>
      </c>
      <c r="BC124" s="154">
        <f>IF(AZ124=3,G124,0)</f>
        <v>0</v>
      </c>
      <c r="BD124" s="154">
        <f>IF(AZ124=4,G124,0)</f>
        <v>0</v>
      </c>
      <c r="BE124" s="154">
        <f>IF(AZ124=5,G124,0)</f>
        <v>0</v>
      </c>
      <c r="CA124" s="182">
        <v>1</v>
      </c>
      <c r="CB124" s="182">
        <v>7</v>
      </c>
      <c r="CZ124" s="154">
        <v>0</v>
      </c>
    </row>
    <row r="125" spans="1:104" ht="12.75">
      <c r="A125" s="183">
        <v>61</v>
      </c>
      <c r="B125" s="184" t="s">
        <v>276</v>
      </c>
      <c r="C125" s="185" t="s">
        <v>277</v>
      </c>
      <c r="D125" s="186" t="s">
        <v>94</v>
      </c>
      <c r="E125" s="187">
        <v>3</v>
      </c>
      <c r="F125" s="187">
        <v>0</v>
      </c>
      <c r="G125" s="188">
        <f>E125*F125</f>
        <v>0</v>
      </c>
      <c r="O125" s="182">
        <v>2</v>
      </c>
      <c r="AA125" s="154">
        <v>1</v>
      </c>
      <c r="AB125" s="154">
        <v>7</v>
      </c>
      <c r="AC125" s="154">
        <v>7</v>
      </c>
      <c r="AZ125" s="154">
        <v>2</v>
      </c>
      <c r="BA125" s="154">
        <f>IF(AZ125=1,G125,0)</f>
        <v>0</v>
      </c>
      <c r="BB125" s="154">
        <f>IF(AZ125=2,G125,0)</f>
        <v>0</v>
      </c>
      <c r="BC125" s="154">
        <f>IF(AZ125=3,G125,0)</f>
        <v>0</v>
      </c>
      <c r="BD125" s="154">
        <f>IF(AZ125=4,G125,0)</f>
        <v>0</v>
      </c>
      <c r="BE125" s="154">
        <f>IF(AZ125=5,G125,0)</f>
        <v>0</v>
      </c>
      <c r="CA125" s="182">
        <v>1</v>
      </c>
      <c r="CB125" s="182">
        <v>7</v>
      </c>
      <c r="CZ125" s="154">
        <v>0</v>
      </c>
    </row>
    <row r="126" spans="1:104" ht="12.75">
      <c r="A126" s="183">
        <v>62</v>
      </c>
      <c r="B126" s="184" t="s">
        <v>278</v>
      </c>
      <c r="C126" s="185" t="s">
        <v>279</v>
      </c>
      <c r="D126" s="186" t="s">
        <v>94</v>
      </c>
      <c r="E126" s="187">
        <v>2</v>
      </c>
      <c r="F126" s="187">
        <v>0</v>
      </c>
      <c r="G126" s="188">
        <f>E126*F126</f>
        <v>0</v>
      </c>
      <c r="O126" s="182">
        <v>2</v>
      </c>
      <c r="AA126" s="154">
        <v>1</v>
      </c>
      <c r="AB126" s="154">
        <v>7</v>
      </c>
      <c r="AC126" s="154">
        <v>7</v>
      </c>
      <c r="AZ126" s="154">
        <v>2</v>
      </c>
      <c r="BA126" s="154">
        <f>IF(AZ126=1,G126,0)</f>
        <v>0</v>
      </c>
      <c r="BB126" s="154">
        <f>IF(AZ126=2,G126,0)</f>
        <v>0</v>
      </c>
      <c r="BC126" s="154">
        <f>IF(AZ126=3,G126,0)</f>
        <v>0</v>
      </c>
      <c r="BD126" s="154">
        <f>IF(AZ126=4,G126,0)</f>
        <v>0</v>
      </c>
      <c r="BE126" s="154">
        <f>IF(AZ126=5,G126,0)</f>
        <v>0</v>
      </c>
      <c r="CA126" s="182">
        <v>1</v>
      </c>
      <c r="CB126" s="182">
        <v>7</v>
      </c>
      <c r="CZ126" s="154">
        <v>0</v>
      </c>
    </row>
    <row r="127" spans="1:104" ht="12.75">
      <c r="A127" s="183">
        <v>63</v>
      </c>
      <c r="B127" s="184" t="s">
        <v>280</v>
      </c>
      <c r="C127" s="185" t="s">
        <v>281</v>
      </c>
      <c r="D127" s="186" t="s">
        <v>94</v>
      </c>
      <c r="E127" s="187">
        <v>2</v>
      </c>
      <c r="F127" s="187">
        <v>0</v>
      </c>
      <c r="G127" s="188">
        <f>E127*F127</f>
        <v>0</v>
      </c>
      <c r="O127" s="182">
        <v>2</v>
      </c>
      <c r="AA127" s="154">
        <v>1</v>
      </c>
      <c r="AB127" s="154">
        <v>7</v>
      </c>
      <c r="AC127" s="154">
        <v>7</v>
      </c>
      <c r="AZ127" s="154">
        <v>2</v>
      </c>
      <c r="BA127" s="154">
        <f>IF(AZ127=1,G127,0)</f>
        <v>0</v>
      </c>
      <c r="BB127" s="154">
        <f>IF(AZ127=2,G127,0)</f>
        <v>0</v>
      </c>
      <c r="BC127" s="154">
        <f>IF(AZ127=3,G127,0)</f>
        <v>0</v>
      </c>
      <c r="BD127" s="154">
        <f>IF(AZ127=4,G127,0)</f>
        <v>0</v>
      </c>
      <c r="BE127" s="154">
        <f>IF(AZ127=5,G127,0)</f>
        <v>0</v>
      </c>
      <c r="CA127" s="182">
        <v>1</v>
      </c>
      <c r="CB127" s="182">
        <v>7</v>
      </c>
      <c r="CZ127" s="154">
        <v>0</v>
      </c>
    </row>
    <row r="128" spans="1:104" ht="12.75">
      <c r="A128" s="183">
        <v>64</v>
      </c>
      <c r="B128" s="184" t="s">
        <v>282</v>
      </c>
      <c r="C128" s="185" t="s">
        <v>283</v>
      </c>
      <c r="D128" s="186" t="s">
        <v>99</v>
      </c>
      <c r="E128" s="187">
        <v>345</v>
      </c>
      <c r="F128" s="187">
        <v>0</v>
      </c>
      <c r="G128" s="188">
        <f>E128*F128</f>
        <v>0</v>
      </c>
      <c r="O128" s="182">
        <v>2</v>
      </c>
      <c r="AA128" s="154">
        <v>1</v>
      </c>
      <c r="AB128" s="154">
        <v>7</v>
      </c>
      <c r="AC128" s="154">
        <v>7</v>
      </c>
      <c r="AZ128" s="154">
        <v>2</v>
      </c>
      <c r="BA128" s="154">
        <f>IF(AZ128=1,G128,0)</f>
        <v>0</v>
      </c>
      <c r="BB128" s="154">
        <f>IF(AZ128=2,G128,0)</f>
        <v>0</v>
      </c>
      <c r="BC128" s="154">
        <f>IF(AZ128=3,G128,0)</f>
        <v>0</v>
      </c>
      <c r="BD128" s="154">
        <f>IF(AZ128=4,G128,0)</f>
        <v>0</v>
      </c>
      <c r="BE128" s="154">
        <f>IF(AZ128=5,G128,0)</f>
        <v>0</v>
      </c>
      <c r="CA128" s="182">
        <v>1</v>
      </c>
      <c r="CB128" s="182">
        <v>7</v>
      </c>
      <c r="CZ128" s="154">
        <v>0.00018</v>
      </c>
    </row>
    <row r="129" spans="1:104" ht="12.75">
      <c r="A129" s="183">
        <v>65</v>
      </c>
      <c r="B129" s="184" t="s">
        <v>284</v>
      </c>
      <c r="C129" s="185" t="s">
        <v>285</v>
      </c>
      <c r="D129" s="186" t="s">
        <v>99</v>
      </c>
      <c r="E129" s="187">
        <v>345</v>
      </c>
      <c r="F129" s="187">
        <v>0</v>
      </c>
      <c r="G129" s="188">
        <f>E129*F129</f>
        <v>0</v>
      </c>
      <c r="O129" s="182">
        <v>2</v>
      </c>
      <c r="AA129" s="154">
        <v>1</v>
      </c>
      <c r="AB129" s="154">
        <v>7</v>
      </c>
      <c r="AC129" s="154">
        <v>7</v>
      </c>
      <c r="AZ129" s="154">
        <v>2</v>
      </c>
      <c r="BA129" s="154">
        <f>IF(AZ129=1,G129,0)</f>
        <v>0</v>
      </c>
      <c r="BB129" s="154">
        <f>IF(AZ129=2,G129,0)</f>
        <v>0</v>
      </c>
      <c r="BC129" s="154">
        <f>IF(AZ129=3,G129,0)</f>
        <v>0</v>
      </c>
      <c r="BD129" s="154">
        <f>IF(AZ129=4,G129,0)</f>
        <v>0</v>
      </c>
      <c r="BE129" s="154">
        <f>IF(AZ129=5,G129,0)</f>
        <v>0</v>
      </c>
      <c r="CA129" s="182">
        <v>1</v>
      </c>
      <c r="CB129" s="182">
        <v>7</v>
      </c>
      <c r="CZ129" s="154">
        <v>1E-05</v>
      </c>
    </row>
    <row r="130" spans="1:104" ht="12.75">
      <c r="A130" s="183">
        <v>66</v>
      </c>
      <c r="B130" s="184" t="s">
        <v>286</v>
      </c>
      <c r="C130" s="185" t="s">
        <v>287</v>
      </c>
      <c r="D130" s="186" t="s">
        <v>94</v>
      </c>
      <c r="E130" s="187">
        <v>2</v>
      </c>
      <c r="F130" s="187">
        <v>0</v>
      </c>
      <c r="G130" s="188">
        <f>E130*F130</f>
        <v>0</v>
      </c>
      <c r="O130" s="182">
        <v>2</v>
      </c>
      <c r="AA130" s="154">
        <v>3</v>
      </c>
      <c r="AB130" s="154">
        <v>7</v>
      </c>
      <c r="AC130" s="154">
        <v>722100010</v>
      </c>
      <c r="AZ130" s="154">
        <v>2</v>
      </c>
      <c r="BA130" s="154">
        <f>IF(AZ130=1,G130,0)</f>
        <v>0</v>
      </c>
      <c r="BB130" s="154">
        <f>IF(AZ130=2,G130,0)</f>
        <v>0</v>
      </c>
      <c r="BC130" s="154">
        <f>IF(AZ130=3,G130,0)</f>
        <v>0</v>
      </c>
      <c r="BD130" s="154">
        <f>IF(AZ130=4,G130,0)</f>
        <v>0</v>
      </c>
      <c r="BE130" s="154">
        <f>IF(AZ130=5,G130,0)</f>
        <v>0</v>
      </c>
      <c r="CA130" s="182">
        <v>3</v>
      </c>
      <c r="CB130" s="182">
        <v>7</v>
      </c>
      <c r="CZ130" s="154">
        <v>0</v>
      </c>
    </row>
    <row r="131" spans="1:104" ht="12.75">
      <c r="A131" s="183">
        <v>67</v>
      </c>
      <c r="B131" s="184" t="s">
        <v>288</v>
      </c>
      <c r="C131" s="185" t="s">
        <v>289</v>
      </c>
      <c r="D131" s="186" t="s">
        <v>94</v>
      </c>
      <c r="E131" s="187">
        <v>21</v>
      </c>
      <c r="F131" s="187">
        <v>0</v>
      </c>
      <c r="G131" s="188">
        <f>E131*F131</f>
        <v>0</v>
      </c>
      <c r="O131" s="182">
        <v>2</v>
      </c>
      <c r="AA131" s="154">
        <v>3</v>
      </c>
      <c r="AB131" s="154">
        <v>7</v>
      </c>
      <c r="AC131" s="154">
        <v>722100011</v>
      </c>
      <c r="AZ131" s="154">
        <v>2</v>
      </c>
      <c r="BA131" s="154">
        <f>IF(AZ131=1,G131,0)</f>
        <v>0</v>
      </c>
      <c r="BB131" s="154">
        <f>IF(AZ131=2,G131,0)</f>
        <v>0</v>
      </c>
      <c r="BC131" s="154">
        <f>IF(AZ131=3,G131,0)</f>
        <v>0</v>
      </c>
      <c r="BD131" s="154">
        <f>IF(AZ131=4,G131,0)</f>
        <v>0</v>
      </c>
      <c r="BE131" s="154">
        <f>IF(AZ131=5,G131,0)</f>
        <v>0</v>
      </c>
      <c r="CA131" s="182">
        <v>3</v>
      </c>
      <c r="CB131" s="182">
        <v>7</v>
      </c>
      <c r="CZ131" s="154">
        <v>0</v>
      </c>
    </row>
    <row r="132" spans="1:104" ht="12.75">
      <c r="A132" s="183">
        <v>68</v>
      </c>
      <c r="B132" s="184" t="s">
        <v>290</v>
      </c>
      <c r="C132" s="185" t="s">
        <v>291</v>
      </c>
      <c r="D132" s="186" t="s">
        <v>94</v>
      </c>
      <c r="E132" s="187">
        <v>5</v>
      </c>
      <c r="F132" s="187">
        <v>0</v>
      </c>
      <c r="G132" s="188">
        <f>E132*F132</f>
        <v>0</v>
      </c>
      <c r="O132" s="182">
        <v>2</v>
      </c>
      <c r="AA132" s="154">
        <v>3</v>
      </c>
      <c r="AB132" s="154">
        <v>7</v>
      </c>
      <c r="AC132" s="154">
        <v>722100012</v>
      </c>
      <c r="AZ132" s="154">
        <v>2</v>
      </c>
      <c r="BA132" s="154">
        <f>IF(AZ132=1,G132,0)</f>
        <v>0</v>
      </c>
      <c r="BB132" s="154">
        <f>IF(AZ132=2,G132,0)</f>
        <v>0</v>
      </c>
      <c r="BC132" s="154">
        <f>IF(AZ132=3,G132,0)</f>
        <v>0</v>
      </c>
      <c r="BD132" s="154">
        <f>IF(AZ132=4,G132,0)</f>
        <v>0</v>
      </c>
      <c r="BE132" s="154">
        <f>IF(AZ132=5,G132,0)</f>
        <v>0</v>
      </c>
      <c r="CA132" s="182">
        <v>3</v>
      </c>
      <c r="CB132" s="182">
        <v>7</v>
      </c>
      <c r="CZ132" s="154">
        <v>0</v>
      </c>
    </row>
    <row r="133" spans="1:104" ht="12.75">
      <c r="A133" s="183">
        <v>69</v>
      </c>
      <c r="B133" s="184" t="s">
        <v>292</v>
      </c>
      <c r="C133" s="185" t="s">
        <v>293</v>
      </c>
      <c r="D133" s="186" t="s">
        <v>94</v>
      </c>
      <c r="E133" s="187">
        <v>3</v>
      </c>
      <c r="F133" s="187">
        <v>0</v>
      </c>
      <c r="G133" s="188">
        <f>E133*F133</f>
        <v>0</v>
      </c>
      <c r="O133" s="182">
        <v>2</v>
      </c>
      <c r="AA133" s="154">
        <v>3</v>
      </c>
      <c r="AB133" s="154">
        <v>7</v>
      </c>
      <c r="AC133" s="154">
        <v>722100013</v>
      </c>
      <c r="AZ133" s="154">
        <v>2</v>
      </c>
      <c r="BA133" s="154">
        <f>IF(AZ133=1,G133,0)</f>
        <v>0</v>
      </c>
      <c r="BB133" s="154">
        <f>IF(AZ133=2,G133,0)</f>
        <v>0</v>
      </c>
      <c r="BC133" s="154">
        <f>IF(AZ133=3,G133,0)</f>
        <v>0</v>
      </c>
      <c r="BD133" s="154">
        <f>IF(AZ133=4,G133,0)</f>
        <v>0</v>
      </c>
      <c r="BE133" s="154">
        <f>IF(AZ133=5,G133,0)</f>
        <v>0</v>
      </c>
      <c r="CA133" s="182">
        <v>3</v>
      </c>
      <c r="CB133" s="182">
        <v>7</v>
      </c>
      <c r="CZ133" s="154">
        <v>0</v>
      </c>
    </row>
    <row r="134" spans="1:104" ht="12.75">
      <c r="A134" s="183">
        <v>70</v>
      </c>
      <c r="B134" s="184" t="s">
        <v>294</v>
      </c>
      <c r="C134" s="185" t="s">
        <v>295</v>
      </c>
      <c r="D134" s="186" t="s">
        <v>94</v>
      </c>
      <c r="E134" s="187">
        <v>2</v>
      </c>
      <c r="F134" s="187">
        <v>0</v>
      </c>
      <c r="G134" s="188">
        <f>E134*F134</f>
        <v>0</v>
      </c>
      <c r="O134" s="182">
        <v>2</v>
      </c>
      <c r="AA134" s="154">
        <v>3</v>
      </c>
      <c r="AB134" s="154">
        <v>7</v>
      </c>
      <c r="AC134" s="154">
        <v>722100014</v>
      </c>
      <c r="AZ134" s="154">
        <v>2</v>
      </c>
      <c r="BA134" s="154">
        <f>IF(AZ134=1,G134,0)</f>
        <v>0</v>
      </c>
      <c r="BB134" s="154">
        <f>IF(AZ134=2,G134,0)</f>
        <v>0</v>
      </c>
      <c r="BC134" s="154">
        <f>IF(AZ134=3,G134,0)</f>
        <v>0</v>
      </c>
      <c r="BD134" s="154">
        <f>IF(AZ134=4,G134,0)</f>
        <v>0</v>
      </c>
      <c r="BE134" s="154">
        <f>IF(AZ134=5,G134,0)</f>
        <v>0</v>
      </c>
      <c r="CA134" s="182">
        <v>3</v>
      </c>
      <c r="CB134" s="182">
        <v>7</v>
      </c>
      <c r="CZ134" s="154">
        <v>0</v>
      </c>
    </row>
    <row r="135" spans="1:104" ht="12.75">
      <c r="A135" s="183">
        <v>71</v>
      </c>
      <c r="B135" s="184" t="s">
        <v>296</v>
      </c>
      <c r="C135" s="185" t="s">
        <v>297</v>
      </c>
      <c r="D135" s="186" t="s">
        <v>94</v>
      </c>
      <c r="E135" s="187">
        <v>2</v>
      </c>
      <c r="F135" s="187">
        <v>0</v>
      </c>
      <c r="G135" s="188">
        <f>E135*F135</f>
        <v>0</v>
      </c>
      <c r="O135" s="182">
        <v>2</v>
      </c>
      <c r="AA135" s="154">
        <v>3</v>
      </c>
      <c r="AB135" s="154">
        <v>7</v>
      </c>
      <c r="AC135" s="154">
        <v>722100015</v>
      </c>
      <c r="AZ135" s="154">
        <v>2</v>
      </c>
      <c r="BA135" s="154">
        <f>IF(AZ135=1,G135,0)</f>
        <v>0</v>
      </c>
      <c r="BB135" s="154">
        <f>IF(AZ135=2,G135,0)</f>
        <v>0</v>
      </c>
      <c r="BC135" s="154">
        <f>IF(AZ135=3,G135,0)</f>
        <v>0</v>
      </c>
      <c r="BD135" s="154">
        <f>IF(AZ135=4,G135,0)</f>
        <v>0</v>
      </c>
      <c r="BE135" s="154">
        <f>IF(AZ135=5,G135,0)</f>
        <v>0</v>
      </c>
      <c r="CA135" s="182">
        <v>3</v>
      </c>
      <c r="CB135" s="182">
        <v>7</v>
      </c>
      <c r="CZ135" s="154">
        <v>0</v>
      </c>
    </row>
    <row r="136" spans="1:104" ht="12.75">
      <c r="A136" s="183">
        <v>72</v>
      </c>
      <c r="B136" s="184" t="s">
        <v>298</v>
      </c>
      <c r="C136" s="185" t="s">
        <v>299</v>
      </c>
      <c r="D136" s="186" t="s">
        <v>94</v>
      </c>
      <c r="E136" s="187">
        <v>6</v>
      </c>
      <c r="F136" s="187">
        <v>0</v>
      </c>
      <c r="G136" s="188">
        <f>E136*F136</f>
        <v>0</v>
      </c>
      <c r="O136" s="182">
        <v>2</v>
      </c>
      <c r="AA136" s="154">
        <v>3</v>
      </c>
      <c r="AB136" s="154">
        <v>7</v>
      </c>
      <c r="AC136" s="154">
        <v>722100016</v>
      </c>
      <c r="AZ136" s="154">
        <v>2</v>
      </c>
      <c r="BA136" s="154">
        <f>IF(AZ136=1,G136,0)</f>
        <v>0</v>
      </c>
      <c r="BB136" s="154">
        <f>IF(AZ136=2,G136,0)</f>
        <v>0</v>
      </c>
      <c r="BC136" s="154">
        <f>IF(AZ136=3,G136,0)</f>
        <v>0</v>
      </c>
      <c r="BD136" s="154">
        <f>IF(AZ136=4,G136,0)</f>
        <v>0</v>
      </c>
      <c r="BE136" s="154">
        <f>IF(AZ136=5,G136,0)</f>
        <v>0</v>
      </c>
      <c r="CA136" s="182">
        <v>3</v>
      </c>
      <c r="CB136" s="182">
        <v>7</v>
      </c>
      <c r="CZ136" s="154">
        <v>0</v>
      </c>
    </row>
    <row r="137" spans="1:104" ht="12.75">
      <c r="A137" s="183">
        <v>73</v>
      </c>
      <c r="B137" s="184" t="s">
        <v>300</v>
      </c>
      <c r="C137" s="185" t="s">
        <v>301</v>
      </c>
      <c r="D137" s="186" t="s">
        <v>94</v>
      </c>
      <c r="E137" s="187">
        <v>5</v>
      </c>
      <c r="F137" s="187">
        <v>0</v>
      </c>
      <c r="G137" s="188">
        <f>E137*F137</f>
        <v>0</v>
      </c>
      <c r="O137" s="182">
        <v>2</v>
      </c>
      <c r="AA137" s="154">
        <v>3</v>
      </c>
      <c r="AB137" s="154">
        <v>7</v>
      </c>
      <c r="AC137" s="154">
        <v>722100017</v>
      </c>
      <c r="AZ137" s="154">
        <v>2</v>
      </c>
      <c r="BA137" s="154">
        <f>IF(AZ137=1,G137,0)</f>
        <v>0</v>
      </c>
      <c r="BB137" s="154">
        <f>IF(AZ137=2,G137,0)</f>
        <v>0</v>
      </c>
      <c r="BC137" s="154">
        <f>IF(AZ137=3,G137,0)</f>
        <v>0</v>
      </c>
      <c r="BD137" s="154">
        <f>IF(AZ137=4,G137,0)</f>
        <v>0</v>
      </c>
      <c r="BE137" s="154">
        <f>IF(AZ137=5,G137,0)</f>
        <v>0</v>
      </c>
      <c r="CA137" s="182">
        <v>3</v>
      </c>
      <c r="CB137" s="182">
        <v>7</v>
      </c>
      <c r="CZ137" s="154">
        <v>0</v>
      </c>
    </row>
    <row r="138" spans="1:104" ht="12.75">
      <c r="A138" s="183">
        <v>74</v>
      </c>
      <c r="B138" s="184" t="s">
        <v>302</v>
      </c>
      <c r="C138" s="185" t="s">
        <v>303</v>
      </c>
      <c r="D138" s="186" t="s">
        <v>94</v>
      </c>
      <c r="E138" s="187">
        <v>1</v>
      </c>
      <c r="F138" s="187">
        <v>0</v>
      </c>
      <c r="G138" s="188">
        <f>E138*F138</f>
        <v>0</v>
      </c>
      <c r="O138" s="182">
        <v>2</v>
      </c>
      <c r="AA138" s="154">
        <v>3</v>
      </c>
      <c r="AB138" s="154">
        <v>7</v>
      </c>
      <c r="AC138" s="154">
        <v>722100018</v>
      </c>
      <c r="AZ138" s="154">
        <v>2</v>
      </c>
      <c r="BA138" s="154">
        <f>IF(AZ138=1,G138,0)</f>
        <v>0</v>
      </c>
      <c r="BB138" s="154">
        <f>IF(AZ138=2,G138,0)</f>
        <v>0</v>
      </c>
      <c r="BC138" s="154">
        <f>IF(AZ138=3,G138,0)</f>
        <v>0</v>
      </c>
      <c r="BD138" s="154">
        <f>IF(AZ138=4,G138,0)</f>
        <v>0</v>
      </c>
      <c r="BE138" s="154">
        <f>IF(AZ138=5,G138,0)</f>
        <v>0</v>
      </c>
      <c r="CA138" s="182">
        <v>3</v>
      </c>
      <c r="CB138" s="182">
        <v>7</v>
      </c>
      <c r="CZ138" s="154">
        <v>0</v>
      </c>
    </row>
    <row r="139" spans="1:104" ht="12.75">
      <c r="A139" s="183">
        <v>75</v>
      </c>
      <c r="B139" s="184" t="s">
        <v>304</v>
      </c>
      <c r="C139" s="185" t="s">
        <v>305</v>
      </c>
      <c r="D139" s="186" t="s">
        <v>69</v>
      </c>
      <c r="E139" s="187"/>
      <c r="F139" s="187">
        <v>0</v>
      </c>
      <c r="G139" s="188">
        <f>E139*F139</f>
        <v>0</v>
      </c>
      <c r="O139" s="182">
        <v>2</v>
      </c>
      <c r="AA139" s="154">
        <v>7</v>
      </c>
      <c r="AB139" s="154">
        <v>1002</v>
      </c>
      <c r="AC139" s="154">
        <v>5</v>
      </c>
      <c r="AZ139" s="154">
        <v>2</v>
      </c>
      <c r="BA139" s="154">
        <f>IF(AZ139=1,G139,0)</f>
        <v>0</v>
      </c>
      <c r="BB139" s="154">
        <f>IF(AZ139=2,G139,0)</f>
        <v>0</v>
      </c>
      <c r="BC139" s="154">
        <f>IF(AZ139=3,G139,0)</f>
        <v>0</v>
      </c>
      <c r="BD139" s="154">
        <f>IF(AZ139=4,G139,0)</f>
        <v>0</v>
      </c>
      <c r="BE139" s="154">
        <f>IF(AZ139=5,G139,0)</f>
        <v>0</v>
      </c>
      <c r="CA139" s="182">
        <v>7</v>
      </c>
      <c r="CB139" s="182">
        <v>1002</v>
      </c>
      <c r="CZ139" s="154">
        <v>0</v>
      </c>
    </row>
    <row r="140" spans="1:57" ht="12.75">
      <c r="A140" s="196"/>
      <c r="B140" s="197" t="s">
        <v>103</v>
      </c>
      <c r="C140" s="198" t="str">
        <f>CONCATENATE(B100," ",C100)</f>
        <v>722 Vnitřní vodovod</v>
      </c>
      <c r="D140" s="199"/>
      <c r="E140" s="200"/>
      <c r="F140" s="201"/>
      <c r="G140" s="202">
        <f>SUM(G100:G139)</f>
        <v>0</v>
      </c>
      <c r="O140" s="182">
        <v>4</v>
      </c>
      <c r="BA140" s="203">
        <f>SUM(BA100:BA139)</f>
        <v>0</v>
      </c>
      <c r="BB140" s="203">
        <f>SUM(BB100:BB139)</f>
        <v>0</v>
      </c>
      <c r="BC140" s="203">
        <f>SUM(BC100:BC139)</f>
        <v>0</v>
      </c>
      <c r="BD140" s="203">
        <f>SUM(BD100:BD139)</f>
        <v>0</v>
      </c>
      <c r="BE140" s="203">
        <f>SUM(BE100:BE139)</f>
        <v>0</v>
      </c>
    </row>
    <row r="141" spans="1:15" ht="12.75">
      <c r="A141" s="175" t="s">
        <v>89</v>
      </c>
      <c r="B141" s="176" t="s">
        <v>306</v>
      </c>
      <c r="C141" s="177" t="s">
        <v>307</v>
      </c>
      <c r="D141" s="178"/>
      <c r="E141" s="179"/>
      <c r="F141" s="179"/>
      <c r="G141" s="180"/>
      <c r="H141" s="181"/>
      <c r="I141" s="181"/>
      <c r="O141" s="182">
        <v>1</v>
      </c>
    </row>
    <row r="142" spans="1:104" ht="12.75">
      <c r="A142" s="183">
        <v>76</v>
      </c>
      <c r="B142" s="184" t="s">
        <v>308</v>
      </c>
      <c r="C142" s="185" t="s">
        <v>309</v>
      </c>
      <c r="D142" s="186" t="s">
        <v>99</v>
      </c>
      <c r="E142" s="187">
        <v>133</v>
      </c>
      <c r="F142" s="187">
        <v>0</v>
      </c>
      <c r="G142" s="188">
        <f>E142*F142</f>
        <v>0</v>
      </c>
      <c r="O142" s="182">
        <v>2</v>
      </c>
      <c r="AA142" s="154">
        <v>1</v>
      </c>
      <c r="AB142" s="154">
        <v>7</v>
      </c>
      <c r="AC142" s="154">
        <v>7</v>
      </c>
      <c r="AZ142" s="154">
        <v>2</v>
      </c>
      <c r="BA142" s="154">
        <f>IF(AZ142=1,G142,0)</f>
        <v>0</v>
      </c>
      <c r="BB142" s="154">
        <f>IF(AZ142=2,G142,0)</f>
        <v>0</v>
      </c>
      <c r="BC142" s="154">
        <f>IF(AZ142=3,G142,0)</f>
        <v>0</v>
      </c>
      <c r="BD142" s="154">
        <f>IF(AZ142=4,G142,0)</f>
        <v>0</v>
      </c>
      <c r="BE142" s="154">
        <f>IF(AZ142=5,G142,0)</f>
        <v>0</v>
      </c>
      <c r="CA142" s="182">
        <v>1</v>
      </c>
      <c r="CB142" s="182">
        <v>7</v>
      </c>
      <c r="CZ142" s="154">
        <v>0</v>
      </c>
    </row>
    <row r="143" spans="1:104" ht="12.75">
      <c r="A143" s="183">
        <v>77</v>
      </c>
      <c r="B143" s="184" t="s">
        <v>310</v>
      </c>
      <c r="C143" s="185" t="s">
        <v>311</v>
      </c>
      <c r="D143" s="186" t="s">
        <v>99</v>
      </c>
      <c r="E143" s="187">
        <v>119</v>
      </c>
      <c r="F143" s="187">
        <v>0</v>
      </c>
      <c r="G143" s="188">
        <f>E143*F143</f>
        <v>0</v>
      </c>
      <c r="O143" s="182">
        <v>2</v>
      </c>
      <c r="AA143" s="154">
        <v>1</v>
      </c>
      <c r="AB143" s="154">
        <v>7</v>
      </c>
      <c r="AC143" s="154">
        <v>7</v>
      </c>
      <c r="AZ143" s="154">
        <v>2</v>
      </c>
      <c r="BA143" s="154">
        <f>IF(AZ143=1,G143,0)</f>
        <v>0</v>
      </c>
      <c r="BB143" s="154">
        <f>IF(AZ143=2,G143,0)</f>
        <v>0</v>
      </c>
      <c r="BC143" s="154">
        <f>IF(AZ143=3,G143,0)</f>
        <v>0</v>
      </c>
      <c r="BD143" s="154">
        <f>IF(AZ143=4,G143,0)</f>
        <v>0</v>
      </c>
      <c r="BE143" s="154">
        <f>IF(AZ143=5,G143,0)</f>
        <v>0</v>
      </c>
      <c r="CA143" s="182">
        <v>1</v>
      </c>
      <c r="CB143" s="182">
        <v>7</v>
      </c>
      <c r="CZ143" s="154">
        <v>0</v>
      </c>
    </row>
    <row r="144" spans="1:104" ht="12.75">
      <c r="A144" s="183">
        <v>78</v>
      </c>
      <c r="B144" s="184" t="s">
        <v>312</v>
      </c>
      <c r="C144" s="185" t="s">
        <v>313</v>
      </c>
      <c r="D144" s="186" t="s">
        <v>99</v>
      </c>
      <c r="E144" s="187">
        <v>28</v>
      </c>
      <c r="F144" s="187">
        <v>0</v>
      </c>
      <c r="G144" s="188">
        <f>E144*F144</f>
        <v>0</v>
      </c>
      <c r="O144" s="182">
        <v>2</v>
      </c>
      <c r="AA144" s="154">
        <v>1</v>
      </c>
      <c r="AB144" s="154">
        <v>7</v>
      </c>
      <c r="AC144" s="154">
        <v>7</v>
      </c>
      <c r="AZ144" s="154">
        <v>2</v>
      </c>
      <c r="BA144" s="154">
        <f>IF(AZ144=1,G144,0)</f>
        <v>0</v>
      </c>
      <c r="BB144" s="154">
        <f>IF(AZ144=2,G144,0)</f>
        <v>0</v>
      </c>
      <c r="BC144" s="154">
        <f>IF(AZ144=3,G144,0)</f>
        <v>0</v>
      </c>
      <c r="BD144" s="154">
        <f>IF(AZ144=4,G144,0)</f>
        <v>0</v>
      </c>
      <c r="BE144" s="154">
        <f>IF(AZ144=5,G144,0)</f>
        <v>0</v>
      </c>
      <c r="CA144" s="182">
        <v>1</v>
      </c>
      <c r="CB144" s="182">
        <v>7</v>
      </c>
      <c r="CZ144" s="154">
        <v>0</v>
      </c>
    </row>
    <row r="145" spans="1:104" ht="12.75">
      <c r="A145" s="183">
        <v>79</v>
      </c>
      <c r="B145" s="184" t="s">
        <v>314</v>
      </c>
      <c r="C145" s="185" t="s">
        <v>315</v>
      </c>
      <c r="D145" s="186" t="s">
        <v>94</v>
      </c>
      <c r="E145" s="187">
        <v>14</v>
      </c>
      <c r="F145" s="187">
        <v>0</v>
      </c>
      <c r="G145" s="188">
        <f>E145*F145</f>
        <v>0</v>
      </c>
      <c r="O145" s="182">
        <v>2</v>
      </c>
      <c r="AA145" s="154">
        <v>1</v>
      </c>
      <c r="AB145" s="154">
        <v>7</v>
      </c>
      <c r="AC145" s="154">
        <v>7</v>
      </c>
      <c r="AZ145" s="154">
        <v>2</v>
      </c>
      <c r="BA145" s="154">
        <f>IF(AZ145=1,G145,0)</f>
        <v>0</v>
      </c>
      <c r="BB145" s="154">
        <f>IF(AZ145=2,G145,0)</f>
        <v>0</v>
      </c>
      <c r="BC145" s="154">
        <f>IF(AZ145=3,G145,0)</f>
        <v>0</v>
      </c>
      <c r="BD145" s="154">
        <f>IF(AZ145=4,G145,0)</f>
        <v>0</v>
      </c>
      <c r="BE145" s="154">
        <f>IF(AZ145=5,G145,0)</f>
        <v>0</v>
      </c>
      <c r="CA145" s="182">
        <v>1</v>
      </c>
      <c r="CB145" s="182">
        <v>7</v>
      </c>
      <c r="CZ145" s="154">
        <v>0</v>
      </c>
    </row>
    <row r="146" spans="1:104" ht="12.75">
      <c r="A146" s="183">
        <v>80</v>
      </c>
      <c r="B146" s="184" t="s">
        <v>316</v>
      </c>
      <c r="C146" s="185" t="s">
        <v>317</v>
      </c>
      <c r="D146" s="186" t="s">
        <v>99</v>
      </c>
      <c r="E146" s="187">
        <v>280</v>
      </c>
      <c r="F146" s="187">
        <v>0</v>
      </c>
      <c r="G146" s="188">
        <f>E146*F146</f>
        <v>0</v>
      </c>
      <c r="O146" s="182">
        <v>2</v>
      </c>
      <c r="AA146" s="154">
        <v>1</v>
      </c>
      <c r="AB146" s="154">
        <v>7</v>
      </c>
      <c r="AC146" s="154">
        <v>7</v>
      </c>
      <c r="AZ146" s="154">
        <v>2</v>
      </c>
      <c r="BA146" s="154">
        <f>IF(AZ146=1,G146,0)</f>
        <v>0</v>
      </c>
      <c r="BB146" s="154">
        <f>IF(AZ146=2,G146,0)</f>
        <v>0</v>
      </c>
      <c r="BC146" s="154">
        <f>IF(AZ146=3,G146,0)</f>
        <v>0</v>
      </c>
      <c r="BD146" s="154">
        <f>IF(AZ146=4,G146,0)</f>
        <v>0</v>
      </c>
      <c r="BE146" s="154">
        <f>IF(AZ146=5,G146,0)</f>
        <v>0</v>
      </c>
      <c r="CA146" s="182">
        <v>1</v>
      </c>
      <c r="CB146" s="182">
        <v>7</v>
      </c>
      <c r="CZ146" s="154">
        <v>0</v>
      </c>
    </row>
    <row r="147" spans="1:104" ht="12.75">
      <c r="A147" s="183">
        <v>81</v>
      </c>
      <c r="B147" s="184" t="s">
        <v>318</v>
      </c>
      <c r="C147" s="185" t="s">
        <v>319</v>
      </c>
      <c r="D147" s="186" t="s">
        <v>94</v>
      </c>
      <c r="E147" s="187">
        <v>8</v>
      </c>
      <c r="F147" s="187">
        <v>0</v>
      </c>
      <c r="G147" s="188">
        <f>E147*F147</f>
        <v>0</v>
      </c>
      <c r="O147" s="182">
        <v>2</v>
      </c>
      <c r="AA147" s="154">
        <v>1</v>
      </c>
      <c r="AB147" s="154">
        <v>7</v>
      </c>
      <c r="AC147" s="154">
        <v>7</v>
      </c>
      <c r="AZ147" s="154">
        <v>2</v>
      </c>
      <c r="BA147" s="154">
        <f>IF(AZ147=1,G147,0)</f>
        <v>0</v>
      </c>
      <c r="BB147" s="154">
        <f>IF(AZ147=2,G147,0)</f>
        <v>0</v>
      </c>
      <c r="BC147" s="154">
        <f>IF(AZ147=3,G147,0)</f>
        <v>0</v>
      </c>
      <c r="BD147" s="154">
        <f>IF(AZ147=4,G147,0)</f>
        <v>0</v>
      </c>
      <c r="BE147" s="154">
        <f>IF(AZ147=5,G147,0)</f>
        <v>0</v>
      </c>
      <c r="CA147" s="182">
        <v>1</v>
      </c>
      <c r="CB147" s="182">
        <v>7</v>
      </c>
      <c r="CZ147" s="154">
        <v>0</v>
      </c>
    </row>
    <row r="148" spans="1:104" ht="12.75">
      <c r="A148" s="183">
        <v>82</v>
      </c>
      <c r="B148" s="184" t="s">
        <v>320</v>
      </c>
      <c r="C148" s="185" t="s">
        <v>321</v>
      </c>
      <c r="D148" s="186" t="s">
        <v>94</v>
      </c>
      <c r="E148" s="187">
        <v>30</v>
      </c>
      <c r="F148" s="187">
        <v>0</v>
      </c>
      <c r="G148" s="188">
        <f>E148*F148</f>
        <v>0</v>
      </c>
      <c r="O148" s="182">
        <v>2</v>
      </c>
      <c r="AA148" s="154">
        <v>1</v>
      </c>
      <c r="AB148" s="154">
        <v>7</v>
      </c>
      <c r="AC148" s="154">
        <v>7</v>
      </c>
      <c r="AZ148" s="154">
        <v>2</v>
      </c>
      <c r="BA148" s="154">
        <f>IF(AZ148=1,G148,0)</f>
        <v>0</v>
      </c>
      <c r="BB148" s="154">
        <f>IF(AZ148=2,G148,0)</f>
        <v>0</v>
      </c>
      <c r="BC148" s="154">
        <f>IF(AZ148=3,G148,0)</f>
        <v>0</v>
      </c>
      <c r="BD148" s="154">
        <f>IF(AZ148=4,G148,0)</f>
        <v>0</v>
      </c>
      <c r="BE148" s="154">
        <f>IF(AZ148=5,G148,0)</f>
        <v>0</v>
      </c>
      <c r="CA148" s="182">
        <v>1</v>
      </c>
      <c r="CB148" s="182">
        <v>7</v>
      </c>
      <c r="CZ148" s="154">
        <v>0</v>
      </c>
    </row>
    <row r="149" spans="1:104" ht="12.75">
      <c r="A149" s="183">
        <v>83</v>
      </c>
      <c r="B149" s="184" t="s">
        <v>322</v>
      </c>
      <c r="C149" s="185" t="s">
        <v>323</v>
      </c>
      <c r="D149" s="186" t="s">
        <v>94</v>
      </c>
      <c r="E149" s="187">
        <v>2</v>
      </c>
      <c r="F149" s="187">
        <v>0</v>
      </c>
      <c r="G149" s="188">
        <f>E149*F149</f>
        <v>0</v>
      </c>
      <c r="O149" s="182">
        <v>2</v>
      </c>
      <c r="AA149" s="154">
        <v>1</v>
      </c>
      <c r="AB149" s="154">
        <v>7</v>
      </c>
      <c r="AC149" s="154">
        <v>7</v>
      </c>
      <c r="AZ149" s="154">
        <v>2</v>
      </c>
      <c r="BA149" s="154">
        <f>IF(AZ149=1,G149,0)</f>
        <v>0</v>
      </c>
      <c r="BB149" s="154">
        <f>IF(AZ149=2,G149,0)</f>
        <v>0</v>
      </c>
      <c r="BC149" s="154">
        <f>IF(AZ149=3,G149,0)</f>
        <v>0</v>
      </c>
      <c r="BD149" s="154">
        <f>IF(AZ149=4,G149,0)</f>
        <v>0</v>
      </c>
      <c r="BE149" s="154">
        <f>IF(AZ149=5,G149,0)</f>
        <v>0</v>
      </c>
      <c r="CA149" s="182">
        <v>1</v>
      </c>
      <c r="CB149" s="182">
        <v>7</v>
      </c>
      <c r="CZ149" s="154">
        <v>0</v>
      </c>
    </row>
    <row r="150" spans="1:104" ht="12.75">
      <c r="A150" s="183">
        <v>84</v>
      </c>
      <c r="B150" s="184" t="s">
        <v>324</v>
      </c>
      <c r="C150" s="185" t="s">
        <v>325</v>
      </c>
      <c r="D150" s="186" t="s">
        <v>94</v>
      </c>
      <c r="E150" s="187">
        <v>2</v>
      </c>
      <c r="F150" s="187">
        <v>0</v>
      </c>
      <c r="G150" s="188">
        <f>E150*F150</f>
        <v>0</v>
      </c>
      <c r="O150" s="182">
        <v>2</v>
      </c>
      <c r="AA150" s="154">
        <v>1</v>
      </c>
      <c r="AB150" s="154">
        <v>7</v>
      </c>
      <c r="AC150" s="154">
        <v>7</v>
      </c>
      <c r="AZ150" s="154">
        <v>2</v>
      </c>
      <c r="BA150" s="154">
        <f>IF(AZ150=1,G150,0)</f>
        <v>0</v>
      </c>
      <c r="BB150" s="154">
        <f>IF(AZ150=2,G150,0)</f>
        <v>0</v>
      </c>
      <c r="BC150" s="154">
        <f>IF(AZ150=3,G150,0)</f>
        <v>0</v>
      </c>
      <c r="BD150" s="154">
        <f>IF(AZ150=4,G150,0)</f>
        <v>0</v>
      </c>
      <c r="BE150" s="154">
        <f>IF(AZ150=5,G150,0)</f>
        <v>0</v>
      </c>
      <c r="CA150" s="182">
        <v>1</v>
      </c>
      <c r="CB150" s="182">
        <v>7</v>
      </c>
      <c r="CZ150" s="154">
        <v>0</v>
      </c>
    </row>
    <row r="151" spans="1:104" ht="12.75">
      <c r="A151" s="183">
        <v>85</v>
      </c>
      <c r="B151" s="184" t="s">
        <v>326</v>
      </c>
      <c r="C151" s="185" t="s">
        <v>327</v>
      </c>
      <c r="D151" s="186" t="s">
        <v>195</v>
      </c>
      <c r="E151" s="187">
        <v>1.1586</v>
      </c>
      <c r="F151" s="187">
        <v>0</v>
      </c>
      <c r="G151" s="188">
        <f>E151*F151</f>
        <v>0</v>
      </c>
      <c r="O151" s="182">
        <v>2</v>
      </c>
      <c r="AA151" s="154">
        <v>1</v>
      </c>
      <c r="AB151" s="154">
        <v>7</v>
      </c>
      <c r="AC151" s="154">
        <v>7</v>
      </c>
      <c r="AZ151" s="154">
        <v>2</v>
      </c>
      <c r="BA151" s="154">
        <f>IF(AZ151=1,G151,0)</f>
        <v>0</v>
      </c>
      <c r="BB151" s="154">
        <f>IF(AZ151=2,G151,0)</f>
        <v>0</v>
      </c>
      <c r="BC151" s="154">
        <f>IF(AZ151=3,G151,0)</f>
        <v>0</v>
      </c>
      <c r="BD151" s="154">
        <f>IF(AZ151=4,G151,0)</f>
        <v>0</v>
      </c>
      <c r="BE151" s="154">
        <f>IF(AZ151=5,G151,0)</f>
        <v>0</v>
      </c>
      <c r="CA151" s="182">
        <v>1</v>
      </c>
      <c r="CB151" s="182">
        <v>7</v>
      </c>
      <c r="CZ151" s="154">
        <v>0</v>
      </c>
    </row>
    <row r="152" spans="1:57" ht="12.75">
      <c r="A152" s="196"/>
      <c r="B152" s="197" t="s">
        <v>103</v>
      </c>
      <c r="C152" s="198" t="str">
        <f>CONCATENATE(B141," ",C141)</f>
        <v>722 B Vnitřní vodovod- demontáž</v>
      </c>
      <c r="D152" s="199"/>
      <c r="E152" s="200"/>
      <c r="F152" s="201"/>
      <c r="G152" s="202">
        <f>SUM(G141:G151)</f>
        <v>0</v>
      </c>
      <c r="O152" s="182">
        <v>4</v>
      </c>
      <c r="BA152" s="203">
        <f>SUM(BA141:BA151)</f>
        <v>0</v>
      </c>
      <c r="BB152" s="203">
        <f>SUM(BB141:BB151)</f>
        <v>0</v>
      </c>
      <c r="BC152" s="203">
        <f>SUM(BC141:BC151)</f>
        <v>0</v>
      </c>
      <c r="BD152" s="203">
        <f>SUM(BD141:BD151)</f>
        <v>0</v>
      </c>
      <c r="BE152" s="203">
        <f>SUM(BE141:BE151)</f>
        <v>0</v>
      </c>
    </row>
    <row r="153" spans="1:15" ht="12.75">
      <c r="A153" s="175" t="s">
        <v>89</v>
      </c>
      <c r="B153" s="176" t="s">
        <v>328</v>
      </c>
      <c r="C153" s="177" t="s">
        <v>329</v>
      </c>
      <c r="D153" s="178"/>
      <c r="E153" s="179"/>
      <c r="F153" s="179"/>
      <c r="G153" s="180"/>
      <c r="H153" s="181"/>
      <c r="I153" s="181"/>
      <c r="O153" s="182">
        <v>1</v>
      </c>
    </row>
    <row r="154" spans="1:104" ht="12.75">
      <c r="A154" s="183">
        <v>86</v>
      </c>
      <c r="B154" s="184" t="s">
        <v>330</v>
      </c>
      <c r="C154" s="185" t="s">
        <v>331</v>
      </c>
      <c r="D154" s="186" t="s">
        <v>94</v>
      </c>
      <c r="E154" s="187">
        <v>2</v>
      </c>
      <c r="F154" s="187">
        <v>0</v>
      </c>
      <c r="G154" s="188">
        <f>E154*F154</f>
        <v>0</v>
      </c>
      <c r="O154" s="182">
        <v>2</v>
      </c>
      <c r="AA154" s="154">
        <v>1</v>
      </c>
      <c r="AB154" s="154">
        <v>7</v>
      </c>
      <c r="AC154" s="154">
        <v>7</v>
      </c>
      <c r="AZ154" s="154">
        <v>2</v>
      </c>
      <c r="BA154" s="154">
        <f>IF(AZ154=1,G154,0)</f>
        <v>0</v>
      </c>
      <c r="BB154" s="154">
        <f>IF(AZ154=2,G154,0)</f>
        <v>0</v>
      </c>
      <c r="BC154" s="154">
        <f>IF(AZ154=3,G154,0)</f>
        <v>0</v>
      </c>
      <c r="BD154" s="154">
        <f>IF(AZ154=4,G154,0)</f>
        <v>0</v>
      </c>
      <c r="BE154" s="154">
        <f>IF(AZ154=5,G154,0)</f>
        <v>0</v>
      </c>
      <c r="CA154" s="182">
        <v>1</v>
      </c>
      <c r="CB154" s="182">
        <v>7</v>
      </c>
      <c r="CZ154" s="154">
        <v>0</v>
      </c>
    </row>
    <row r="155" spans="1:104" ht="12.75">
      <c r="A155" s="183">
        <v>87</v>
      </c>
      <c r="B155" s="184" t="s">
        <v>332</v>
      </c>
      <c r="C155" s="185" t="s">
        <v>333</v>
      </c>
      <c r="D155" s="186" t="s">
        <v>94</v>
      </c>
      <c r="E155" s="187">
        <v>4</v>
      </c>
      <c r="F155" s="187">
        <v>0</v>
      </c>
      <c r="G155" s="188">
        <f>E155*F155</f>
        <v>0</v>
      </c>
      <c r="O155" s="182">
        <v>2</v>
      </c>
      <c r="AA155" s="154">
        <v>1</v>
      </c>
      <c r="AB155" s="154">
        <v>7</v>
      </c>
      <c r="AC155" s="154">
        <v>7</v>
      </c>
      <c r="AZ155" s="154">
        <v>2</v>
      </c>
      <c r="BA155" s="154">
        <f>IF(AZ155=1,G155,0)</f>
        <v>0</v>
      </c>
      <c r="BB155" s="154">
        <f>IF(AZ155=2,G155,0)</f>
        <v>0</v>
      </c>
      <c r="BC155" s="154">
        <f>IF(AZ155=3,G155,0)</f>
        <v>0</v>
      </c>
      <c r="BD155" s="154">
        <f>IF(AZ155=4,G155,0)</f>
        <v>0</v>
      </c>
      <c r="BE155" s="154">
        <f>IF(AZ155=5,G155,0)</f>
        <v>0</v>
      </c>
      <c r="CA155" s="182">
        <v>1</v>
      </c>
      <c r="CB155" s="182">
        <v>7</v>
      </c>
      <c r="CZ155" s="154">
        <v>0</v>
      </c>
    </row>
    <row r="156" spans="1:104" ht="12.75">
      <c r="A156" s="183">
        <v>88</v>
      </c>
      <c r="B156" s="184" t="s">
        <v>334</v>
      </c>
      <c r="C156" s="185" t="s">
        <v>335</v>
      </c>
      <c r="D156" s="186" t="s">
        <v>94</v>
      </c>
      <c r="E156" s="187">
        <v>1</v>
      </c>
      <c r="F156" s="187">
        <v>0</v>
      </c>
      <c r="G156" s="188">
        <f>E156*F156</f>
        <v>0</v>
      </c>
      <c r="O156" s="182">
        <v>2</v>
      </c>
      <c r="AA156" s="154">
        <v>1</v>
      </c>
      <c r="AB156" s="154">
        <v>7</v>
      </c>
      <c r="AC156" s="154">
        <v>7</v>
      </c>
      <c r="AZ156" s="154">
        <v>2</v>
      </c>
      <c r="BA156" s="154">
        <f>IF(AZ156=1,G156,0)</f>
        <v>0</v>
      </c>
      <c r="BB156" s="154">
        <f>IF(AZ156=2,G156,0)</f>
        <v>0</v>
      </c>
      <c r="BC156" s="154">
        <f>IF(AZ156=3,G156,0)</f>
        <v>0</v>
      </c>
      <c r="BD156" s="154">
        <f>IF(AZ156=4,G156,0)</f>
        <v>0</v>
      </c>
      <c r="BE156" s="154">
        <f>IF(AZ156=5,G156,0)</f>
        <v>0</v>
      </c>
      <c r="CA156" s="182">
        <v>1</v>
      </c>
      <c r="CB156" s="182">
        <v>7</v>
      </c>
      <c r="CZ156" s="154">
        <v>0.00138</v>
      </c>
    </row>
    <row r="157" spans="1:104" ht="12.75">
      <c r="A157" s="183">
        <v>89</v>
      </c>
      <c r="B157" s="184" t="s">
        <v>336</v>
      </c>
      <c r="C157" s="185" t="s">
        <v>337</v>
      </c>
      <c r="D157" s="186" t="s">
        <v>94</v>
      </c>
      <c r="E157" s="187">
        <v>1</v>
      </c>
      <c r="F157" s="187">
        <v>0</v>
      </c>
      <c r="G157" s="188">
        <f>E157*F157</f>
        <v>0</v>
      </c>
      <c r="O157" s="182">
        <v>2</v>
      </c>
      <c r="AA157" s="154">
        <v>1</v>
      </c>
      <c r="AB157" s="154">
        <v>7</v>
      </c>
      <c r="AC157" s="154">
        <v>7</v>
      </c>
      <c r="AZ157" s="154">
        <v>2</v>
      </c>
      <c r="BA157" s="154">
        <f>IF(AZ157=1,G157,0)</f>
        <v>0</v>
      </c>
      <c r="BB157" s="154">
        <f>IF(AZ157=2,G157,0)</f>
        <v>0</v>
      </c>
      <c r="BC157" s="154">
        <f>IF(AZ157=3,G157,0)</f>
        <v>0</v>
      </c>
      <c r="BD157" s="154">
        <f>IF(AZ157=4,G157,0)</f>
        <v>0</v>
      </c>
      <c r="BE157" s="154">
        <f>IF(AZ157=5,G157,0)</f>
        <v>0</v>
      </c>
      <c r="CA157" s="182">
        <v>1</v>
      </c>
      <c r="CB157" s="182">
        <v>7</v>
      </c>
      <c r="CZ157" s="154">
        <v>0.00138</v>
      </c>
    </row>
    <row r="158" spans="1:104" ht="12.75">
      <c r="A158" s="183">
        <v>90</v>
      </c>
      <c r="B158" s="184" t="s">
        <v>338</v>
      </c>
      <c r="C158" s="185" t="s">
        <v>339</v>
      </c>
      <c r="D158" s="186" t="s">
        <v>94</v>
      </c>
      <c r="E158" s="187">
        <v>1</v>
      </c>
      <c r="F158" s="187">
        <v>0</v>
      </c>
      <c r="G158" s="188">
        <f>E158*F158</f>
        <v>0</v>
      </c>
      <c r="O158" s="182">
        <v>2</v>
      </c>
      <c r="AA158" s="154">
        <v>1</v>
      </c>
      <c r="AB158" s="154">
        <v>7</v>
      </c>
      <c r="AC158" s="154">
        <v>7</v>
      </c>
      <c r="AZ158" s="154">
        <v>2</v>
      </c>
      <c r="BA158" s="154">
        <f>IF(AZ158=1,G158,0)</f>
        <v>0</v>
      </c>
      <c r="BB158" s="154">
        <f>IF(AZ158=2,G158,0)</f>
        <v>0</v>
      </c>
      <c r="BC158" s="154">
        <f>IF(AZ158=3,G158,0)</f>
        <v>0</v>
      </c>
      <c r="BD158" s="154">
        <f>IF(AZ158=4,G158,0)</f>
        <v>0</v>
      </c>
      <c r="BE158" s="154">
        <f>IF(AZ158=5,G158,0)</f>
        <v>0</v>
      </c>
      <c r="CA158" s="182">
        <v>1</v>
      </c>
      <c r="CB158" s="182">
        <v>7</v>
      </c>
      <c r="CZ158" s="154">
        <v>0.00138</v>
      </c>
    </row>
    <row r="159" spans="1:104" ht="12.75">
      <c r="A159" s="183">
        <v>91</v>
      </c>
      <c r="B159" s="184" t="s">
        <v>340</v>
      </c>
      <c r="C159" s="185" t="s">
        <v>341</v>
      </c>
      <c r="D159" s="186" t="s">
        <v>94</v>
      </c>
      <c r="E159" s="187">
        <v>2</v>
      </c>
      <c r="F159" s="187">
        <v>0</v>
      </c>
      <c r="G159" s="188">
        <f>E159*F159</f>
        <v>0</v>
      </c>
      <c r="O159" s="182">
        <v>2</v>
      </c>
      <c r="AA159" s="154">
        <v>1</v>
      </c>
      <c r="AB159" s="154">
        <v>7</v>
      </c>
      <c r="AC159" s="154">
        <v>7</v>
      </c>
      <c r="AZ159" s="154">
        <v>2</v>
      </c>
      <c r="BA159" s="154">
        <f>IF(AZ159=1,G159,0)</f>
        <v>0</v>
      </c>
      <c r="BB159" s="154">
        <f>IF(AZ159=2,G159,0)</f>
        <v>0</v>
      </c>
      <c r="BC159" s="154">
        <f>IF(AZ159=3,G159,0)</f>
        <v>0</v>
      </c>
      <c r="BD159" s="154">
        <f>IF(AZ159=4,G159,0)</f>
        <v>0</v>
      </c>
      <c r="BE159" s="154">
        <f>IF(AZ159=5,G159,0)</f>
        <v>0</v>
      </c>
      <c r="CA159" s="182">
        <v>1</v>
      </c>
      <c r="CB159" s="182">
        <v>7</v>
      </c>
      <c r="CZ159" s="154">
        <v>0.0008</v>
      </c>
    </row>
    <row r="160" spans="1:104" ht="12.75">
      <c r="A160" s="183">
        <v>92</v>
      </c>
      <c r="B160" s="184" t="s">
        <v>342</v>
      </c>
      <c r="C160" s="185" t="s">
        <v>343</v>
      </c>
      <c r="D160" s="186" t="s">
        <v>94</v>
      </c>
      <c r="E160" s="187">
        <v>2</v>
      </c>
      <c r="F160" s="187">
        <v>0</v>
      </c>
      <c r="G160" s="188">
        <f>E160*F160</f>
        <v>0</v>
      </c>
      <c r="O160" s="182">
        <v>2</v>
      </c>
      <c r="AA160" s="154">
        <v>1</v>
      </c>
      <c r="AB160" s="154">
        <v>7</v>
      </c>
      <c r="AC160" s="154">
        <v>7</v>
      </c>
      <c r="AZ160" s="154">
        <v>2</v>
      </c>
      <c r="BA160" s="154">
        <f>IF(AZ160=1,G160,0)</f>
        <v>0</v>
      </c>
      <c r="BB160" s="154">
        <f>IF(AZ160=2,G160,0)</f>
        <v>0</v>
      </c>
      <c r="BC160" s="154">
        <f>IF(AZ160=3,G160,0)</f>
        <v>0</v>
      </c>
      <c r="BD160" s="154">
        <f>IF(AZ160=4,G160,0)</f>
        <v>0</v>
      </c>
      <c r="BE160" s="154">
        <f>IF(AZ160=5,G160,0)</f>
        <v>0</v>
      </c>
      <c r="CA160" s="182">
        <v>1</v>
      </c>
      <c r="CB160" s="182">
        <v>7</v>
      </c>
      <c r="CZ160" s="154">
        <v>0.00135</v>
      </c>
    </row>
    <row r="161" spans="1:104" ht="12.75">
      <c r="A161" s="183">
        <v>93</v>
      </c>
      <c r="B161" s="184" t="s">
        <v>344</v>
      </c>
      <c r="C161" s="185" t="s">
        <v>345</v>
      </c>
      <c r="D161" s="186" t="s">
        <v>94</v>
      </c>
      <c r="E161" s="187">
        <v>2</v>
      </c>
      <c r="F161" s="187">
        <v>0</v>
      </c>
      <c r="G161" s="188">
        <f>E161*F161</f>
        <v>0</v>
      </c>
      <c r="O161" s="182">
        <v>2</v>
      </c>
      <c r="AA161" s="154">
        <v>1</v>
      </c>
      <c r="AB161" s="154">
        <v>7</v>
      </c>
      <c r="AC161" s="154">
        <v>7</v>
      </c>
      <c r="AZ161" s="154">
        <v>2</v>
      </c>
      <c r="BA161" s="154">
        <f>IF(AZ161=1,G161,0)</f>
        <v>0</v>
      </c>
      <c r="BB161" s="154">
        <f>IF(AZ161=2,G161,0)</f>
        <v>0</v>
      </c>
      <c r="BC161" s="154">
        <f>IF(AZ161=3,G161,0)</f>
        <v>0</v>
      </c>
      <c r="BD161" s="154">
        <f>IF(AZ161=4,G161,0)</f>
        <v>0</v>
      </c>
      <c r="BE161" s="154">
        <f>IF(AZ161=5,G161,0)</f>
        <v>0</v>
      </c>
      <c r="CA161" s="182">
        <v>1</v>
      </c>
      <c r="CB161" s="182">
        <v>7</v>
      </c>
      <c r="CZ161" s="154">
        <v>0.00218</v>
      </c>
    </row>
    <row r="162" spans="1:104" ht="12.75">
      <c r="A162" s="183">
        <v>94</v>
      </c>
      <c r="B162" s="184" t="s">
        <v>346</v>
      </c>
      <c r="C162" s="185" t="s">
        <v>347</v>
      </c>
      <c r="D162" s="186" t="s">
        <v>94</v>
      </c>
      <c r="E162" s="187">
        <v>6</v>
      </c>
      <c r="F162" s="187">
        <v>0</v>
      </c>
      <c r="G162" s="188">
        <f>E162*F162</f>
        <v>0</v>
      </c>
      <c r="O162" s="182">
        <v>2</v>
      </c>
      <c r="AA162" s="154">
        <v>1</v>
      </c>
      <c r="AB162" s="154">
        <v>7</v>
      </c>
      <c r="AC162" s="154">
        <v>7</v>
      </c>
      <c r="AZ162" s="154">
        <v>2</v>
      </c>
      <c r="BA162" s="154">
        <f>IF(AZ162=1,G162,0)</f>
        <v>0</v>
      </c>
      <c r="BB162" s="154">
        <f>IF(AZ162=2,G162,0)</f>
        <v>0</v>
      </c>
      <c r="BC162" s="154">
        <f>IF(AZ162=3,G162,0)</f>
        <v>0</v>
      </c>
      <c r="BD162" s="154">
        <f>IF(AZ162=4,G162,0)</f>
        <v>0</v>
      </c>
      <c r="BE162" s="154">
        <f>IF(AZ162=5,G162,0)</f>
        <v>0</v>
      </c>
      <c r="CA162" s="182">
        <v>1</v>
      </c>
      <c r="CB162" s="182">
        <v>7</v>
      </c>
      <c r="CZ162" s="154">
        <v>0</v>
      </c>
    </row>
    <row r="163" spans="1:104" ht="12.75">
      <c r="A163" s="183">
        <v>95</v>
      </c>
      <c r="B163" s="184" t="s">
        <v>304</v>
      </c>
      <c r="C163" s="185" t="s">
        <v>305</v>
      </c>
      <c r="D163" s="186" t="s">
        <v>69</v>
      </c>
      <c r="E163" s="187"/>
      <c r="F163" s="187">
        <v>0</v>
      </c>
      <c r="G163" s="188">
        <f>E163*F163</f>
        <v>0</v>
      </c>
      <c r="O163" s="182">
        <v>2</v>
      </c>
      <c r="AA163" s="154">
        <v>7</v>
      </c>
      <c r="AB163" s="154">
        <v>1002</v>
      </c>
      <c r="AC163" s="154">
        <v>5</v>
      </c>
      <c r="AZ163" s="154">
        <v>2</v>
      </c>
      <c r="BA163" s="154">
        <f>IF(AZ163=1,G163,0)</f>
        <v>0</v>
      </c>
      <c r="BB163" s="154">
        <f>IF(AZ163=2,G163,0)</f>
        <v>0</v>
      </c>
      <c r="BC163" s="154">
        <f>IF(AZ163=3,G163,0)</f>
        <v>0</v>
      </c>
      <c r="BD163" s="154">
        <f>IF(AZ163=4,G163,0)</f>
        <v>0</v>
      </c>
      <c r="BE163" s="154">
        <f>IF(AZ163=5,G163,0)</f>
        <v>0</v>
      </c>
      <c r="CA163" s="182">
        <v>7</v>
      </c>
      <c r="CB163" s="182">
        <v>1002</v>
      </c>
      <c r="CZ163" s="154">
        <v>0</v>
      </c>
    </row>
    <row r="164" spans="1:57" ht="12.75">
      <c r="A164" s="196"/>
      <c r="B164" s="197" t="s">
        <v>103</v>
      </c>
      <c r="C164" s="198" t="str">
        <f>CONCATENATE(B153," ",C153)</f>
        <v>722 C Vnitřní vodovod - opravy</v>
      </c>
      <c r="D164" s="199"/>
      <c r="E164" s="200"/>
      <c r="F164" s="201"/>
      <c r="G164" s="202">
        <f>SUM(G153:G163)</f>
        <v>0</v>
      </c>
      <c r="O164" s="182">
        <v>4</v>
      </c>
      <c r="BA164" s="203">
        <f>SUM(BA153:BA163)</f>
        <v>0</v>
      </c>
      <c r="BB164" s="203">
        <f>SUM(BB153:BB163)</f>
        <v>0</v>
      </c>
      <c r="BC164" s="203">
        <f>SUM(BC153:BC163)</f>
        <v>0</v>
      </c>
      <c r="BD164" s="203">
        <f>SUM(BD153:BD163)</f>
        <v>0</v>
      </c>
      <c r="BE164" s="203">
        <f>SUM(BE153:BE163)</f>
        <v>0</v>
      </c>
    </row>
    <row r="165" spans="1:15" ht="12.75">
      <c r="A165" s="175" t="s">
        <v>89</v>
      </c>
      <c r="B165" s="176" t="s">
        <v>348</v>
      </c>
      <c r="C165" s="177" t="s">
        <v>349</v>
      </c>
      <c r="D165" s="178"/>
      <c r="E165" s="179"/>
      <c r="F165" s="179"/>
      <c r="G165" s="180"/>
      <c r="H165" s="181"/>
      <c r="I165" s="181"/>
      <c r="O165" s="182">
        <v>1</v>
      </c>
    </row>
    <row r="166" spans="1:104" ht="12.75">
      <c r="A166" s="183">
        <v>96</v>
      </c>
      <c r="B166" s="184" t="s">
        <v>350</v>
      </c>
      <c r="C166" s="185" t="s">
        <v>351</v>
      </c>
      <c r="D166" s="186" t="s">
        <v>352</v>
      </c>
      <c r="E166" s="187">
        <v>2</v>
      </c>
      <c r="F166" s="187">
        <v>0</v>
      </c>
      <c r="G166" s="188">
        <f>E166*F166</f>
        <v>0</v>
      </c>
      <c r="O166" s="182">
        <v>2</v>
      </c>
      <c r="AA166" s="154">
        <v>1</v>
      </c>
      <c r="AB166" s="154">
        <v>7</v>
      </c>
      <c r="AC166" s="154">
        <v>7</v>
      </c>
      <c r="AZ166" s="154">
        <v>2</v>
      </c>
      <c r="BA166" s="154">
        <f>IF(AZ166=1,G166,0)</f>
        <v>0</v>
      </c>
      <c r="BB166" s="154">
        <f>IF(AZ166=2,G166,0)</f>
        <v>0</v>
      </c>
      <c r="BC166" s="154">
        <f>IF(AZ166=3,G166,0)</f>
        <v>0</v>
      </c>
      <c r="BD166" s="154">
        <f>IF(AZ166=4,G166,0)</f>
        <v>0</v>
      </c>
      <c r="BE166" s="154">
        <f>IF(AZ166=5,G166,0)</f>
        <v>0</v>
      </c>
      <c r="CA166" s="182">
        <v>1</v>
      </c>
      <c r="CB166" s="182">
        <v>7</v>
      </c>
      <c r="CZ166" s="154">
        <v>0.00186</v>
      </c>
    </row>
    <row r="167" spans="1:104" ht="12.75">
      <c r="A167" s="183">
        <v>97</v>
      </c>
      <c r="B167" s="184" t="s">
        <v>353</v>
      </c>
      <c r="C167" s="185" t="s">
        <v>354</v>
      </c>
      <c r="D167" s="186" t="s">
        <v>352</v>
      </c>
      <c r="E167" s="187">
        <v>10</v>
      </c>
      <c r="F167" s="187">
        <v>0</v>
      </c>
      <c r="G167" s="188">
        <f>E167*F167</f>
        <v>0</v>
      </c>
      <c r="O167" s="182">
        <v>2</v>
      </c>
      <c r="AA167" s="154">
        <v>1</v>
      </c>
      <c r="AB167" s="154">
        <v>7</v>
      </c>
      <c r="AC167" s="154">
        <v>7</v>
      </c>
      <c r="AZ167" s="154">
        <v>2</v>
      </c>
      <c r="BA167" s="154">
        <f>IF(AZ167=1,G167,0)</f>
        <v>0</v>
      </c>
      <c r="BB167" s="154">
        <f>IF(AZ167=2,G167,0)</f>
        <v>0</v>
      </c>
      <c r="BC167" s="154">
        <f>IF(AZ167=3,G167,0)</f>
        <v>0</v>
      </c>
      <c r="BD167" s="154">
        <f>IF(AZ167=4,G167,0)</f>
        <v>0</v>
      </c>
      <c r="BE167" s="154">
        <f>IF(AZ167=5,G167,0)</f>
        <v>0</v>
      </c>
      <c r="CA167" s="182">
        <v>1</v>
      </c>
      <c r="CB167" s="182">
        <v>7</v>
      </c>
      <c r="CZ167" s="154">
        <v>0.00141</v>
      </c>
    </row>
    <row r="168" spans="1:104" ht="12.75">
      <c r="A168" s="183">
        <v>98</v>
      </c>
      <c r="B168" s="184" t="s">
        <v>355</v>
      </c>
      <c r="C168" s="185" t="s">
        <v>356</v>
      </c>
      <c r="D168" s="186" t="s">
        <v>352</v>
      </c>
      <c r="E168" s="187">
        <v>2</v>
      </c>
      <c r="F168" s="187">
        <v>0</v>
      </c>
      <c r="G168" s="188">
        <f>E168*F168</f>
        <v>0</v>
      </c>
      <c r="O168" s="182">
        <v>2</v>
      </c>
      <c r="AA168" s="154">
        <v>1</v>
      </c>
      <c r="AB168" s="154">
        <v>7</v>
      </c>
      <c r="AC168" s="154">
        <v>7</v>
      </c>
      <c r="AZ168" s="154">
        <v>2</v>
      </c>
      <c r="BA168" s="154">
        <f>IF(AZ168=1,G168,0)</f>
        <v>0</v>
      </c>
      <c r="BB168" s="154">
        <f>IF(AZ168=2,G168,0)</f>
        <v>0</v>
      </c>
      <c r="BC168" s="154">
        <f>IF(AZ168=3,G168,0)</f>
        <v>0</v>
      </c>
      <c r="BD168" s="154">
        <f>IF(AZ168=4,G168,0)</f>
        <v>0</v>
      </c>
      <c r="BE168" s="154">
        <f>IF(AZ168=5,G168,0)</f>
        <v>0</v>
      </c>
      <c r="CA168" s="182">
        <v>1</v>
      </c>
      <c r="CB168" s="182">
        <v>7</v>
      </c>
      <c r="CZ168" s="154">
        <v>0.00024</v>
      </c>
    </row>
    <row r="169" spans="1:104" ht="12.75">
      <c r="A169" s="183">
        <v>99</v>
      </c>
      <c r="B169" s="184" t="s">
        <v>357</v>
      </c>
      <c r="C169" s="185" t="s">
        <v>358</v>
      </c>
      <c r="D169" s="186" t="s">
        <v>94</v>
      </c>
      <c r="E169" s="187">
        <v>11</v>
      </c>
      <c r="F169" s="187">
        <v>0</v>
      </c>
      <c r="G169" s="188">
        <f>E169*F169</f>
        <v>0</v>
      </c>
      <c r="O169" s="182">
        <v>2</v>
      </c>
      <c r="AA169" s="154">
        <v>1</v>
      </c>
      <c r="AB169" s="154">
        <v>7</v>
      </c>
      <c r="AC169" s="154">
        <v>7</v>
      </c>
      <c r="AZ169" s="154">
        <v>2</v>
      </c>
      <c r="BA169" s="154">
        <f>IF(AZ169=1,G169,0)</f>
        <v>0</v>
      </c>
      <c r="BB169" s="154">
        <f>IF(AZ169=2,G169,0)</f>
        <v>0</v>
      </c>
      <c r="BC169" s="154">
        <f>IF(AZ169=3,G169,0)</f>
        <v>0</v>
      </c>
      <c r="BD169" s="154">
        <f>IF(AZ169=4,G169,0)</f>
        <v>0</v>
      </c>
      <c r="BE169" s="154">
        <f>IF(AZ169=5,G169,0)</f>
        <v>0</v>
      </c>
      <c r="CA169" s="182">
        <v>1</v>
      </c>
      <c r="CB169" s="182">
        <v>7</v>
      </c>
      <c r="CZ169" s="154">
        <v>0.00012</v>
      </c>
    </row>
    <row r="170" spans="1:104" ht="12.75">
      <c r="A170" s="183">
        <v>100</v>
      </c>
      <c r="B170" s="184" t="s">
        <v>359</v>
      </c>
      <c r="C170" s="185" t="s">
        <v>360</v>
      </c>
      <c r="D170" s="186" t="s">
        <v>94</v>
      </c>
      <c r="E170" s="187">
        <v>1</v>
      </c>
      <c r="F170" s="187">
        <v>0</v>
      </c>
      <c r="G170" s="188">
        <f>E170*F170</f>
        <v>0</v>
      </c>
      <c r="O170" s="182">
        <v>2</v>
      </c>
      <c r="AA170" s="154">
        <v>1</v>
      </c>
      <c r="AB170" s="154">
        <v>7</v>
      </c>
      <c r="AC170" s="154">
        <v>7</v>
      </c>
      <c r="AZ170" s="154">
        <v>2</v>
      </c>
      <c r="BA170" s="154">
        <f>IF(AZ170=1,G170,0)</f>
        <v>0</v>
      </c>
      <c r="BB170" s="154">
        <f>IF(AZ170=2,G170,0)</f>
        <v>0</v>
      </c>
      <c r="BC170" s="154">
        <f>IF(AZ170=3,G170,0)</f>
        <v>0</v>
      </c>
      <c r="BD170" s="154">
        <f>IF(AZ170=4,G170,0)</f>
        <v>0</v>
      </c>
      <c r="BE170" s="154">
        <f>IF(AZ170=5,G170,0)</f>
        <v>0</v>
      </c>
      <c r="CA170" s="182">
        <v>1</v>
      </c>
      <c r="CB170" s="182">
        <v>7</v>
      </c>
      <c r="CZ170" s="154">
        <v>0.00013</v>
      </c>
    </row>
    <row r="171" spans="1:104" ht="12.75">
      <c r="A171" s="183">
        <v>101</v>
      </c>
      <c r="B171" s="184" t="s">
        <v>361</v>
      </c>
      <c r="C171" s="185" t="s">
        <v>362</v>
      </c>
      <c r="D171" s="186" t="s">
        <v>94</v>
      </c>
      <c r="E171" s="187">
        <v>10</v>
      </c>
      <c r="F171" s="187">
        <v>0</v>
      </c>
      <c r="G171" s="188">
        <f>E171*F171</f>
        <v>0</v>
      </c>
      <c r="O171" s="182">
        <v>2</v>
      </c>
      <c r="AA171" s="154">
        <v>1</v>
      </c>
      <c r="AB171" s="154">
        <v>7</v>
      </c>
      <c r="AC171" s="154">
        <v>7</v>
      </c>
      <c r="AZ171" s="154">
        <v>2</v>
      </c>
      <c r="BA171" s="154">
        <f>IF(AZ171=1,G171,0)</f>
        <v>0</v>
      </c>
      <c r="BB171" s="154">
        <f>IF(AZ171=2,G171,0)</f>
        <v>0</v>
      </c>
      <c r="BC171" s="154">
        <f>IF(AZ171=3,G171,0)</f>
        <v>0</v>
      </c>
      <c r="BD171" s="154">
        <f>IF(AZ171=4,G171,0)</f>
        <v>0</v>
      </c>
      <c r="BE171" s="154">
        <f>IF(AZ171=5,G171,0)</f>
        <v>0</v>
      </c>
      <c r="CA171" s="182">
        <v>1</v>
      </c>
      <c r="CB171" s="182">
        <v>7</v>
      </c>
      <c r="CZ171" s="154">
        <v>0.0001</v>
      </c>
    </row>
    <row r="172" spans="1:104" ht="12.75">
      <c r="A172" s="183">
        <v>102</v>
      </c>
      <c r="B172" s="184" t="s">
        <v>363</v>
      </c>
      <c r="C172" s="185" t="s">
        <v>364</v>
      </c>
      <c r="D172" s="186" t="s">
        <v>94</v>
      </c>
      <c r="E172" s="187">
        <v>1</v>
      </c>
      <c r="F172" s="187">
        <v>0</v>
      </c>
      <c r="G172" s="188">
        <f>E172*F172</f>
        <v>0</v>
      </c>
      <c r="O172" s="182">
        <v>2</v>
      </c>
      <c r="AA172" s="154">
        <v>1</v>
      </c>
      <c r="AB172" s="154">
        <v>7</v>
      </c>
      <c r="AC172" s="154">
        <v>7</v>
      </c>
      <c r="AZ172" s="154">
        <v>2</v>
      </c>
      <c r="BA172" s="154">
        <f>IF(AZ172=1,G172,0)</f>
        <v>0</v>
      </c>
      <c r="BB172" s="154">
        <f>IF(AZ172=2,G172,0)</f>
        <v>0</v>
      </c>
      <c r="BC172" s="154">
        <f>IF(AZ172=3,G172,0)</f>
        <v>0</v>
      </c>
      <c r="BD172" s="154">
        <f>IF(AZ172=4,G172,0)</f>
        <v>0</v>
      </c>
      <c r="BE172" s="154">
        <f>IF(AZ172=5,G172,0)</f>
        <v>0</v>
      </c>
      <c r="CA172" s="182">
        <v>1</v>
      </c>
      <c r="CB172" s="182">
        <v>7</v>
      </c>
      <c r="CZ172" s="154">
        <v>0.00015</v>
      </c>
    </row>
    <row r="173" spans="1:104" ht="12.75">
      <c r="A173" s="183">
        <v>103</v>
      </c>
      <c r="B173" s="184" t="s">
        <v>365</v>
      </c>
      <c r="C173" s="185" t="s">
        <v>366</v>
      </c>
      <c r="D173" s="186" t="s">
        <v>94</v>
      </c>
      <c r="E173" s="187">
        <v>2</v>
      </c>
      <c r="F173" s="187">
        <v>0</v>
      </c>
      <c r="G173" s="188">
        <f>E173*F173</f>
        <v>0</v>
      </c>
      <c r="O173" s="182">
        <v>2</v>
      </c>
      <c r="AA173" s="154">
        <v>1</v>
      </c>
      <c r="AB173" s="154">
        <v>7</v>
      </c>
      <c r="AC173" s="154">
        <v>7</v>
      </c>
      <c r="AZ173" s="154">
        <v>2</v>
      </c>
      <c r="BA173" s="154">
        <f>IF(AZ173=1,G173,0)</f>
        <v>0</v>
      </c>
      <c r="BB173" s="154">
        <f>IF(AZ173=2,G173,0)</f>
        <v>0</v>
      </c>
      <c r="BC173" s="154">
        <f>IF(AZ173=3,G173,0)</f>
        <v>0</v>
      </c>
      <c r="BD173" s="154">
        <f>IF(AZ173=4,G173,0)</f>
        <v>0</v>
      </c>
      <c r="BE173" s="154">
        <f>IF(AZ173=5,G173,0)</f>
        <v>0</v>
      </c>
      <c r="CA173" s="182">
        <v>1</v>
      </c>
      <c r="CB173" s="182">
        <v>7</v>
      </c>
      <c r="CZ173" s="154">
        <v>0</v>
      </c>
    </row>
    <row r="174" spans="1:104" ht="12.75">
      <c r="A174" s="183">
        <v>104</v>
      </c>
      <c r="B174" s="184" t="s">
        <v>367</v>
      </c>
      <c r="C174" s="185" t="s">
        <v>368</v>
      </c>
      <c r="D174" s="186" t="s">
        <v>94</v>
      </c>
      <c r="E174" s="187">
        <v>2</v>
      </c>
      <c r="F174" s="187">
        <v>0</v>
      </c>
      <c r="G174" s="188">
        <f>E174*F174</f>
        <v>0</v>
      </c>
      <c r="O174" s="182">
        <v>2</v>
      </c>
      <c r="AA174" s="154">
        <v>3</v>
      </c>
      <c r="AB174" s="154">
        <v>7</v>
      </c>
      <c r="AC174" s="154">
        <v>725100010</v>
      </c>
      <c r="AZ174" s="154">
        <v>2</v>
      </c>
      <c r="BA174" s="154">
        <f>IF(AZ174=1,G174,0)</f>
        <v>0</v>
      </c>
      <c r="BB174" s="154">
        <f>IF(AZ174=2,G174,0)</f>
        <v>0</v>
      </c>
      <c r="BC174" s="154">
        <f>IF(AZ174=3,G174,0)</f>
        <v>0</v>
      </c>
      <c r="BD174" s="154">
        <f>IF(AZ174=4,G174,0)</f>
        <v>0</v>
      </c>
      <c r="BE174" s="154">
        <f>IF(AZ174=5,G174,0)</f>
        <v>0</v>
      </c>
      <c r="CA174" s="182">
        <v>3</v>
      </c>
      <c r="CB174" s="182">
        <v>7</v>
      </c>
      <c r="CZ174" s="154">
        <v>0</v>
      </c>
    </row>
    <row r="175" spans="1:104" ht="12.75">
      <c r="A175" s="183">
        <v>105</v>
      </c>
      <c r="B175" s="184" t="s">
        <v>369</v>
      </c>
      <c r="C175" s="185" t="s">
        <v>370</v>
      </c>
      <c r="D175" s="186" t="s">
        <v>94</v>
      </c>
      <c r="E175" s="187">
        <v>2</v>
      </c>
      <c r="F175" s="187">
        <v>0</v>
      </c>
      <c r="G175" s="188">
        <f>E175*F175</f>
        <v>0</v>
      </c>
      <c r="O175" s="182">
        <v>2</v>
      </c>
      <c r="AA175" s="154">
        <v>3</v>
      </c>
      <c r="AB175" s="154">
        <v>7</v>
      </c>
      <c r="AC175" s="154">
        <v>725100011</v>
      </c>
      <c r="AZ175" s="154">
        <v>2</v>
      </c>
      <c r="BA175" s="154">
        <f>IF(AZ175=1,G175,0)</f>
        <v>0</v>
      </c>
      <c r="BB175" s="154">
        <f>IF(AZ175=2,G175,0)</f>
        <v>0</v>
      </c>
      <c r="BC175" s="154">
        <f>IF(AZ175=3,G175,0)</f>
        <v>0</v>
      </c>
      <c r="BD175" s="154">
        <f>IF(AZ175=4,G175,0)</f>
        <v>0</v>
      </c>
      <c r="BE175" s="154">
        <f>IF(AZ175=5,G175,0)</f>
        <v>0</v>
      </c>
      <c r="CA175" s="182">
        <v>3</v>
      </c>
      <c r="CB175" s="182">
        <v>7</v>
      </c>
      <c r="CZ175" s="154">
        <v>0</v>
      </c>
    </row>
    <row r="176" spans="1:104" ht="12.75">
      <c r="A176" s="183">
        <v>106</v>
      </c>
      <c r="B176" s="184" t="s">
        <v>371</v>
      </c>
      <c r="C176" s="185" t="s">
        <v>372</v>
      </c>
      <c r="D176" s="186" t="s">
        <v>94</v>
      </c>
      <c r="E176" s="187">
        <v>10</v>
      </c>
      <c r="F176" s="187">
        <v>0</v>
      </c>
      <c r="G176" s="188">
        <f>E176*F176</f>
        <v>0</v>
      </c>
      <c r="O176" s="182">
        <v>2</v>
      </c>
      <c r="AA176" s="154">
        <v>3</v>
      </c>
      <c r="AB176" s="154">
        <v>7</v>
      </c>
      <c r="AC176" s="154">
        <v>725100012</v>
      </c>
      <c r="AZ176" s="154">
        <v>2</v>
      </c>
      <c r="BA176" s="154">
        <f>IF(AZ176=1,G176,0)</f>
        <v>0</v>
      </c>
      <c r="BB176" s="154">
        <f>IF(AZ176=2,G176,0)</f>
        <v>0</v>
      </c>
      <c r="BC176" s="154">
        <f>IF(AZ176=3,G176,0)</f>
        <v>0</v>
      </c>
      <c r="BD176" s="154">
        <f>IF(AZ176=4,G176,0)</f>
        <v>0</v>
      </c>
      <c r="BE176" s="154">
        <f>IF(AZ176=5,G176,0)</f>
        <v>0</v>
      </c>
      <c r="CA176" s="182">
        <v>3</v>
      </c>
      <c r="CB176" s="182">
        <v>7</v>
      </c>
      <c r="CZ176" s="154">
        <v>0</v>
      </c>
    </row>
    <row r="177" spans="1:104" ht="12.75">
      <c r="A177" s="183">
        <v>107</v>
      </c>
      <c r="B177" s="184" t="s">
        <v>373</v>
      </c>
      <c r="C177" s="185" t="s">
        <v>374</v>
      </c>
      <c r="D177" s="186" t="s">
        <v>94</v>
      </c>
      <c r="E177" s="187">
        <v>10</v>
      </c>
      <c r="F177" s="187">
        <v>0</v>
      </c>
      <c r="G177" s="188">
        <f>E177*F177</f>
        <v>0</v>
      </c>
      <c r="O177" s="182">
        <v>2</v>
      </c>
      <c r="AA177" s="154">
        <v>3</v>
      </c>
      <c r="AB177" s="154">
        <v>7</v>
      </c>
      <c r="AC177" s="154">
        <v>725100013</v>
      </c>
      <c r="AZ177" s="154">
        <v>2</v>
      </c>
      <c r="BA177" s="154">
        <f>IF(AZ177=1,G177,0)</f>
        <v>0</v>
      </c>
      <c r="BB177" s="154">
        <f>IF(AZ177=2,G177,0)</f>
        <v>0</v>
      </c>
      <c r="BC177" s="154">
        <f>IF(AZ177=3,G177,0)</f>
        <v>0</v>
      </c>
      <c r="BD177" s="154">
        <f>IF(AZ177=4,G177,0)</f>
        <v>0</v>
      </c>
      <c r="BE177" s="154">
        <f>IF(AZ177=5,G177,0)</f>
        <v>0</v>
      </c>
      <c r="CA177" s="182">
        <v>3</v>
      </c>
      <c r="CB177" s="182">
        <v>7</v>
      </c>
      <c r="CZ177" s="154">
        <v>0</v>
      </c>
    </row>
    <row r="178" spans="1:104" ht="12.75">
      <c r="A178" s="183">
        <v>108</v>
      </c>
      <c r="B178" s="184" t="s">
        <v>375</v>
      </c>
      <c r="C178" s="185" t="s">
        <v>376</v>
      </c>
      <c r="D178" s="186" t="s">
        <v>94</v>
      </c>
      <c r="E178" s="187">
        <v>11</v>
      </c>
      <c r="F178" s="187">
        <v>0</v>
      </c>
      <c r="G178" s="188">
        <f>E178*F178</f>
        <v>0</v>
      </c>
      <c r="O178" s="182">
        <v>2</v>
      </c>
      <c r="AA178" s="154">
        <v>3</v>
      </c>
      <c r="AB178" s="154">
        <v>7</v>
      </c>
      <c r="AC178" s="154">
        <v>725100014</v>
      </c>
      <c r="AZ178" s="154">
        <v>2</v>
      </c>
      <c r="BA178" s="154">
        <f>IF(AZ178=1,G178,0)</f>
        <v>0</v>
      </c>
      <c r="BB178" s="154">
        <f>IF(AZ178=2,G178,0)</f>
        <v>0</v>
      </c>
      <c r="BC178" s="154">
        <f>IF(AZ178=3,G178,0)</f>
        <v>0</v>
      </c>
      <c r="BD178" s="154">
        <f>IF(AZ178=4,G178,0)</f>
        <v>0</v>
      </c>
      <c r="BE178" s="154">
        <f>IF(AZ178=5,G178,0)</f>
        <v>0</v>
      </c>
      <c r="CA178" s="182">
        <v>3</v>
      </c>
      <c r="CB178" s="182">
        <v>7</v>
      </c>
      <c r="CZ178" s="154">
        <v>0</v>
      </c>
    </row>
    <row r="179" spans="1:104" ht="12.75">
      <c r="A179" s="183">
        <v>109</v>
      </c>
      <c r="B179" s="184" t="s">
        <v>377</v>
      </c>
      <c r="C179" s="185" t="s">
        <v>378</v>
      </c>
      <c r="D179" s="186" t="s">
        <v>94</v>
      </c>
      <c r="E179" s="187">
        <v>10</v>
      </c>
      <c r="F179" s="187">
        <v>0</v>
      </c>
      <c r="G179" s="188">
        <f>E179*F179</f>
        <v>0</v>
      </c>
      <c r="O179" s="182">
        <v>2</v>
      </c>
      <c r="AA179" s="154">
        <v>3</v>
      </c>
      <c r="AB179" s="154">
        <v>7</v>
      </c>
      <c r="AC179" s="154">
        <v>725100015</v>
      </c>
      <c r="AZ179" s="154">
        <v>2</v>
      </c>
      <c r="BA179" s="154">
        <f>IF(AZ179=1,G179,0)</f>
        <v>0</v>
      </c>
      <c r="BB179" s="154">
        <f>IF(AZ179=2,G179,0)</f>
        <v>0</v>
      </c>
      <c r="BC179" s="154">
        <f>IF(AZ179=3,G179,0)</f>
        <v>0</v>
      </c>
      <c r="BD179" s="154">
        <f>IF(AZ179=4,G179,0)</f>
        <v>0</v>
      </c>
      <c r="BE179" s="154">
        <f>IF(AZ179=5,G179,0)</f>
        <v>0</v>
      </c>
      <c r="CA179" s="182">
        <v>3</v>
      </c>
      <c r="CB179" s="182">
        <v>7</v>
      </c>
      <c r="CZ179" s="154">
        <v>0</v>
      </c>
    </row>
    <row r="180" spans="1:104" ht="12.75">
      <c r="A180" s="183">
        <v>110</v>
      </c>
      <c r="B180" s="184" t="s">
        <v>379</v>
      </c>
      <c r="C180" s="185" t="s">
        <v>380</v>
      </c>
      <c r="D180" s="186" t="s">
        <v>94</v>
      </c>
      <c r="E180" s="187">
        <v>1</v>
      </c>
      <c r="F180" s="187">
        <v>0</v>
      </c>
      <c r="G180" s="188">
        <f>E180*F180</f>
        <v>0</v>
      </c>
      <c r="O180" s="182">
        <v>2</v>
      </c>
      <c r="AA180" s="154">
        <v>3</v>
      </c>
      <c r="AB180" s="154">
        <v>7</v>
      </c>
      <c r="AC180" s="154">
        <v>725100016</v>
      </c>
      <c r="AZ180" s="154">
        <v>2</v>
      </c>
      <c r="BA180" s="154">
        <f>IF(AZ180=1,G180,0)</f>
        <v>0</v>
      </c>
      <c r="BB180" s="154">
        <f>IF(AZ180=2,G180,0)</f>
        <v>0</v>
      </c>
      <c r="BC180" s="154">
        <f>IF(AZ180=3,G180,0)</f>
        <v>0</v>
      </c>
      <c r="BD180" s="154">
        <f>IF(AZ180=4,G180,0)</f>
        <v>0</v>
      </c>
      <c r="BE180" s="154">
        <f>IF(AZ180=5,G180,0)</f>
        <v>0</v>
      </c>
      <c r="CA180" s="182">
        <v>3</v>
      </c>
      <c r="CB180" s="182">
        <v>7</v>
      </c>
      <c r="CZ180" s="154">
        <v>0</v>
      </c>
    </row>
    <row r="181" spans="1:104" ht="12.75">
      <c r="A181" s="183">
        <v>111</v>
      </c>
      <c r="B181" s="184" t="s">
        <v>381</v>
      </c>
      <c r="C181" s="185" t="s">
        <v>382</v>
      </c>
      <c r="D181" s="186" t="s">
        <v>94</v>
      </c>
      <c r="E181" s="187">
        <v>1</v>
      </c>
      <c r="F181" s="187">
        <v>0</v>
      </c>
      <c r="G181" s="188">
        <f>E181*F181</f>
        <v>0</v>
      </c>
      <c r="O181" s="182">
        <v>2</v>
      </c>
      <c r="AA181" s="154">
        <v>3</v>
      </c>
      <c r="AB181" s="154">
        <v>7</v>
      </c>
      <c r="AC181" s="154">
        <v>725100017</v>
      </c>
      <c r="AZ181" s="154">
        <v>2</v>
      </c>
      <c r="BA181" s="154">
        <f>IF(AZ181=1,G181,0)</f>
        <v>0</v>
      </c>
      <c r="BB181" s="154">
        <f>IF(AZ181=2,G181,0)</f>
        <v>0</v>
      </c>
      <c r="BC181" s="154">
        <f>IF(AZ181=3,G181,0)</f>
        <v>0</v>
      </c>
      <c r="BD181" s="154">
        <f>IF(AZ181=4,G181,0)</f>
        <v>0</v>
      </c>
      <c r="BE181" s="154">
        <f>IF(AZ181=5,G181,0)</f>
        <v>0</v>
      </c>
      <c r="CA181" s="182">
        <v>3</v>
      </c>
      <c r="CB181" s="182">
        <v>7</v>
      </c>
      <c r="CZ181" s="154">
        <v>0</v>
      </c>
    </row>
    <row r="182" spans="1:104" ht="12.75">
      <c r="A182" s="183">
        <v>112</v>
      </c>
      <c r="B182" s="184" t="s">
        <v>383</v>
      </c>
      <c r="C182" s="185" t="s">
        <v>384</v>
      </c>
      <c r="D182" s="186" t="s">
        <v>94</v>
      </c>
      <c r="E182" s="187">
        <v>1</v>
      </c>
      <c r="F182" s="187">
        <v>0</v>
      </c>
      <c r="G182" s="188">
        <f>E182*F182</f>
        <v>0</v>
      </c>
      <c r="O182" s="182">
        <v>2</v>
      </c>
      <c r="AA182" s="154">
        <v>3</v>
      </c>
      <c r="AB182" s="154">
        <v>7</v>
      </c>
      <c r="AC182" s="154">
        <v>725100018</v>
      </c>
      <c r="AZ182" s="154">
        <v>2</v>
      </c>
      <c r="BA182" s="154">
        <f>IF(AZ182=1,G182,0)</f>
        <v>0</v>
      </c>
      <c r="BB182" s="154">
        <f>IF(AZ182=2,G182,0)</f>
        <v>0</v>
      </c>
      <c r="BC182" s="154">
        <f>IF(AZ182=3,G182,0)</f>
        <v>0</v>
      </c>
      <c r="BD182" s="154">
        <f>IF(AZ182=4,G182,0)</f>
        <v>0</v>
      </c>
      <c r="BE182" s="154">
        <f>IF(AZ182=5,G182,0)</f>
        <v>0</v>
      </c>
      <c r="CA182" s="182">
        <v>3</v>
      </c>
      <c r="CB182" s="182">
        <v>7</v>
      </c>
      <c r="CZ182" s="154">
        <v>0</v>
      </c>
    </row>
    <row r="183" spans="1:104" ht="12.75">
      <c r="A183" s="183">
        <v>113</v>
      </c>
      <c r="B183" s="184" t="s">
        <v>385</v>
      </c>
      <c r="C183" s="185" t="s">
        <v>386</v>
      </c>
      <c r="D183" s="186" t="s">
        <v>94</v>
      </c>
      <c r="E183" s="187">
        <v>2</v>
      </c>
      <c r="F183" s="187">
        <v>0</v>
      </c>
      <c r="G183" s="188">
        <f>E183*F183</f>
        <v>0</v>
      </c>
      <c r="O183" s="182">
        <v>2</v>
      </c>
      <c r="AA183" s="154">
        <v>3</v>
      </c>
      <c r="AB183" s="154">
        <v>7</v>
      </c>
      <c r="AC183" s="154">
        <v>725100019</v>
      </c>
      <c r="AZ183" s="154">
        <v>2</v>
      </c>
      <c r="BA183" s="154">
        <f>IF(AZ183=1,G183,0)</f>
        <v>0</v>
      </c>
      <c r="BB183" s="154">
        <f>IF(AZ183=2,G183,0)</f>
        <v>0</v>
      </c>
      <c r="BC183" s="154">
        <f>IF(AZ183=3,G183,0)</f>
        <v>0</v>
      </c>
      <c r="BD183" s="154">
        <f>IF(AZ183=4,G183,0)</f>
        <v>0</v>
      </c>
      <c r="BE183" s="154">
        <f>IF(AZ183=5,G183,0)</f>
        <v>0</v>
      </c>
      <c r="CA183" s="182">
        <v>3</v>
      </c>
      <c r="CB183" s="182">
        <v>7</v>
      </c>
      <c r="CZ183" s="154">
        <v>0</v>
      </c>
    </row>
    <row r="184" spans="1:104" ht="12.75">
      <c r="A184" s="183">
        <v>114</v>
      </c>
      <c r="B184" s="184" t="s">
        <v>387</v>
      </c>
      <c r="C184" s="185" t="s">
        <v>388</v>
      </c>
      <c r="D184" s="186" t="s">
        <v>69</v>
      </c>
      <c r="E184" s="187"/>
      <c r="F184" s="187">
        <v>0</v>
      </c>
      <c r="G184" s="188">
        <f>E184*F184</f>
        <v>0</v>
      </c>
      <c r="O184" s="182">
        <v>2</v>
      </c>
      <c r="AA184" s="154">
        <v>7</v>
      </c>
      <c r="AB184" s="154">
        <v>1002</v>
      </c>
      <c r="AC184" s="154">
        <v>5</v>
      </c>
      <c r="AZ184" s="154">
        <v>2</v>
      </c>
      <c r="BA184" s="154">
        <f>IF(AZ184=1,G184,0)</f>
        <v>0</v>
      </c>
      <c r="BB184" s="154">
        <f>IF(AZ184=2,G184,0)</f>
        <v>0</v>
      </c>
      <c r="BC184" s="154">
        <f>IF(AZ184=3,G184,0)</f>
        <v>0</v>
      </c>
      <c r="BD184" s="154">
        <f>IF(AZ184=4,G184,0)</f>
        <v>0</v>
      </c>
      <c r="BE184" s="154">
        <f>IF(AZ184=5,G184,0)</f>
        <v>0</v>
      </c>
      <c r="CA184" s="182">
        <v>7</v>
      </c>
      <c r="CB184" s="182">
        <v>1002</v>
      </c>
      <c r="CZ184" s="154">
        <v>0</v>
      </c>
    </row>
    <row r="185" spans="1:57" ht="12.75">
      <c r="A185" s="196"/>
      <c r="B185" s="197" t="s">
        <v>103</v>
      </c>
      <c r="C185" s="198" t="str">
        <f>CONCATENATE(B165," ",C165)</f>
        <v>725 Zařizovací předměty</v>
      </c>
      <c r="D185" s="199"/>
      <c r="E185" s="200"/>
      <c r="F185" s="201"/>
      <c r="G185" s="202">
        <f>SUM(G165:G184)</f>
        <v>0</v>
      </c>
      <c r="O185" s="182">
        <v>4</v>
      </c>
      <c r="BA185" s="203">
        <f>SUM(BA165:BA184)</f>
        <v>0</v>
      </c>
      <c r="BB185" s="203">
        <f>SUM(BB165:BB184)</f>
        <v>0</v>
      </c>
      <c r="BC185" s="203">
        <f>SUM(BC165:BC184)</f>
        <v>0</v>
      </c>
      <c r="BD185" s="203">
        <f>SUM(BD165:BD184)</f>
        <v>0</v>
      </c>
      <c r="BE185" s="203">
        <f>SUM(BE165:BE184)</f>
        <v>0</v>
      </c>
    </row>
    <row r="186" spans="1:15" ht="12.75">
      <c r="A186" s="175" t="s">
        <v>89</v>
      </c>
      <c r="B186" s="176" t="s">
        <v>389</v>
      </c>
      <c r="C186" s="177" t="s">
        <v>390</v>
      </c>
      <c r="D186" s="178"/>
      <c r="E186" s="179"/>
      <c r="F186" s="179"/>
      <c r="G186" s="180"/>
      <c r="H186" s="181"/>
      <c r="I186" s="181"/>
      <c r="O186" s="182">
        <v>1</v>
      </c>
    </row>
    <row r="187" spans="1:104" ht="12.75">
      <c r="A187" s="183">
        <v>115</v>
      </c>
      <c r="B187" s="184" t="s">
        <v>391</v>
      </c>
      <c r="C187" s="185" t="s">
        <v>392</v>
      </c>
      <c r="D187" s="186" t="s">
        <v>352</v>
      </c>
      <c r="E187" s="187">
        <v>2</v>
      </c>
      <c r="F187" s="187">
        <v>0</v>
      </c>
      <c r="G187" s="188">
        <f>E187*F187</f>
        <v>0</v>
      </c>
      <c r="O187" s="182">
        <v>2</v>
      </c>
      <c r="AA187" s="154">
        <v>1</v>
      </c>
      <c r="AB187" s="154">
        <v>7</v>
      </c>
      <c r="AC187" s="154">
        <v>7</v>
      </c>
      <c r="AZ187" s="154">
        <v>2</v>
      </c>
      <c r="BA187" s="154">
        <f>IF(AZ187=1,G187,0)</f>
        <v>0</v>
      </c>
      <c r="BB187" s="154">
        <f>IF(AZ187=2,G187,0)</f>
        <v>0</v>
      </c>
      <c r="BC187" s="154">
        <f>IF(AZ187=3,G187,0)</f>
        <v>0</v>
      </c>
      <c r="BD187" s="154">
        <f>IF(AZ187=4,G187,0)</f>
        <v>0</v>
      </c>
      <c r="BE187" s="154">
        <f>IF(AZ187=5,G187,0)</f>
        <v>0</v>
      </c>
      <c r="CA187" s="182">
        <v>1</v>
      </c>
      <c r="CB187" s="182">
        <v>7</v>
      </c>
      <c r="CZ187" s="154">
        <v>0</v>
      </c>
    </row>
    <row r="188" spans="1:104" ht="12.75">
      <c r="A188" s="183">
        <v>116</v>
      </c>
      <c r="B188" s="184" t="s">
        <v>393</v>
      </c>
      <c r="C188" s="185" t="s">
        <v>394</v>
      </c>
      <c r="D188" s="186" t="s">
        <v>352</v>
      </c>
      <c r="E188" s="187">
        <v>10</v>
      </c>
      <c r="F188" s="187">
        <v>0</v>
      </c>
      <c r="G188" s="188">
        <f>E188*F188</f>
        <v>0</v>
      </c>
      <c r="O188" s="182">
        <v>2</v>
      </c>
      <c r="AA188" s="154">
        <v>1</v>
      </c>
      <c r="AB188" s="154">
        <v>7</v>
      </c>
      <c r="AC188" s="154">
        <v>7</v>
      </c>
      <c r="AZ188" s="154">
        <v>2</v>
      </c>
      <c r="BA188" s="154">
        <f>IF(AZ188=1,G188,0)</f>
        <v>0</v>
      </c>
      <c r="BB188" s="154">
        <f>IF(AZ188=2,G188,0)</f>
        <v>0</v>
      </c>
      <c r="BC188" s="154">
        <f>IF(AZ188=3,G188,0)</f>
        <v>0</v>
      </c>
      <c r="BD188" s="154">
        <f>IF(AZ188=4,G188,0)</f>
        <v>0</v>
      </c>
      <c r="BE188" s="154">
        <f>IF(AZ188=5,G188,0)</f>
        <v>0</v>
      </c>
      <c r="CA188" s="182">
        <v>1</v>
      </c>
      <c r="CB188" s="182">
        <v>7</v>
      </c>
      <c r="CZ188" s="154">
        <v>0</v>
      </c>
    </row>
    <row r="189" spans="1:104" ht="12.75">
      <c r="A189" s="183">
        <v>117</v>
      </c>
      <c r="B189" s="184" t="s">
        <v>395</v>
      </c>
      <c r="C189" s="185" t="s">
        <v>396</v>
      </c>
      <c r="D189" s="186" t="s">
        <v>195</v>
      </c>
      <c r="E189" s="187">
        <v>0.3638</v>
      </c>
      <c r="F189" s="187">
        <v>0</v>
      </c>
      <c r="G189" s="188">
        <f>E189*F189</f>
        <v>0</v>
      </c>
      <c r="O189" s="182">
        <v>2</v>
      </c>
      <c r="AA189" s="154">
        <v>1</v>
      </c>
      <c r="AB189" s="154">
        <v>7</v>
      </c>
      <c r="AC189" s="154">
        <v>7</v>
      </c>
      <c r="AZ189" s="154">
        <v>2</v>
      </c>
      <c r="BA189" s="154">
        <f>IF(AZ189=1,G189,0)</f>
        <v>0</v>
      </c>
      <c r="BB189" s="154">
        <f>IF(AZ189=2,G189,0)</f>
        <v>0</v>
      </c>
      <c r="BC189" s="154">
        <f>IF(AZ189=3,G189,0)</f>
        <v>0</v>
      </c>
      <c r="BD189" s="154">
        <f>IF(AZ189=4,G189,0)</f>
        <v>0</v>
      </c>
      <c r="BE189" s="154">
        <f>IF(AZ189=5,G189,0)</f>
        <v>0</v>
      </c>
      <c r="CA189" s="182">
        <v>1</v>
      </c>
      <c r="CB189" s="182">
        <v>7</v>
      </c>
      <c r="CZ189" s="154">
        <v>0</v>
      </c>
    </row>
    <row r="190" spans="1:104" ht="12.75">
      <c r="A190" s="183">
        <v>118</v>
      </c>
      <c r="B190" s="184" t="s">
        <v>397</v>
      </c>
      <c r="C190" s="185" t="s">
        <v>398</v>
      </c>
      <c r="D190" s="186" t="s">
        <v>94</v>
      </c>
      <c r="E190" s="187">
        <v>2</v>
      </c>
      <c r="F190" s="187">
        <v>0</v>
      </c>
      <c r="G190" s="188">
        <f>E190*F190</f>
        <v>0</v>
      </c>
      <c r="O190" s="182">
        <v>2</v>
      </c>
      <c r="AA190" s="154">
        <v>1</v>
      </c>
      <c r="AB190" s="154">
        <v>7</v>
      </c>
      <c r="AC190" s="154">
        <v>7</v>
      </c>
      <c r="AZ190" s="154">
        <v>2</v>
      </c>
      <c r="BA190" s="154">
        <f>IF(AZ190=1,G190,0)</f>
        <v>0</v>
      </c>
      <c r="BB190" s="154">
        <f>IF(AZ190=2,G190,0)</f>
        <v>0</v>
      </c>
      <c r="BC190" s="154">
        <f>IF(AZ190=3,G190,0)</f>
        <v>0</v>
      </c>
      <c r="BD190" s="154">
        <f>IF(AZ190=4,G190,0)</f>
        <v>0</v>
      </c>
      <c r="BE190" s="154">
        <f>IF(AZ190=5,G190,0)</f>
        <v>0</v>
      </c>
      <c r="CA190" s="182">
        <v>1</v>
      </c>
      <c r="CB190" s="182">
        <v>7</v>
      </c>
      <c r="CZ190" s="154">
        <v>0</v>
      </c>
    </row>
    <row r="191" spans="1:104" ht="12.75">
      <c r="A191" s="183">
        <v>119</v>
      </c>
      <c r="B191" s="184" t="s">
        <v>399</v>
      </c>
      <c r="C191" s="185" t="s">
        <v>400</v>
      </c>
      <c r="D191" s="186" t="s">
        <v>352</v>
      </c>
      <c r="E191" s="187">
        <v>11</v>
      </c>
      <c r="F191" s="187">
        <v>0</v>
      </c>
      <c r="G191" s="188">
        <f>E191*F191</f>
        <v>0</v>
      </c>
      <c r="O191" s="182">
        <v>2</v>
      </c>
      <c r="AA191" s="154">
        <v>1</v>
      </c>
      <c r="AB191" s="154">
        <v>7</v>
      </c>
      <c r="AC191" s="154">
        <v>7</v>
      </c>
      <c r="AZ191" s="154">
        <v>2</v>
      </c>
      <c r="BA191" s="154">
        <f>IF(AZ191=1,G191,0)</f>
        <v>0</v>
      </c>
      <c r="BB191" s="154">
        <f>IF(AZ191=2,G191,0)</f>
        <v>0</v>
      </c>
      <c r="BC191" s="154">
        <f>IF(AZ191=3,G191,0)</f>
        <v>0</v>
      </c>
      <c r="BD191" s="154">
        <f>IF(AZ191=4,G191,0)</f>
        <v>0</v>
      </c>
      <c r="BE191" s="154">
        <f>IF(AZ191=5,G191,0)</f>
        <v>0</v>
      </c>
      <c r="CA191" s="182">
        <v>1</v>
      </c>
      <c r="CB191" s="182">
        <v>7</v>
      </c>
      <c r="CZ191" s="154">
        <v>0</v>
      </c>
    </row>
    <row r="192" spans="1:104" ht="12.75">
      <c r="A192" s="183">
        <v>120</v>
      </c>
      <c r="B192" s="184" t="s">
        <v>401</v>
      </c>
      <c r="C192" s="185" t="s">
        <v>402</v>
      </c>
      <c r="D192" s="186" t="s">
        <v>94</v>
      </c>
      <c r="E192" s="187">
        <v>1</v>
      </c>
      <c r="F192" s="187">
        <v>0</v>
      </c>
      <c r="G192" s="188">
        <f>E192*F192</f>
        <v>0</v>
      </c>
      <c r="O192" s="182">
        <v>2</v>
      </c>
      <c r="AA192" s="154">
        <v>1</v>
      </c>
      <c r="AB192" s="154">
        <v>7</v>
      </c>
      <c r="AC192" s="154">
        <v>7</v>
      </c>
      <c r="AZ192" s="154">
        <v>2</v>
      </c>
      <c r="BA192" s="154">
        <f>IF(AZ192=1,G192,0)</f>
        <v>0</v>
      </c>
      <c r="BB192" s="154">
        <f>IF(AZ192=2,G192,0)</f>
        <v>0</v>
      </c>
      <c r="BC192" s="154">
        <f>IF(AZ192=3,G192,0)</f>
        <v>0</v>
      </c>
      <c r="BD192" s="154">
        <f>IF(AZ192=4,G192,0)</f>
        <v>0</v>
      </c>
      <c r="BE192" s="154">
        <f>IF(AZ192=5,G192,0)</f>
        <v>0</v>
      </c>
      <c r="CA192" s="182">
        <v>1</v>
      </c>
      <c r="CB192" s="182">
        <v>7</v>
      </c>
      <c r="CZ192" s="154">
        <v>0</v>
      </c>
    </row>
    <row r="193" spans="1:104" ht="12.75">
      <c r="A193" s="183">
        <v>121</v>
      </c>
      <c r="B193" s="184" t="s">
        <v>403</v>
      </c>
      <c r="C193" s="185" t="s">
        <v>404</v>
      </c>
      <c r="D193" s="186" t="s">
        <v>94</v>
      </c>
      <c r="E193" s="187">
        <v>12</v>
      </c>
      <c r="F193" s="187">
        <v>0</v>
      </c>
      <c r="G193" s="188">
        <f>E193*F193</f>
        <v>0</v>
      </c>
      <c r="O193" s="182">
        <v>2</v>
      </c>
      <c r="AA193" s="154">
        <v>1</v>
      </c>
      <c r="AB193" s="154">
        <v>7</v>
      </c>
      <c r="AC193" s="154">
        <v>7</v>
      </c>
      <c r="AZ193" s="154">
        <v>2</v>
      </c>
      <c r="BA193" s="154">
        <f>IF(AZ193=1,G193,0)</f>
        <v>0</v>
      </c>
      <c r="BB193" s="154">
        <f>IF(AZ193=2,G193,0)</f>
        <v>0</v>
      </c>
      <c r="BC193" s="154">
        <f>IF(AZ193=3,G193,0)</f>
        <v>0</v>
      </c>
      <c r="BD193" s="154">
        <f>IF(AZ193=4,G193,0)</f>
        <v>0</v>
      </c>
      <c r="BE193" s="154">
        <f>IF(AZ193=5,G193,0)</f>
        <v>0</v>
      </c>
      <c r="CA193" s="182">
        <v>1</v>
      </c>
      <c r="CB193" s="182">
        <v>7</v>
      </c>
      <c r="CZ193" s="154">
        <v>0</v>
      </c>
    </row>
    <row r="194" spans="1:104" ht="12.75">
      <c r="A194" s="183">
        <v>122</v>
      </c>
      <c r="B194" s="184" t="s">
        <v>405</v>
      </c>
      <c r="C194" s="185" t="s">
        <v>406</v>
      </c>
      <c r="D194" s="186" t="s">
        <v>94</v>
      </c>
      <c r="E194" s="187">
        <v>20</v>
      </c>
      <c r="F194" s="187">
        <v>0</v>
      </c>
      <c r="G194" s="188">
        <f>E194*F194</f>
        <v>0</v>
      </c>
      <c r="O194" s="182">
        <v>2</v>
      </c>
      <c r="AA194" s="154">
        <v>1</v>
      </c>
      <c r="AB194" s="154">
        <v>7</v>
      </c>
      <c r="AC194" s="154">
        <v>7</v>
      </c>
      <c r="AZ194" s="154">
        <v>2</v>
      </c>
      <c r="BA194" s="154">
        <f>IF(AZ194=1,G194,0)</f>
        <v>0</v>
      </c>
      <c r="BB194" s="154">
        <f>IF(AZ194=2,G194,0)</f>
        <v>0</v>
      </c>
      <c r="BC194" s="154">
        <f>IF(AZ194=3,G194,0)</f>
        <v>0</v>
      </c>
      <c r="BD194" s="154">
        <f>IF(AZ194=4,G194,0)</f>
        <v>0</v>
      </c>
      <c r="BE194" s="154">
        <f>IF(AZ194=5,G194,0)</f>
        <v>0</v>
      </c>
      <c r="CA194" s="182">
        <v>1</v>
      </c>
      <c r="CB194" s="182">
        <v>7</v>
      </c>
      <c r="CZ194" s="154">
        <v>0</v>
      </c>
    </row>
    <row r="195" spans="1:57" ht="12.75">
      <c r="A195" s="196"/>
      <c r="B195" s="197" t="s">
        <v>103</v>
      </c>
      <c r="C195" s="198" t="str">
        <f>CONCATENATE(B186," ",C186)</f>
        <v>725 B Zařizovací předměty demontáž</v>
      </c>
      <c r="D195" s="199"/>
      <c r="E195" s="200"/>
      <c r="F195" s="201"/>
      <c r="G195" s="202">
        <f>SUM(G186:G194)</f>
        <v>0</v>
      </c>
      <c r="O195" s="182">
        <v>4</v>
      </c>
      <c r="BA195" s="203">
        <f>SUM(BA186:BA194)</f>
        <v>0</v>
      </c>
      <c r="BB195" s="203">
        <f>SUM(BB186:BB194)</f>
        <v>0</v>
      </c>
      <c r="BC195" s="203">
        <f>SUM(BC186:BC194)</f>
        <v>0</v>
      </c>
      <c r="BD195" s="203">
        <f>SUM(BD186:BD194)</f>
        <v>0</v>
      </c>
      <c r="BE195" s="203">
        <f>SUM(BE186:BE194)</f>
        <v>0</v>
      </c>
    </row>
    <row r="196" spans="1:15" ht="12.75">
      <c r="A196" s="175" t="s">
        <v>89</v>
      </c>
      <c r="B196" s="176" t="s">
        <v>407</v>
      </c>
      <c r="C196" s="177" t="s">
        <v>408</v>
      </c>
      <c r="D196" s="178"/>
      <c r="E196" s="179"/>
      <c r="F196" s="179"/>
      <c r="G196" s="180"/>
      <c r="H196" s="181"/>
      <c r="I196" s="181"/>
      <c r="O196" s="182">
        <v>1</v>
      </c>
    </row>
    <row r="197" spans="1:104" ht="12.75">
      <c r="A197" s="183">
        <v>123</v>
      </c>
      <c r="B197" s="184" t="s">
        <v>409</v>
      </c>
      <c r="C197" s="185" t="s">
        <v>410</v>
      </c>
      <c r="D197" s="186" t="s">
        <v>99</v>
      </c>
      <c r="E197" s="187">
        <v>9.5</v>
      </c>
      <c r="F197" s="187">
        <v>0</v>
      </c>
      <c r="G197" s="188">
        <f>E197*F197</f>
        <v>0</v>
      </c>
      <c r="O197" s="182">
        <v>2</v>
      </c>
      <c r="AA197" s="154">
        <v>1</v>
      </c>
      <c r="AB197" s="154">
        <v>7</v>
      </c>
      <c r="AC197" s="154">
        <v>7</v>
      </c>
      <c r="AZ197" s="154">
        <v>2</v>
      </c>
      <c r="BA197" s="154">
        <f>IF(AZ197=1,G197,0)</f>
        <v>0</v>
      </c>
      <c r="BB197" s="154">
        <f>IF(AZ197=2,G197,0)</f>
        <v>0</v>
      </c>
      <c r="BC197" s="154">
        <f>IF(AZ197=3,G197,0)</f>
        <v>0</v>
      </c>
      <c r="BD197" s="154">
        <f>IF(AZ197=4,G197,0)</f>
        <v>0</v>
      </c>
      <c r="BE197" s="154">
        <f>IF(AZ197=5,G197,0)</f>
        <v>0</v>
      </c>
      <c r="CA197" s="182">
        <v>1</v>
      </c>
      <c r="CB197" s="182">
        <v>7</v>
      </c>
      <c r="CZ197" s="154">
        <v>0.00032</v>
      </c>
    </row>
    <row r="198" spans="1:15" ht="12.75" customHeight="1">
      <c r="A198" s="189"/>
      <c r="B198" s="190"/>
      <c r="C198" s="191" t="s">
        <v>411</v>
      </c>
      <c r="D198" s="191"/>
      <c r="E198" s="192">
        <v>9.5</v>
      </c>
      <c r="F198" s="193"/>
      <c r="G198" s="194"/>
      <c r="M198" s="195" t="s">
        <v>411</v>
      </c>
      <c r="O198" s="182"/>
    </row>
    <row r="199" spans="1:104" ht="12.75">
      <c r="A199" s="183">
        <v>124</v>
      </c>
      <c r="B199" s="184" t="s">
        <v>412</v>
      </c>
      <c r="C199" s="185" t="s">
        <v>413</v>
      </c>
      <c r="D199" s="186" t="s">
        <v>99</v>
      </c>
      <c r="E199" s="187">
        <v>9.5</v>
      </c>
      <c r="F199" s="187">
        <v>0</v>
      </c>
      <c r="G199" s="188">
        <f>E199*F199</f>
        <v>0</v>
      </c>
      <c r="O199" s="182">
        <v>2</v>
      </c>
      <c r="AA199" s="154">
        <v>1</v>
      </c>
      <c r="AB199" s="154">
        <v>7</v>
      </c>
      <c r="AC199" s="154">
        <v>7</v>
      </c>
      <c r="AZ199" s="154">
        <v>2</v>
      </c>
      <c r="BA199" s="154">
        <f>IF(AZ199=1,G199,0)</f>
        <v>0</v>
      </c>
      <c r="BB199" s="154">
        <f>IF(AZ199=2,G199,0)</f>
        <v>0</v>
      </c>
      <c r="BC199" s="154">
        <f>IF(AZ199=3,G199,0)</f>
        <v>0</v>
      </c>
      <c r="BD199" s="154">
        <f>IF(AZ199=4,G199,0)</f>
        <v>0</v>
      </c>
      <c r="BE199" s="154">
        <f>IF(AZ199=5,G199,0)</f>
        <v>0</v>
      </c>
      <c r="CA199" s="182">
        <v>1</v>
      </c>
      <c r="CB199" s="182">
        <v>7</v>
      </c>
      <c r="CZ199" s="154">
        <v>0</v>
      </c>
    </row>
    <row r="200" spans="1:104" ht="12.75">
      <c r="A200" s="183">
        <v>125</v>
      </c>
      <c r="B200" s="184" t="s">
        <v>414</v>
      </c>
      <c r="C200" s="185" t="s">
        <v>415</v>
      </c>
      <c r="D200" s="186" t="s">
        <v>115</v>
      </c>
      <c r="E200" s="187">
        <v>18.2</v>
      </c>
      <c r="F200" s="187">
        <v>0</v>
      </c>
      <c r="G200" s="188">
        <f>E200*F200</f>
        <v>0</v>
      </c>
      <c r="O200" s="182">
        <v>2</v>
      </c>
      <c r="AA200" s="154">
        <v>1</v>
      </c>
      <c r="AB200" s="154">
        <v>7</v>
      </c>
      <c r="AC200" s="154">
        <v>7</v>
      </c>
      <c r="AZ200" s="154">
        <v>2</v>
      </c>
      <c r="BA200" s="154">
        <f>IF(AZ200=1,G200,0)</f>
        <v>0</v>
      </c>
      <c r="BB200" s="154">
        <f>IF(AZ200=2,G200,0)</f>
        <v>0</v>
      </c>
      <c r="BC200" s="154">
        <f>IF(AZ200=3,G200,0)</f>
        <v>0</v>
      </c>
      <c r="BD200" s="154">
        <f>IF(AZ200=4,G200,0)</f>
        <v>0</v>
      </c>
      <c r="BE200" s="154">
        <f>IF(AZ200=5,G200,0)</f>
        <v>0</v>
      </c>
      <c r="CA200" s="182">
        <v>1</v>
      </c>
      <c r="CB200" s="182">
        <v>7</v>
      </c>
      <c r="CZ200" s="154">
        <v>0.00475</v>
      </c>
    </row>
    <row r="201" spans="1:15" ht="12.75" customHeight="1">
      <c r="A201" s="189"/>
      <c r="B201" s="190"/>
      <c r="C201" s="191" t="s">
        <v>416</v>
      </c>
      <c r="D201" s="191"/>
      <c r="E201" s="192">
        <v>17.7</v>
      </c>
      <c r="F201" s="193"/>
      <c r="G201" s="194"/>
      <c r="M201" s="195" t="s">
        <v>416</v>
      </c>
      <c r="O201" s="182"/>
    </row>
    <row r="202" spans="1:15" ht="12.75" customHeight="1">
      <c r="A202" s="189"/>
      <c r="B202" s="190"/>
      <c r="C202" s="191" t="s">
        <v>417</v>
      </c>
      <c r="D202" s="191"/>
      <c r="E202" s="192">
        <v>0.5</v>
      </c>
      <c r="F202" s="193"/>
      <c r="G202" s="194"/>
      <c r="M202" s="195" t="s">
        <v>417</v>
      </c>
      <c r="O202" s="182"/>
    </row>
    <row r="203" spans="1:104" ht="12.75">
      <c r="A203" s="183">
        <v>126</v>
      </c>
      <c r="B203" s="184" t="s">
        <v>418</v>
      </c>
      <c r="C203" s="185" t="s">
        <v>419</v>
      </c>
      <c r="D203" s="186" t="s">
        <v>115</v>
      </c>
      <c r="E203" s="187">
        <v>18.3</v>
      </c>
      <c r="F203" s="187">
        <v>0</v>
      </c>
      <c r="G203" s="188">
        <f>E203*F203</f>
        <v>0</v>
      </c>
      <c r="O203" s="182">
        <v>2</v>
      </c>
      <c r="AA203" s="154">
        <v>1</v>
      </c>
      <c r="AB203" s="154">
        <v>7</v>
      </c>
      <c r="AC203" s="154">
        <v>7</v>
      </c>
      <c r="AZ203" s="154">
        <v>2</v>
      </c>
      <c r="BA203" s="154">
        <f>IF(AZ203=1,G203,0)</f>
        <v>0</v>
      </c>
      <c r="BB203" s="154">
        <f>IF(AZ203=2,G203,0)</f>
        <v>0</v>
      </c>
      <c r="BC203" s="154">
        <f>IF(AZ203=3,G203,0)</f>
        <v>0</v>
      </c>
      <c r="BD203" s="154">
        <f>IF(AZ203=4,G203,0)</f>
        <v>0</v>
      </c>
      <c r="BE203" s="154">
        <f>IF(AZ203=5,G203,0)</f>
        <v>0</v>
      </c>
      <c r="CA203" s="182">
        <v>1</v>
      </c>
      <c r="CB203" s="182">
        <v>7</v>
      </c>
      <c r="CZ203" s="154">
        <v>0.0008</v>
      </c>
    </row>
    <row r="204" spans="1:104" ht="12.75">
      <c r="A204" s="183">
        <v>127</v>
      </c>
      <c r="B204" s="184" t="s">
        <v>420</v>
      </c>
      <c r="C204" s="185" t="s">
        <v>421</v>
      </c>
      <c r="D204" s="186" t="s">
        <v>115</v>
      </c>
      <c r="E204" s="187">
        <v>19.215</v>
      </c>
      <c r="F204" s="187">
        <v>0</v>
      </c>
      <c r="G204" s="188">
        <f>E204*F204</f>
        <v>0</v>
      </c>
      <c r="O204" s="182">
        <v>2</v>
      </c>
      <c r="AA204" s="154">
        <v>3</v>
      </c>
      <c r="AB204" s="154">
        <v>7</v>
      </c>
      <c r="AC204" s="154">
        <v>5976000</v>
      </c>
      <c r="AZ204" s="154">
        <v>2</v>
      </c>
      <c r="BA204" s="154">
        <f>IF(AZ204=1,G204,0)</f>
        <v>0</v>
      </c>
      <c r="BB204" s="154">
        <f>IF(AZ204=2,G204,0)</f>
        <v>0</v>
      </c>
      <c r="BC204" s="154">
        <f>IF(AZ204=3,G204,0)</f>
        <v>0</v>
      </c>
      <c r="BD204" s="154">
        <f>IF(AZ204=4,G204,0)</f>
        <v>0</v>
      </c>
      <c r="BE204" s="154">
        <f>IF(AZ204=5,G204,0)</f>
        <v>0</v>
      </c>
      <c r="CA204" s="182">
        <v>3</v>
      </c>
      <c r="CB204" s="182">
        <v>7</v>
      </c>
      <c r="CZ204" s="154">
        <v>0.0192</v>
      </c>
    </row>
    <row r="205" spans="1:15" ht="12.75" customHeight="1">
      <c r="A205" s="189"/>
      <c r="B205" s="190"/>
      <c r="C205" s="191" t="s">
        <v>422</v>
      </c>
      <c r="D205" s="191"/>
      <c r="E205" s="192">
        <v>19.215</v>
      </c>
      <c r="F205" s="193"/>
      <c r="G205" s="194"/>
      <c r="M205" s="195" t="s">
        <v>422</v>
      </c>
      <c r="O205" s="182"/>
    </row>
    <row r="206" spans="1:104" ht="12.75">
      <c r="A206" s="183">
        <v>128</v>
      </c>
      <c r="B206" s="184" t="s">
        <v>423</v>
      </c>
      <c r="C206" s="185" t="s">
        <v>424</v>
      </c>
      <c r="D206" s="186" t="s">
        <v>195</v>
      </c>
      <c r="E206" s="187">
        <v>0.473058</v>
      </c>
      <c r="F206" s="187">
        <v>0</v>
      </c>
      <c r="G206" s="188">
        <f>E206*F206</f>
        <v>0</v>
      </c>
      <c r="O206" s="182">
        <v>2</v>
      </c>
      <c r="AA206" s="154">
        <v>7</v>
      </c>
      <c r="AB206" s="154">
        <v>1001</v>
      </c>
      <c r="AC206" s="154">
        <v>5</v>
      </c>
      <c r="AZ206" s="154">
        <v>2</v>
      </c>
      <c r="BA206" s="154">
        <f>IF(AZ206=1,G206,0)</f>
        <v>0</v>
      </c>
      <c r="BB206" s="154">
        <f>IF(AZ206=2,G206,0)</f>
        <v>0</v>
      </c>
      <c r="BC206" s="154">
        <f>IF(AZ206=3,G206,0)</f>
        <v>0</v>
      </c>
      <c r="BD206" s="154">
        <f>IF(AZ206=4,G206,0)</f>
        <v>0</v>
      </c>
      <c r="BE206" s="154">
        <f>IF(AZ206=5,G206,0)</f>
        <v>0</v>
      </c>
      <c r="CA206" s="182">
        <v>7</v>
      </c>
      <c r="CB206" s="182">
        <v>1001</v>
      </c>
      <c r="CZ206" s="154">
        <v>0</v>
      </c>
    </row>
    <row r="207" spans="1:57" ht="12.75">
      <c r="A207" s="196"/>
      <c r="B207" s="197" t="s">
        <v>103</v>
      </c>
      <c r="C207" s="198" t="str">
        <f>CONCATENATE(B196," ",C196)</f>
        <v>771 Podlahy z dlaždic a obklady</v>
      </c>
      <c r="D207" s="199"/>
      <c r="E207" s="200"/>
      <c r="F207" s="201"/>
      <c r="G207" s="202">
        <f>SUM(G196:G206)</f>
        <v>0</v>
      </c>
      <c r="O207" s="182">
        <v>4</v>
      </c>
      <c r="BA207" s="203">
        <f>SUM(BA196:BA206)</f>
        <v>0</v>
      </c>
      <c r="BB207" s="203">
        <f>SUM(BB196:BB206)</f>
        <v>0</v>
      </c>
      <c r="BC207" s="203">
        <f>SUM(BC196:BC206)</f>
        <v>0</v>
      </c>
      <c r="BD207" s="203">
        <f>SUM(BD196:BD206)</f>
        <v>0</v>
      </c>
      <c r="BE207" s="203">
        <f>SUM(BE196:BE206)</f>
        <v>0</v>
      </c>
    </row>
    <row r="208" spans="1:15" ht="12.75">
      <c r="A208" s="175" t="s">
        <v>89</v>
      </c>
      <c r="B208" s="176" t="s">
        <v>425</v>
      </c>
      <c r="C208" s="177" t="s">
        <v>426</v>
      </c>
      <c r="D208" s="178"/>
      <c r="E208" s="179"/>
      <c r="F208" s="179"/>
      <c r="G208" s="180"/>
      <c r="H208" s="181"/>
      <c r="I208" s="181"/>
      <c r="O208" s="182">
        <v>1</v>
      </c>
    </row>
    <row r="209" spans="1:104" ht="12.75">
      <c r="A209" s="183">
        <v>129</v>
      </c>
      <c r="B209" s="184" t="s">
        <v>427</v>
      </c>
      <c r="C209" s="185" t="s">
        <v>428</v>
      </c>
      <c r="D209" s="186" t="s">
        <v>115</v>
      </c>
      <c r="E209" s="187">
        <v>62.04</v>
      </c>
      <c r="F209" s="187">
        <v>0</v>
      </c>
      <c r="G209" s="188">
        <f>E209*F209</f>
        <v>0</v>
      </c>
      <c r="O209" s="182">
        <v>2</v>
      </c>
      <c r="AA209" s="154">
        <v>1</v>
      </c>
      <c r="AB209" s="154">
        <v>7</v>
      </c>
      <c r="AC209" s="154">
        <v>7</v>
      </c>
      <c r="AZ209" s="154">
        <v>2</v>
      </c>
      <c r="BA209" s="154">
        <f>IF(AZ209=1,G209,0)</f>
        <v>0</v>
      </c>
      <c r="BB209" s="154">
        <f>IF(AZ209=2,G209,0)</f>
        <v>0</v>
      </c>
      <c r="BC209" s="154">
        <f>IF(AZ209=3,G209,0)</f>
        <v>0</v>
      </c>
      <c r="BD209" s="154">
        <f>IF(AZ209=4,G209,0)</f>
        <v>0</v>
      </c>
      <c r="BE209" s="154">
        <f>IF(AZ209=5,G209,0)</f>
        <v>0</v>
      </c>
      <c r="CA209" s="182">
        <v>1</v>
      </c>
      <c r="CB209" s="182">
        <v>7</v>
      </c>
      <c r="CZ209" s="154">
        <v>0</v>
      </c>
    </row>
    <row r="210" spans="1:15" ht="12.75" customHeight="1">
      <c r="A210" s="189"/>
      <c r="B210" s="190"/>
      <c r="C210" s="191" t="s">
        <v>429</v>
      </c>
      <c r="D210" s="191"/>
      <c r="E210" s="192">
        <v>62.04</v>
      </c>
      <c r="F210" s="193"/>
      <c r="G210" s="194"/>
      <c r="M210" s="195" t="s">
        <v>429</v>
      </c>
      <c r="O210" s="182"/>
    </row>
    <row r="211" spans="1:104" ht="12.75">
      <c r="A211" s="183">
        <v>130</v>
      </c>
      <c r="B211" s="184" t="s">
        <v>430</v>
      </c>
      <c r="C211" s="185" t="s">
        <v>431</v>
      </c>
      <c r="D211" s="186" t="s">
        <v>115</v>
      </c>
      <c r="E211" s="187">
        <v>62.04</v>
      </c>
      <c r="F211" s="187">
        <v>0</v>
      </c>
      <c r="G211" s="188">
        <f>E211*F211</f>
        <v>0</v>
      </c>
      <c r="O211" s="182">
        <v>2</v>
      </c>
      <c r="AA211" s="154">
        <v>2</v>
      </c>
      <c r="AB211" s="154">
        <v>7</v>
      </c>
      <c r="AC211" s="154">
        <v>7</v>
      </c>
      <c r="AZ211" s="154">
        <v>2</v>
      </c>
      <c r="BA211" s="154">
        <f>IF(AZ211=1,G211,0)</f>
        <v>0</v>
      </c>
      <c r="BB211" s="154">
        <f>IF(AZ211=2,G211,0)</f>
        <v>0</v>
      </c>
      <c r="BC211" s="154">
        <f>IF(AZ211=3,G211,0)</f>
        <v>0</v>
      </c>
      <c r="BD211" s="154">
        <f>IF(AZ211=4,G211,0)</f>
        <v>0</v>
      </c>
      <c r="BE211" s="154">
        <f>IF(AZ211=5,G211,0)</f>
        <v>0</v>
      </c>
      <c r="CA211" s="182">
        <v>2</v>
      </c>
      <c r="CB211" s="182">
        <v>7</v>
      </c>
      <c r="CZ211" s="154">
        <v>0.00411</v>
      </c>
    </row>
    <row r="212" spans="1:15" ht="12.75" customHeight="1">
      <c r="A212" s="189"/>
      <c r="B212" s="190"/>
      <c r="C212" s="191" t="s">
        <v>429</v>
      </c>
      <c r="D212" s="191"/>
      <c r="E212" s="192">
        <v>62.04</v>
      </c>
      <c r="F212" s="193"/>
      <c r="G212" s="194"/>
      <c r="M212" s="195" t="s">
        <v>429</v>
      </c>
      <c r="O212" s="182"/>
    </row>
    <row r="213" spans="1:104" ht="12.75">
      <c r="A213" s="183">
        <v>131</v>
      </c>
      <c r="B213" s="184" t="s">
        <v>432</v>
      </c>
      <c r="C213" s="185" t="s">
        <v>433</v>
      </c>
      <c r="D213" s="186" t="s">
        <v>115</v>
      </c>
      <c r="E213" s="187">
        <v>63.2808</v>
      </c>
      <c r="F213" s="187">
        <v>0</v>
      </c>
      <c r="G213" s="188">
        <f>E213*F213</f>
        <v>0</v>
      </c>
      <c r="O213" s="182">
        <v>2</v>
      </c>
      <c r="AA213" s="154">
        <v>3</v>
      </c>
      <c r="AB213" s="154">
        <v>1</v>
      </c>
      <c r="AC213" s="154">
        <v>28412000</v>
      </c>
      <c r="AZ213" s="154">
        <v>2</v>
      </c>
      <c r="BA213" s="154">
        <f>IF(AZ213=1,G213,0)</f>
        <v>0</v>
      </c>
      <c r="BB213" s="154">
        <f>IF(AZ213=2,G213,0)</f>
        <v>0</v>
      </c>
      <c r="BC213" s="154">
        <f>IF(AZ213=3,G213,0)</f>
        <v>0</v>
      </c>
      <c r="BD213" s="154">
        <f>IF(AZ213=4,G213,0)</f>
        <v>0</v>
      </c>
      <c r="BE213" s="154">
        <f>IF(AZ213=5,G213,0)</f>
        <v>0</v>
      </c>
      <c r="CA213" s="182">
        <v>3</v>
      </c>
      <c r="CB213" s="182">
        <v>1</v>
      </c>
      <c r="CZ213" s="154">
        <v>0.00315</v>
      </c>
    </row>
    <row r="214" spans="1:15" ht="12.75" customHeight="1">
      <c r="A214" s="189"/>
      <c r="B214" s="190"/>
      <c r="C214" s="191" t="s">
        <v>434</v>
      </c>
      <c r="D214" s="191"/>
      <c r="E214" s="192">
        <v>63.2808</v>
      </c>
      <c r="F214" s="193"/>
      <c r="G214" s="194"/>
      <c r="M214" s="195" t="s">
        <v>434</v>
      </c>
      <c r="O214" s="182"/>
    </row>
    <row r="215" spans="1:104" ht="12.75">
      <c r="A215" s="183">
        <v>132</v>
      </c>
      <c r="B215" s="184" t="s">
        <v>435</v>
      </c>
      <c r="C215" s="185" t="s">
        <v>436</v>
      </c>
      <c r="D215" s="186" t="s">
        <v>195</v>
      </c>
      <c r="E215" s="187">
        <v>0.19933452</v>
      </c>
      <c r="F215" s="187">
        <v>0</v>
      </c>
      <c r="G215" s="188">
        <f>E215*F215</f>
        <v>0</v>
      </c>
      <c r="O215" s="182">
        <v>2</v>
      </c>
      <c r="AA215" s="154">
        <v>7</v>
      </c>
      <c r="AB215" s="154">
        <v>1001</v>
      </c>
      <c r="AC215" s="154">
        <v>5</v>
      </c>
      <c r="AZ215" s="154">
        <v>2</v>
      </c>
      <c r="BA215" s="154">
        <f>IF(AZ215=1,G215,0)</f>
        <v>0</v>
      </c>
      <c r="BB215" s="154">
        <f>IF(AZ215=2,G215,0)</f>
        <v>0</v>
      </c>
      <c r="BC215" s="154">
        <f>IF(AZ215=3,G215,0)</f>
        <v>0</v>
      </c>
      <c r="BD215" s="154">
        <f>IF(AZ215=4,G215,0)</f>
        <v>0</v>
      </c>
      <c r="BE215" s="154">
        <f>IF(AZ215=5,G215,0)</f>
        <v>0</v>
      </c>
      <c r="CA215" s="182">
        <v>7</v>
      </c>
      <c r="CB215" s="182">
        <v>1001</v>
      </c>
      <c r="CZ215" s="154">
        <v>0</v>
      </c>
    </row>
    <row r="216" spans="1:57" ht="12.75">
      <c r="A216" s="196"/>
      <c r="B216" s="197" t="s">
        <v>103</v>
      </c>
      <c r="C216" s="198" t="str">
        <f>CONCATENATE(B208," ",C208)</f>
        <v>776 Podlahy povlakové</v>
      </c>
      <c r="D216" s="199"/>
      <c r="E216" s="200"/>
      <c r="F216" s="201"/>
      <c r="G216" s="202">
        <f>SUM(G208:G215)</f>
        <v>0</v>
      </c>
      <c r="O216" s="182">
        <v>4</v>
      </c>
      <c r="BA216" s="203">
        <f>SUM(BA208:BA215)</f>
        <v>0</v>
      </c>
      <c r="BB216" s="203">
        <f>SUM(BB208:BB215)</f>
        <v>0</v>
      </c>
      <c r="BC216" s="203">
        <f>SUM(BC208:BC215)</f>
        <v>0</v>
      </c>
      <c r="BD216" s="203">
        <f>SUM(BD208:BD215)</f>
        <v>0</v>
      </c>
      <c r="BE216" s="203">
        <f>SUM(BE208:BE215)</f>
        <v>0</v>
      </c>
    </row>
    <row r="217" spans="1:15" ht="12.75">
      <c r="A217" s="175" t="s">
        <v>89</v>
      </c>
      <c r="B217" s="176" t="s">
        <v>437</v>
      </c>
      <c r="C217" s="177" t="s">
        <v>438</v>
      </c>
      <c r="D217" s="178"/>
      <c r="E217" s="179"/>
      <c r="F217" s="179"/>
      <c r="G217" s="180"/>
      <c r="H217" s="181"/>
      <c r="I217" s="181"/>
      <c r="O217" s="182">
        <v>1</v>
      </c>
    </row>
    <row r="218" spans="1:104" ht="12.75">
      <c r="A218" s="183">
        <v>133</v>
      </c>
      <c r="B218" s="184" t="s">
        <v>439</v>
      </c>
      <c r="C218" s="185" t="s">
        <v>440</v>
      </c>
      <c r="D218" s="186" t="s">
        <v>115</v>
      </c>
      <c r="E218" s="187">
        <v>18.7</v>
      </c>
      <c r="F218" s="187">
        <v>0</v>
      </c>
      <c r="G218" s="188">
        <f>E218*F218</f>
        <v>0</v>
      </c>
      <c r="O218" s="182">
        <v>2</v>
      </c>
      <c r="AA218" s="154">
        <v>1</v>
      </c>
      <c r="AB218" s="154">
        <v>7</v>
      </c>
      <c r="AC218" s="154">
        <v>7</v>
      </c>
      <c r="AZ218" s="154">
        <v>2</v>
      </c>
      <c r="BA218" s="154">
        <f>IF(AZ218=1,G218,0)</f>
        <v>0</v>
      </c>
      <c r="BB218" s="154">
        <f>IF(AZ218=2,G218,0)</f>
        <v>0</v>
      </c>
      <c r="BC218" s="154">
        <f>IF(AZ218=3,G218,0)</f>
        <v>0</v>
      </c>
      <c r="BD218" s="154">
        <f>IF(AZ218=4,G218,0)</f>
        <v>0</v>
      </c>
      <c r="BE218" s="154">
        <f>IF(AZ218=5,G218,0)</f>
        <v>0</v>
      </c>
      <c r="CA218" s="182">
        <v>1</v>
      </c>
      <c r="CB218" s="182">
        <v>7</v>
      </c>
      <c r="CZ218" s="154">
        <v>0.00021</v>
      </c>
    </row>
    <row r="219" spans="1:104" ht="12.75">
      <c r="A219" s="183">
        <v>134</v>
      </c>
      <c r="B219" s="184" t="s">
        <v>441</v>
      </c>
      <c r="C219" s="185" t="s">
        <v>442</v>
      </c>
      <c r="D219" s="186" t="s">
        <v>115</v>
      </c>
      <c r="E219" s="187">
        <v>18.7</v>
      </c>
      <c r="F219" s="187">
        <v>0</v>
      </c>
      <c r="G219" s="188">
        <f>E219*F219</f>
        <v>0</v>
      </c>
      <c r="O219" s="182">
        <v>2</v>
      </c>
      <c r="AA219" s="154">
        <v>1</v>
      </c>
      <c r="AB219" s="154">
        <v>7</v>
      </c>
      <c r="AC219" s="154">
        <v>7</v>
      </c>
      <c r="AZ219" s="154">
        <v>2</v>
      </c>
      <c r="BA219" s="154">
        <f>IF(AZ219=1,G219,0)</f>
        <v>0</v>
      </c>
      <c r="BB219" s="154">
        <f>IF(AZ219=2,G219,0)</f>
        <v>0</v>
      </c>
      <c r="BC219" s="154">
        <f>IF(AZ219=3,G219,0)</f>
        <v>0</v>
      </c>
      <c r="BD219" s="154">
        <f>IF(AZ219=4,G219,0)</f>
        <v>0</v>
      </c>
      <c r="BE219" s="154">
        <f>IF(AZ219=5,G219,0)</f>
        <v>0</v>
      </c>
      <c r="CA219" s="182">
        <v>1</v>
      </c>
      <c r="CB219" s="182">
        <v>7</v>
      </c>
      <c r="CZ219" s="154">
        <v>0.00475</v>
      </c>
    </row>
    <row r="220" spans="1:15" ht="12.75" customHeight="1">
      <c r="A220" s="189"/>
      <c r="B220" s="190"/>
      <c r="C220" s="191" t="s">
        <v>443</v>
      </c>
      <c r="D220" s="191"/>
      <c r="E220" s="192">
        <v>18.7</v>
      </c>
      <c r="F220" s="193"/>
      <c r="G220" s="194"/>
      <c r="M220" s="195" t="s">
        <v>443</v>
      </c>
      <c r="O220" s="182"/>
    </row>
    <row r="221" spans="1:104" ht="12.75">
      <c r="A221" s="183">
        <v>135</v>
      </c>
      <c r="B221" s="184" t="s">
        <v>444</v>
      </c>
      <c r="C221" s="185" t="s">
        <v>445</v>
      </c>
      <c r="D221" s="186" t="s">
        <v>115</v>
      </c>
      <c r="E221" s="187">
        <v>18.7</v>
      </c>
      <c r="F221" s="187">
        <v>0</v>
      </c>
      <c r="G221" s="188">
        <f>E221*F221</f>
        <v>0</v>
      </c>
      <c r="O221" s="182">
        <v>2</v>
      </c>
      <c r="AA221" s="154">
        <v>1</v>
      </c>
      <c r="AB221" s="154">
        <v>7</v>
      </c>
      <c r="AC221" s="154">
        <v>7</v>
      </c>
      <c r="AZ221" s="154">
        <v>2</v>
      </c>
      <c r="BA221" s="154">
        <f>IF(AZ221=1,G221,0)</f>
        <v>0</v>
      </c>
      <c r="BB221" s="154">
        <f>IF(AZ221=2,G221,0)</f>
        <v>0</v>
      </c>
      <c r="BC221" s="154">
        <f>IF(AZ221=3,G221,0)</f>
        <v>0</v>
      </c>
      <c r="BD221" s="154">
        <f>IF(AZ221=4,G221,0)</f>
        <v>0</v>
      </c>
      <c r="BE221" s="154">
        <f>IF(AZ221=5,G221,0)</f>
        <v>0</v>
      </c>
      <c r="CA221" s="182">
        <v>1</v>
      </c>
      <c r="CB221" s="182">
        <v>7</v>
      </c>
      <c r="CZ221" s="154">
        <v>0.00011</v>
      </c>
    </row>
    <row r="222" spans="1:104" ht="12.75">
      <c r="A222" s="183">
        <v>136</v>
      </c>
      <c r="B222" s="184" t="s">
        <v>446</v>
      </c>
      <c r="C222" s="185" t="s">
        <v>438</v>
      </c>
      <c r="D222" s="186" t="s">
        <v>115</v>
      </c>
      <c r="E222" s="187">
        <v>19.074</v>
      </c>
      <c r="F222" s="187">
        <v>0</v>
      </c>
      <c r="G222" s="188">
        <f>E222*F222</f>
        <v>0</v>
      </c>
      <c r="O222" s="182">
        <v>2</v>
      </c>
      <c r="AA222" s="154">
        <v>3</v>
      </c>
      <c r="AB222" s="154">
        <v>7</v>
      </c>
      <c r="AC222" s="154">
        <v>59764002</v>
      </c>
      <c r="AZ222" s="154">
        <v>2</v>
      </c>
      <c r="BA222" s="154">
        <f>IF(AZ222=1,G222,0)</f>
        <v>0</v>
      </c>
      <c r="BB222" s="154">
        <f>IF(AZ222=2,G222,0)</f>
        <v>0</v>
      </c>
      <c r="BC222" s="154">
        <f>IF(AZ222=3,G222,0)</f>
        <v>0</v>
      </c>
      <c r="BD222" s="154">
        <f>IF(AZ222=4,G222,0)</f>
        <v>0</v>
      </c>
      <c r="BE222" s="154">
        <f>IF(AZ222=5,G222,0)</f>
        <v>0</v>
      </c>
      <c r="CA222" s="182">
        <v>3</v>
      </c>
      <c r="CB222" s="182">
        <v>7</v>
      </c>
      <c r="CZ222" s="154">
        <v>0.0192</v>
      </c>
    </row>
    <row r="223" spans="1:15" ht="12.75" customHeight="1">
      <c r="A223" s="189"/>
      <c r="B223" s="190"/>
      <c r="C223" s="191" t="s">
        <v>447</v>
      </c>
      <c r="D223" s="191"/>
      <c r="E223" s="192">
        <v>19.074</v>
      </c>
      <c r="F223" s="193"/>
      <c r="G223" s="194"/>
      <c r="M223" s="195" t="s">
        <v>447</v>
      </c>
      <c r="O223" s="182"/>
    </row>
    <row r="224" spans="1:104" ht="12.75">
      <c r="A224" s="183">
        <v>137</v>
      </c>
      <c r="B224" s="184" t="s">
        <v>448</v>
      </c>
      <c r="C224" s="185" t="s">
        <v>449</v>
      </c>
      <c r="D224" s="186" t="s">
        <v>195</v>
      </c>
      <c r="E224" s="187">
        <v>0.4610298</v>
      </c>
      <c r="F224" s="187">
        <v>0</v>
      </c>
      <c r="G224" s="188">
        <f>E224*F224</f>
        <v>0</v>
      </c>
      <c r="O224" s="182">
        <v>2</v>
      </c>
      <c r="AA224" s="154">
        <v>7</v>
      </c>
      <c r="AB224" s="154">
        <v>1001</v>
      </c>
      <c r="AC224" s="154">
        <v>5</v>
      </c>
      <c r="AZ224" s="154">
        <v>2</v>
      </c>
      <c r="BA224" s="154">
        <f>IF(AZ224=1,G224,0)</f>
        <v>0</v>
      </c>
      <c r="BB224" s="154">
        <f>IF(AZ224=2,G224,0)</f>
        <v>0</v>
      </c>
      <c r="BC224" s="154">
        <f>IF(AZ224=3,G224,0)</f>
        <v>0</v>
      </c>
      <c r="BD224" s="154">
        <f>IF(AZ224=4,G224,0)</f>
        <v>0</v>
      </c>
      <c r="BE224" s="154">
        <f>IF(AZ224=5,G224,0)</f>
        <v>0</v>
      </c>
      <c r="CA224" s="182">
        <v>7</v>
      </c>
      <c r="CB224" s="182">
        <v>1001</v>
      </c>
      <c r="CZ224" s="154">
        <v>0</v>
      </c>
    </row>
    <row r="225" spans="1:57" ht="12.75">
      <c r="A225" s="196"/>
      <c r="B225" s="197" t="s">
        <v>103</v>
      </c>
      <c r="C225" s="198" t="str">
        <f>CONCATENATE(B217," ",C217)</f>
        <v>781 Obklady keramické</v>
      </c>
      <c r="D225" s="199"/>
      <c r="E225" s="200"/>
      <c r="F225" s="201"/>
      <c r="G225" s="202">
        <f>SUM(G217:G224)</f>
        <v>0</v>
      </c>
      <c r="O225" s="182">
        <v>4</v>
      </c>
      <c r="BA225" s="203">
        <f>SUM(BA217:BA224)</f>
        <v>0</v>
      </c>
      <c r="BB225" s="203">
        <f>SUM(BB217:BB224)</f>
        <v>0</v>
      </c>
      <c r="BC225" s="203">
        <f>SUM(BC217:BC224)</f>
        <v>0</v>
      </c>
      <c r="BD225" s="203">
        <f>SUM(BD217:BD224)</f>
        <v>0</v>
      </c>
      <c r="BE225" s="203">
        <f>SUM(BE217:BE224)</f>
        <v>0</v>
      </c>
    </row>
    <row r="226" spans="1:15" ht="12.75">
      <c r="A226" s="175" t="s">
        <v>89</v>
      </c>
      <c r="B226" s="176" t="s">
        <v>450</v>
      </c>
      <c r="C226" s="177" t="s">
        <v>451</v>
      </c>
      <c r="D226" s="178"/>
      <c r="E226" s="179"/>
      <c r="F226" s="179"/>
      <c r="G226" s="180"/>
      <c r="H226" s="181"/>
      <c r="I226" s="181"/>
      <c r="O226" s="182">
        <v>1</v>
      </c>
    </row>
    <row r="227" spans="1:104" ht="12.75">
      <c r="A227" s="183">
        <v>138</v>
      </c>
      <c r="B227" s="184" t="s">
        <v>452</v>
      </c>
      <c r="C227" s="185" t="s">
        <v>453</v>
      </c>
      <c r="D227" s="186" t="s">
        <v>115</v>
      </c>
      <c r="E227" s="187">
        <v>30</v>
      </c>
      <c r="F227" s="187">
        <v>0</v>
      </c>
      <c r="G227" s="188">
        <f>E227*F227</f>
        <v>0</v>
      </c>
      <c r="O227" s="182">
        <v>2</v>
      </c>
      <c r="AA227" s="154">
        <v>1</v>
      </c>
      <c r="AB227" s="154">
        <v>7</v>
      </c>
      <c r="AC227" s="154">
        <v>7</v>
      </c>
      <c r="AZ227" s="154">
        <v>2</v>
      </c>
      <c r="BA227" s="154">
        <f>IF(AZ227=1,G227,0)</f>
        <v>0</v>
      </c>
      <c r="BB227" s="154">
        <f>IF(AZ227=2,G227,0)</f>
        <v>0</v>
      </c>
      <c r="BC227" s="154">
        <f>IF(AZ227=3,G227,0)</f>
        <v>0</v>
      </c>
      <c r="BD227" s="154">
        <f>IF(AZ227=4,G227,0)</f>
        <v>0</v>
      </c>
      <c r="BE227" s="154">
        <f>IF(AZ227=5,G227,0)</f>
        <v>0</v>
      </c>
      <c r="CA227" s="182">
        <v>1</v>
      </c>
      <c r="CB227" s="182">
        <v>7</v>
      </c>
      <c r="CZ227" s="154">
        <v>7E-05</v>
      </c>
    </row>
    <row r="228" spans="1:104" ht="12.75">
      <c r="A228" s="183">
        <v>139</v>
      </c>
      <c r="B228" s="184" t="s">
        <v>454</v>
      </c>
      <c r="C228" s="185" t="s">
        <v>455</v>
      </c>
      <c r="D228" s="186" t="s">
        <v>115</v>
      </c>
      <c r="E228" s="187">
        <v>30</v>
      </c>
      <c r="F228" s="187">
        <v>0</v>
      </c>
      <c r="G228" s="188">
        <f>E228*F228</f>
        <v>0</v>
      </c>
      <c r="O228" s="182">
        <v>2</v>
      </c>
      <c r="AA228" s="154">
        <v>1</v>
      </c>
      <c r="AB228" s="154">
        <v>7</v>
      </c>
      <c r="AC228" s="154">
        <v>7</v>
      </c>
      <c r="AZ228" s="154">
        <v>2</v>
      </c>
      <c r="BA228" s="154">
        <f>IF(AZ228=1,G228,0)</f>
        <v>0</v>
      </c>
      <c r="BB228" s="154">
        <f>IF(AZ228=2,G228,0)</f>
        <v>0</v>
      </c>
      <c r="BC228" s="154">
        <f>IF(AZ228=3,G228,0)</f>
        <v>0</v>
      </c>
      <c r="BD228" s="154">
        <f>IF(AZ228=4,G228,0)</f>
        <v>0</v>
      </c>
      <c r="BE228" s="154">
        <f>IF(AZ228=5,G228,0)</f>
        <v>0</v>
      </c>
      <c r="CA228" s="182">
        <v>1</v>
      </c>
      <c r="CB228" s="182">
        <v>7</v>
      </c>
      <c r="CZ228" s="154">
        <v>0.00014</v>
      </c>
    </row>
    <row r="229" spans="1:15" ht="12.75" customHeight="1">
      <c r="A229" s="189"/>
      <c r="B229" s="190"/>
      <c r="C229" s="191" t="s">
        <v>456</v>
      </c>
      <c r="D229" s="191"/>
      <c r="E229" s="192">
        <v>30</v>
      </c>
      <c r="F229" s="193"/>
      <c r="G229" s="194"/>
      <c r="M229" s="195" t="s">
        <v>456</v>
      </c>
      <c r="O229" s="182"/>
    </row>
    <row r="230" spans="1:57" ht="12.75">
      <c r="A230" s="196"/>
      <c r="B230" s="197" t="s">
        <v>103</v>
      </c>
      <c r="C230" s="198" t="str">
        <f>CONCATENATE(B226," ",C226)</f>
        <v>784 Malby</v>
      </c>
      <c r="D230" s="199"/>
      <c r="E230" s="200"/>
      <c r="F230" s="201"/>
      <c r="G230" s="202">
        <f>SUM(G226:G229)</f>
        <v>0</v>
      </c>
      <c r="O230" s="182">
        <v>4</v>
      </c>
      <c r="BA230" s="203">
        <f>SUM(BA226:BA229)</f>
        <v>0</v>
      </c>
      <c r="BB230" s="203">
        <f>SUM(BB226:BB229)</f>
        <v>0</v>
      </c>
      <c r="BC230" s="203">
        <f>SUM(BC226:BC229)</f>
        <v>0</v>
      </c>
      <c r="BD230" s="203">
        <f>SUM(BD226:BD229)</f>
        <v>0</v>
      </c>
      <c r="BE230" s="203">
        <f>SUM(BE226:BE229)</f>
        <v>0</v>
      </c>
    </row>
    <row r="231" spans="1:15" ht="12.75">
      <c r="A231" s="175" t="s">
        <v>89</v>
      </c>
      <c r="B231" s="176" t="s">
        <v>457</v>
      </c>
      <c r="C231" s="177" t="s">
        <v>458</v>
      </c>
      <c r="D231" s="178"/>
      <c r="E231" s="179"/>
      <c r="F231" s="179"/>
      <c r="G231" s="180"/>
      <c r="H231" s="181"/>
      <c r="I231" s="181"/>
      <c r="O231" s="182">
        <v>1</v>
      </c>
    </row>
    <row r="232" spans="1:104" ht="12.75">
      <c r="A232" s="183">
        <v>140</v>
      </c>
      <c r="B232" s="184" t="s">
        <v>459</v>
      </c>
      <c r="C232" s="185" t="s">
        <v>460</v>
      </c>
      <c r="D232" s="186" t="s">
        <v>195</v>
      </c>
      <c r="E232" s="187">
        <v>18.73185</v>
      </c>
      <c r="F232" s="187">
        <v>0</v>
      </c>
      <c r="G232" s="188">
        <f>E232*F232</f>
        <v>0</v>
      </c>
      <c r="O232" s="182">
        <v>2</v>
      </c>
      <c r="AA232" s="154">
        <v>8</v>
      </c>
      <c r="AB232" s="154">
        <v>0</v>
      </c>
      <c r="AC232" s="154">
        <v>3</v>
      </c>
      <c r="AZ232" s="154">
        <v>1</v>
      </c>
      <c r="BA232" s="154">
        <f>IF(AZ232=1,G232,0)</f>
        <v>0</v>
      </c>
      <c r="BB232" s="154">
        <f>IF(AZ232=2,G232,0)</f>
        <v>0</v>
      </c>
      <c r="BC232" s="154">
        <f>IF(AZ232=3,G232,0)</f>
        <v>0</v>
      </c>
      <c r="BD232" s="154">
        <f>IF(AZ232=4,G232,0)</f>
        <v>0</v>
      </c>
      <c r="BE232" s="154">
        <f>IF(AZ232=5,G232,0)</f>
        <v>0</v>
      </c>
      <c r="CA232" s="182">
        <v>8</v>
      </c>
      <c r="CB232" s="182">
        <v>0</v>
      </c>
      <c r="CZ232" s="154">
        <v>0</v>
      </c>
    </row>
    <row r="233" spans="1:104" ht="12.75">
      <c r="A233" s="183">
        <v>141</v>
      </c>
      <c r="B233" s="184" t="s">
        <v>461</v>
      </c>
      <c r="C233" s="185" t="s">
        <v>462</v>
      </c>
      <c r="D233" s="186" t="s">
        <v>195</v>
      </c>
      <c r="E233" s="187">
        <v>262.2459</v>
      </c>
      <c r="F233" s="187">
        <v>0</v>
      </c>
      <c r="G233" s="188">
        <f>E233*F233</f>
        <v>0</v>
      </c>
      <c r="O233" s="182">
        <v>2</v>
      </c>
      <c r="AA233" s="154">
        <v>8</v>
      </c>
      <c r="AB233" s="154">
        <v>0</v>
      </c>
      <c r="AC233" s="154">
        <v>3</v>
      </c>
      <c r="AZ233" s="154">
        <v>1</v>
      </c>
      <c r="BA233" s="154">
        <f>IF(AZ233=1,G233,0)</f>
        <v>0</v>
      </c>
      <c r="BB233" s="154">
        <f>IF(AZ233=2,G233,0)</f>
        <v>0</v>
      </c>
      <c r="BC233" s="154">
        <f>IF(AZ233=3,G233,0)</f>
        <v>0</v>
      </c>
      <c r="BD233" s="154">
        <f>IF(AZ233=4,G233,0)</f>
        <v>0</v>
      </c>
      <c r="BE233" s="154">
        <f>IF(AZ233=5,G233,0)</f>
        <v>0</v>
      </c>
      <c r="CA233" s="182">
        <v>8</v>
      </c>
      <c r="CB233" s="182">
        <v>0</v>
      </c>
      <c r="CZ233" s="154">
        <v>0</v>
      </c>
    </row>
    <row r="234" spans="1:104" ht="12.75">
      <c r="A234" s="183">
        <v>142</v>
      </c>
      <c r="B234" s="184" t="s">
        <v>463</v>
      </c>
      <c r="C234" s="185" t="s">
        <v>464</v>
      </c>
      <c r="D234" s="186" t="s">
        <v>195</v>
      </c>
      <c r="E234" s="187">
        <v>18.73185</v>
      </c>
      <c r="F234" s="187">
        <v>0</v>
      </c>
      <c r="G234" s="188">
        <f>E234*F234</f>
        <v>0</v>
      </c>
      <c r="O234" s="182">
        <v>2</v>
      </c>
      <c r="AA234" s="154">
        <v>8</v>
      </c>
      <c r="AB234" s="154">
        <v>0</v>
      </c>
      <c r="AC234" s="154">
        <v>3</v>
      </c>
      <c r="AZ234" s="154">
        <v>1</v>
      </c>
      <c r="BA234" s="154">
        <f>IF(AZ234=1,G234,0)</f>
        <v>0</v>
      </c>
      <c r="BB234" s="154">
        <f>IF(AZ234=2,G234,0)</f>
        <v>0</v>
      </c>
      <c r="BC234" s="154">
        <f>IF(AZ234=3,G234,0)</f>
        <v>0</v>
      </c>
      <c r="BD234" s="154">
        <f>IF(AZ234=4,G234,0)</f>
        <v>0</v>
      </c>
      <c r="BE234" s="154">
        <f>IF(AZ234=5,G234,0)</f>
        <v>0</v>
      </c>
      <c r="CA234" s="182">
        <v>8</v>
      </c>
      <c r="CB234" s="182">
        <v>0</v>
      </c>
      <c r="CZ234" s="154">
        <v>0</v>
      </c>
    </row>
    <row r="235" spans="1:104" ht="12.75">
      <c r="A235" s="183">
        <v>143</v>
      </c>
      <c r="B235" s="184" t="s">
        <v>465</v>
      </c>
      <c r="C235" s="185" t="s">
        <v>466</v>
      </c>
      <c r="D235" s="186" t="s">
        <v>195</v>
      </c>
      <c r="E235" s="187">
        <v>74.9274</v>
      </c>
      <c r="F235" s="187">
        <v>0</v>
      </c>
      <c r="G235" s="188">
        <f>E235*F235</f>
        <v>0</v>
      </c>
      <c r="O235" s="182">
        <v>2</v>
      </c>
      <c r="AA235" s="154">
        <v>8</v>
      </c>
      <c r="AB235" s="154">
        <v>0</v>
      </c>
      <c r="AC235" s="154">
        <v>3</v>
      </c>
      <c r="AZ235" s="154">
        <v>1</v>
      </c>
      <c r="BA235" s="154">
        <f>IF(AZ235=1,G235,0)</f>
        <v>0</v>
      </c>
      <c r="BB235" s="154">
        <f>IF(AZ235=2,G235,0)</f>
        <v>0</v>
      </c>
      <c r="BC235" s="154">
        <f>IF(AZ235=3,G235,0)</f>
        <v>0</v>
      </c>
      <c r="BD235" s="154">
        <f>IF(AZ235=4,G235,0)</f>
        <v>0</v>
      </c>
      <c r="BE235" s="154">
        <f>IF(AZ235=5,G235,0)</f>
        <v>0</v>
      </c>
      <c r="CA235" s="182">
        <v>8</v>
      </c>
      <c r="CB235" s="182">
        <v>0</v>
      </c>
      <c r="CZ235" s="154">
        <v>0</v>
      </c>
    </row>
    <row r="236" spans="1:104" ht="12.75">
      <c r="A236" s="183">
        <v>144</v>
      </c>
      <c r="B236" s="184" t="s">
        <v>467</v>
      </c>
      <c r="C236" s="185" t="s">
        <v>468</v>
      </c>
      <c r="D236" s="186" t="s">
        <v>195</v>
      </c>
      <c r="E236" s="187">
        <v>18.73185</v>
      </c>
      <c r="F236" s="187">
        <v>0</v>
      </c>
      <c r="G236" s="188">
        <f>E236*F236</f>
        <v>0</v>
      </c>
      <c r="O236" s="182">
        <v>2</v>
      </c>
      <c r="AA236" s="154">
        <v>8</v>
      </c>
      <c r="AB236" s="154">
        <v>0</v>
      </c>
      <c r="AC236" s="154">
        <v>3</v>
      </c>
      <c r="AZ236" s="154">
        <v>1</v>
      </c>
      <c r="BA236" s="154">
        <f>IF(AZ236=1,G236,0)</f>
        <v>0</v>
      </c>
      <c r="BB236" s="154">
        <f>IF(AZ236=2,G236,0)</f>
        <v>0</v>
      </c>
      <c r="BC236" s="154">
        <f>IF(AZ236=3,G236,0)</f>
        <v>0</v>
      </c>
      <c r="BD236" s="154">
        <f>IF(AZ236=4,G236,0)</f>
        <v>0</v>
      </c>
      <c r="BE236" s="154">
        <f>IF(AZ236=5,G236,0)</f>
        <v>0</v>
      </c>
      <c r="CA236" s="182">
        <v>8</v>
      </c>
      <c r="CB236" s="182">
        <v>0</v>
      </c>
      <c r="CZ236" s="154">
        <v>0</v>
      </c>
    </row>
    <row r="237" spans="1:104" ht="12.75">
      <c r="A237" s="183">
        <v>145</v>
      </c>
      <c r="B237" s="184" t="s">
        <v>469</v>
      </c>
      <c r="C237" s="185" t="s">
        <v>470</v>
      </c>
      <c r="D237" s="186" t="s">
        <v>195</v>
      </c>
      <c r="E237" s="187">
        <v>18.73185</v>
      </c>
      <c r="F237" s="187">
        <v>0</v>
      </c>
      <c r="G237" s="188">
        <f>E237*F237</f>
        <v>0</v>
      </c>
      <c r="O237" s="182">
        <v>2</v>
      </c>
      <c r="AA237" s="154">
        <v>8</v>
      </c>
      <c r="AB237" s="154">
        <v>0</v>
      </c>
      <c r="AC237" s="154">
        <v>3</v>
      </c>
      <c r="AZ237" s="154">
        <v>1</v>
      </c>
      <c r="BA237" s="154">
        <f>IF(AZ237=1,G237,0)</f>
        <v>0</v>
      </c>
      <c r="BB237" s="154">
        <f>IF(AZ237=2,G237,0)</f>
        <v>0</v>
      </c>
      <c r="BC237" s="154">
        <f>IF(AZ237=3,G237,0)</f>
        <v>0</v>
      </c>
      <c r="BD237" s="154">
        <f>IF(AZ237=4,G237,0)</f>
        <v>0</v>
      </c>
      <c r="BE237" s="154">
        <f>IF(AZ237=5,G237,0)</f>
        <v>0</v>
      </c>
      <c r="CA237" s="182">
        <v>8</v>
      </c>
      <c r="CB237" s="182">
        <v>0</v>
      </c>
      <c r="CZ237" s="154">
        <v>0</v>
      </c>
    </row>
    <row r="238" spans="1:57" ht="12.75">
      <c r="A238" s="196"/>
      <c r="B238" s="197" t="s">
        <v>103</v>
      </c>
      <c r="C238" s="198" t="str">
        <f>CONCATENATE(B231," ",C231)</f>
        <v>D96 Přesuny suti a vybouraných hmot</v>
      </c>
      <c r="D238" s="199"/>
      <c r="E238" s="200"/>
      <c r="F238" s="201"/>
      <c r="G238" s="202">
        <f>SUM(G231:G237)</f>
        <v>0</v>
      </c>
      <c r="O238" s="182">
        <v>4</v>
      </c>
      <c r="BA238" s="203">
        <f>SUM(BA231:BA237)</f>
        <v>0</v>
      </c>
      <c r="BB238" s="203">
        <f>SUM(BB231:BB237)</f>
        <v>0</v>
      </c>
      <c r="BC238" s="203">
        <f>SUM(BC231:BC237)</f>
        <v>0</v>
      </c>
      <c r="BD238" s="203">
        <f>SUM(BD231:BD237)</f>
        <v>0</v>
      </c>
      <c r="BE238" s="203">
        <f>SUM(BE231:BE237)</f>
        <v>0</v>
      </c>
    </row>
    <row r="239" s="154" customFormat="1" ht="12.75"/>
    <row r="240" s="154" customFormat="1" ht="12.75"/>
    <row r="241" s="154" customFormat="1" ht="12.75"/>
    <row r="242" s="154" customFormat="1" ht="12.75"/>
    <row r="243" s="154" customFormat="1" ht="12.75"/>
    <row r="244" s="154" customFormat="1" ht="12.75"/>
    <row r="245" s="154" customFormat="1" ht="12.75"/>
    <row r="246" s="154" customFormat="1" ht="12.75"/>
    <row r="247" s="154" customFormat="1" ht="12.75"/>
    <row r="248" s="154" customFormat="1" ht="12.75"/>
    <row r="249" s="154" customFormat="1" ht="12.75"/>
    <row r="250" s="154" customFormat="1" ht="12.75"/>
    <row r="251" s="154" customFormat="1" ht="12.75"/>
    <row r="252" s="154" customFormat="1" ht="12.75"/>
    <row r="253" s="154" customFormat="1" ht="12.75"/>
    <row r="254" s="154" customFormat="1" ht="12.75"/>
    <row r="255" s="154" customFormat="1" ht="12.75"/>
    <row r="256" s="154" customFormat="1" ht="12.75"/>
    <row r="257" s="154" customFormat="1" ht="12.75"/>
    <row r="258" s="154" customFormat="1" ht="12.75"/>
    <row r="259" s="154" customFormat="1" ht="12.75"/>
    <row r="260" s="154" customFormat="1" ht="12.75"/>
    <row r="261" s="154" customFormat="1" ht="12.75"/>
    <row r="262" spans="1:7" ht="12.75">
      <c r="A262" s="206"/>
      <c r="B262" s="206"/>
      <c r="C262" s="206"/>
      <c r="D262" s="206"/>
      <c r="E262" s="206"/>
      <c r="F262" s="206"/>
      <c r="G262" s="206"/>
    </row>
    <row r="263" spans="1:7" ht="12.75">
      <c r="A263" s="206"/>
      <c r="B263" s="206"/>
      <c r="C263" s="206"/>
      <c r="D263" s="206"/>
      <c r="E263" s="206"/>
      <c r="F263" s="206"/>
      <c r="G263" s="206"/>
    </row>
    <row r="264" spans="1:7" ht="12.75">
      <c r="A264" s="206"/>
      <c r="B264" s="206"/>
      <c r="C264" s="206"/>
      <c r="D264" s="206"/>
      <c r="E264" s="206"/>
      <c r="F264" s="206"/>
      <c r="G264" s="206"/>
    </row>
    <row r="265" spans="1:7" ht="12.75">
      <c r="A265" s="206"/>
      <c r="B265" s="206"/>
      <c r="C265" s="206"/>
      <c r="D265" s="206"/>
      <c r="E265" s="206"/>
      <c r="F265" s="206"/>
      <c r="G265" s="206"/>
    </row>
    <row r="266" s="154" customFormat="1" ht="12.75"/>
    <row r="267" s="154" customFormat="1" ht="12.75"/>
    <row r="268" s="154" customFormat="1" ht="12.75"/>
    <row r="269" s="154" customFormat="1" ht="12.75"/>
    <row r="270" s="154" customFormat="1" ht="12.75"/>
    <row r="271" s="154" customFormat="1" ht="12.75"/>
    <row r="272" s="154" customFormat="1" ht="12.75"/>
    <row r="273" s="154" customFormat="1" ht="12.75"/>
    <row r="274" s="154" customFormat="1" ht="12.75"/>
    <row r="275" s="154" customFormat="1" ht="12.75"/>
    <row r="276" s="154" customFormat="1" ht="12.75"/>
    <row r="277" s="154" customFormat="1" ht="12.75"/>
    <row r="278" s="154" customFormat="1" ht="12.75"/>
    <row r="279" s="154" customFormat="1" ht="12.75"/>
    <row r="280" s="154" customFormat="1" ht="12.75"/>
    <row r="281" s="154" customFormat="1" ht="12.75"/>
    <row r="282" s="154" customFormat="1" ht="12.75"/>
    <row r="283" s="154" customFormat="1" ht="12.75"/>
    <row r="284" s="154" customFormat="1" ht="12.75"/>
    <row r="285" s="154" customFormat="1" ht="12.75"/>
    <row r="286" s="154" customFormat="1" ht="12.75"/>
    <row r="287" s="154" customFormat="1" ht="12.75"/>
    <row r="288" s="154" customFormat="1" ht="12.75"/>
    <row r="289" s="154" customFormat="1" ht="12.75"/>
    <row r="290" s="154" customFormat="1" ht="12.75"/>
    <row r="291" s="154" customFormat="1" ht="12.75"/>
    <row r="292" s="154" customFormat="1" ht="12.75"/>
    <row r="293" s="154" customFormat="1" ht="12.75"/>
    <row r="294" s="154" customFormat="1" ht="12.75"/>
    <row r="295" s="154" customFormat="1" ht="12.75"/>
    <row r="296" s="154" customFormat="1" ht="12.75"/>
    <row r="297" spans="1:2" ht="12.75">
      <c r="A297" s="207"/>
      <c r="B297" s="207"/>
    </row>
    <row r="298" spans="1:7" ht="12.75">
      <c r="A298" s="206"/>
      <c r="B298" s="206"/>
      <c r="C298" s="208"/>
      <c r="D298" s="208"/>
      <c r="E298" s="209"/>
      <c r="F298" s="208"/>
      <c r="G298" s="210"/>
    </row>
    <row r="299" spans="1:7" ht="12.75">
      <c r="A299" s="211"/>
      <c r="B299" s="211"/>
      <c r="C299" s="206"/>
      <c r="D299" s="206"/>
      <c r="E299" s="212"/>
      <c r="F299" s="206"/>
      <c r="G299" s="206"/>
    </row>
    <row r="300" spans="1:7" ht="12.75">
      <c r="A300" s="206"/>
      <c r="B300" s="206"/>
      <c r="C300" s="206"/>
      <c r="D300" s="206"/>
      <c r="E300" s="212"/>
      <c r="F300" s="206"/>
      <c r="G300" s="206"/>
    </row>
    <row r="301" spans="1:7" ht="12.75">
      <c r="A301" s="206"/>
      <c r="B301" s="206"/>
      <c r="C301" s="206"/>
      <c r="D301" s="206"/>
      <c r="E301" s="212"/>
      <c r="F301" s="206"/>
      <c r="G301" s="206"/>
    </row>
    <row r="302" spans="1:7" ht="12.75">
      <c r="A302" s="206"/>
      <c r="B302" s="206"/>
      <c r="C302" s="206"/>
      <c r="D302" s="206"/>
      <c r="E302" s="212"/>
      <c r="F302" s="206"/>
      <c r="G302" s="206"/>
    </row>
    <row r="303" spans="1:7" ht="12.75">
      <c r="A303" s="206"/>
      <c r="B303" s="206"/>
      <c r="C303" s="206"/>
      <c r="D303" s="206"/>
      <c r="E303" s="212"/>
      <c r="F303" s="206"/>
      <c r="G303" s="206"/>
    </row>
    <row r="304" spans="1:7" ht="12.75">
      <c r="A304" s="206"/>
      <c r="B304" s="206"/>
      <c r="C304" s="206"/>
      <c r="D304" s="206"/>
      <c r="E304" s="212"/>
      <c r="F304" s="206"/>
      <c r="G304" s="206"/>
    </row>
    <row r="305" spans="1:7" ht="12.75">
      <c r="A305" s="206"/>
      <c r="B305" s="206"/>
      <c r="C305" s="206"/>
      <c r="D305" s="206"/>
      <c r="E305" s="212"/>
      <c r="F305" s="206"/>
      <c r="G305" s="206"/>
    </row>
    <row r="306" spans="1:7" ht="12.75">
      <c r="A306" s="206"/>
      <c r="B306" s="206"/>
      <c r="C306" s="206"/>
      <c r="D306" s="206"/>
      <c r="E306" s="212"/>
      <c r="F306" s="206"/>
      <c r="G306" s="206"/>
    </row>
    <row r="307" spans="1:7" ht="12.75">
      <c r="A307" s="206"/>
      <c r="B307" s="206"/>
      <c r="C307" s="206"/>
      <c r="D307" s="206"/>
      <c r="E307" s="212"/>
      <c r="F307" s="206"/>
      <c r="G307" s="206"/>
    </row>
    <row r="308" spans="1:7" ht="12.75">
      <c r="A308" s="206"/>
      <c r="B308" s="206"/>
      <c r="C308" s="206"/>
      <c r="D308" s="206"/>
      <c r="E308" s="212"/>
      <c r="F308" s="206"/>
      <c r="G308" s="206"/>
    </row>
    <row r="309" spans="1:7" ht="12.75">
      <c r="A309" s="206"/>
      <c r="B309" s="206"/>
      <c r="C309" s="206"/>
      <c r="D309" s="206"/>
      <c r="E309" s="212"/>
      <c r="F309" s="206"/>
      <c r="G309" s="206"/>
    </row>
    <row r="310" spans="1:7" ht="12.75">
      <c r="A310" s="206"/>
      <c r="B310" s="206"/>
      <c r="C310" s="206"/>
      <c r="D310" s="206"/>
      <c r="E310" s="212"/>
      <c r="F310" s="206"/>
      <c r="G310" s="206"/>
    </row>
    <row r="311" spans="1:7" ht="12.75">
      <c r="A311" s="206"/>
      <c r="B311" s="206"/>
      <c r="C311" s="206"/>
      <c r="D311" s="206"/>
      <c r="E311" s="212"/>
      <c r="F311" s="206"/>
      <c r="G311" s="206"/>
    </row>
  </sheetData>
  <sheetProtection selectLockedCells="1" selectUnlockedCells="1"/>
  <mergeCells count="51">
    <mergeCell ref="A1:G1"/>
    <mergeCell ref="A3:B3"/>
    <mergeCell ref="A4:B4"/>
    <mergeCell ref="E4:G4"/>
    <mergeCell ref="C11:D11"/>
    <mergeCell ref="C12:D12"/>
    <mergeCell ref="C16:D16"/>
    <mergeCell ref="C21:D21"/>
    <mergeCell ref="C23:D23"/>
    <mergeCell ref="C25:D25"/>
    <mergeCell ref="C27:D27"/>
    <mergeCell ref="C31:D31"/>
    <mergeCell ref="C35:D35"/>
    <mergeCell ref="C36:D36"/>
    <mergeCell ref="C37:D37"/>
    <mergeCell ref="C39:D39"/>
    <mergeCell ref="C43:D43"/>
    <mergeCell ref="C45:D45"/>
    <mergeCell ref="C46:D46"/>
    <mergeCell ref="C47:D47"/>
    <mergeCell ref="C48:D48"/>
    <mergeCell ref="C49:D49"/>
    <mergeCell ref="C51:D51"/>
    <mergeCell ref="C52:D52"/>
    <mergeCell ref="C54:D54"/>
    <mergeCell ref="C58:D58"/>
    <mergeCell ref="C59:D59"/>
    <mergeCell ref="C61:D61"/>
    <mergeCell ref="C63:D63"/>
    <mergeCell ref="C65:D65"/>
    <mergeCell ref="C66:D66"/>
    <mergeCell ref="C68:D68"/>
    <mergeCell ref="C69:D69"/>
    <mergeCell ref="C70:D70"/>
    <mergeCell ref="C72:D72"/>
    <mergeCell ref="C74:D74"/>
    <mergeCell ref="C75:D75"/>
    <mergeCell ref="C76:D76"/>
    <mergeCell ref="C77:D77"/>
    <mergeCell ref="C78:D78"/>
    <mergeCell ref="C86:D86"/>
    <mergeCell ref="C198:D198"/>
    <mergeCell ref="C201:D201"/>
    <mergeCell ref="C202:D202"/>
    <mergeCell ref="C205:D205"/>
    <mergeCell ref="C210:D210"/>
    <mergeCell ref="C212:D212"/>
    <mergeCell ref="C214:D214"/>
    <mergeCell ref="C220:D220"/>
    <mergeCell ref="C223:D223"/>
    <mergeCell ref="C229:D229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cp:lastPrinted>2016-05-23T08:26:32Z</cp:lastPrinted>
  <dcterms:created xsi:type="dcterms:W3CDTF">2016-05-22T17:36:45Z</dcterms:created>
  <dcterms:modified xsi:type="dcterms:W3CDTF">2016-05-23T08:35:04Z</dcterms:modified>
  <cp:category/>
  <cp:version/>
  <cp:contentType/>
  <cp:contentStatus/>
  <cp:revision>3</cp:revision>
</cp:coreProperties>
</file>