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20835" windowHeight="9750" activeTab="0"/>
  </bookViews>
  <sheets>
    <sheet name="Stavba" sheetId="1" r:id="rId1"/>
    <sheet name="SO 01  KL" sheetId="2" r:id="rId2"/>
    <sheet name="SO 01  Rek" sheetId="3" r:id="rId3"/>
    <sheet name="SO 01  Pol" sheetId="4" r:id="rId4"/>
    <sheet name="SO 02  KL" sheetId="5" r:id="rId5"/>
    <sheet name="SO 02  Rek" sheetId="6" r:id="rId6"/>
    <sheet name="SO 02  Pol" sheetId="7" r:id="rId7"/>
    <sheet name="SO 03  KL" sheetId="8" r:id="rId8"/>
    <sheet name="SO 03  Rek" sheetId="9" r:id="rId9"/>
    <sheet name="SO 03  Pol" sheetId="10" r:id="rId10"/>
  </sheets>
  <definedNames>
    <definedName name="CelkemObjekty" localSheetId="0">'Stavba'!$F$33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'SO 01  Pol'!$1:$6</definedName>
    <definedName name="_xlnm.Print_Titles" localSheetId="2">'SO 01  Rek'!$1:$6</definedName>
    <definedName name="_xlnm.Print_Titles" localSheetId="6">'SO 02  Pol'!$1:$6</definedName>
    <definedName name="_xlnm.Print_Titles" localSheetId="5">'SO 02  Rek'!$1:$6</definedName>
    <definedName name="_xlnm.Print_Titles" localSheetId="9">'SO 03  Pol'!$1:$6</definedName>
    <definedName name="_xlnm.Print_Titles" localSheetId="8">'SO 03  Rek'!$1:$6</definedName>
    <definedName name="Objednatel" localSheetId="0">'Stavba'!$D$11</definedName>
    <definedName name="Objekt" localSheetId="0">'Stavba'!$B$29</definedName>
    <definedName name="_xlnm.Print_Area" localSheetId="1">'SO 01  KL'!$A$1:$G$45</definedName>
    <definedName name="_xlnm.Print_Area" localSheetId="3">'SO 01  Pol'!$A$1:$K$123</definedName>
    <definedName name="_xlnm.Print_Area" localSheetId="2">'SO 01  Rek'!$A$1:$I$31</definedName>
    <definedName name="_xlnm.Print_Area" localSheetId="4">'SO 02  KL'!$A$1:$G$45</definedName>
    <definedName name="_xlnm.Print_Area" localSheetId="6">'SO 02  Pol'!$A$1:$K$134</definedName>
    <definedName name="_xlnm.Print_Area" localSheetId="5">'SO 02  Rek'!$A$1:$I$31</definedName>
    <definedName name="_xlnm.Print_Area" localSheetId="7">'SO 03  KL'!$A$1:$G$45</definedName>
    <definedName name="_xlnm.Print_Area" localSheetId="9">'SO 03  Pol'!$A$1:$K$179</definedName>
    <definedName name="_xlnm.Print_Area" localSheetId="8">'SO 03  Rek'!$A$1:$I$34</definedName>
    <definedName name="_xlnm.Print_Area" localSheetId="0">'Stavba'!$B$1:$J$83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opt" localSheetId="3" hidden="1">'SO 01  Pol'!#REF!</definedName>
    <definedName name="solver_opt" localSheetId="6" hidden="1">'SO 02  Pol'!#REF!</definedName>
    <definedName name="solver_opt" localSheetId="9" hidden="1">'SO 03 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ucetDilu" localSheetId="0">'Stavba'!$F$64:$J$64</definedName>
    <definedName name="StavbaCelkem" localSheetId="0">'Stavba'!$H$33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<sst xmlns="http://schemas.openxmlformats.org/spreadsheetml/2006/main" count="1477" uniqueCount="465">
  <si>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</si>
  <si>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</si>
  <si>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</si>
  <si>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</si>
  <si>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</si>
  <si>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</si>
  <si>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</si>
  <si>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</si>
  <si>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</si>
  <si>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</si>
  <si>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</si>
  <si>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</si>
  <si>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</si>
  <si>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</si>
  <si>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</si>
  <si>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</si>
  <si>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</si>
  <si>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</si>
  <si>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</si>
  <si>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</si>
  <si>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</si>
  <si>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</si>
  <si>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</si>
  <si>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</si>
  <si>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</si>
  <si>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</si>
  <si>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</si>
  <si>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</si>
  <si>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</si>
  <si>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</si>
  <si>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</si>
  <si>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</si>
  <si>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</si>
  <si>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</si>
  <si>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</si>
  <si>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</si>
  <si>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</si>
  <si>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</si>
  <si>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</si>
  <si>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</si>
  <si>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</si>
  <si>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</si>
  <si>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</si>
  <si>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</si>
  <si>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</si>
  <si>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</si>
  <si>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</si>
  <si>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</si>
  <si>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</si>
  <si>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</si>
  <si>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</si>
  <si>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</si>
  <si>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</si>
  <si>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</si>
  <si>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</si>
  <si>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</si>
  <si>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</si>
  <si>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</si>
  <si>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</si>
  <si>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</si>
  <si>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</si>
  <si>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</si>
  <si>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</si>
  <si>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</si>
  <si>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</si>
  <si>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</si>
  <si>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</si>
  <si>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</si>
  <si>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</si>
  <si>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</si>
  <si>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</si>
  <si>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</si>
  <si>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</si>
  <si>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</si>
  <si>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</si>
  <si>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</si>
  <si>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</si>
  <si>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</si>
  <si>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</si>
  <si>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</si>
  <si>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</si>
  <si>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</si>
  <si>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</si>
  <si>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</si>
  <si>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</si>
  <si>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</si>
  <si>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</si>
  <si>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</si>
  <si>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</si>
  <si>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</si>
  <si>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</si>
  <si>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</si>
  <si>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</si>
  <si>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</si>
  <si>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</si>
  <si>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</si>
  <si>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</si>
  <si>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</si>
  <si>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</si>
  <si>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</si>
  <si>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Celkem za</t>
  </si>
  <si>
    <t>SLEPÝ ROZPOČET</t>
  </si>
  <si>
    <t>Slepý rozpočet</t>
  </si>
  <si>
    <t>16/61</t>
  </si>
  <si>
    <t>Jižní terasy V.etapa  v Českém Krumlově</t>
  </si>
  <si>
    <t>16/61 Jižní terasy V.etapa  v Českém Krumlově</t>
  </si>
  <si>
    <t>SO 01</t>
  </si>
  <si>
    <t>Jižní terasy V. etapa - část 1</t>
  </si>
  <si>
    <t>SO 01 Jižní terasy V. etapa - část 1</t>
  </si>
  <si>
    <t/>
  </si>
  <si>
    <t>1 Zemní práce</t>
  </si>
  <si>
    <t>111101113R00</t>
  </si>
  <si>
    <t>Odstranění ruderálního porostu na svahu do 1:1 s přemístěním do 50 m</t>
  </si>
  <si>
    <t>m2</t>
  </si>
  <si>
    <t>popínavé rostliny na zdi:1,0*2,6+30,0*2,0</t>
  </si>
  <si>
    <t>111201101R00</t>
  </si>
  <si>
    <t>Odstranění křovin i s kořeny na ploše do 1000 m2 s přemístěním do 50 m</t>
  </si>
  <si>
    <t>30,0*(1,3+1,6)*0,5</t>
  </si>
  <si>
    <t>122201101R01</t>
  </si>
  <si>
    <t>Odkopávky nezapažené v hor. 3 do 100 m3 ruční</t>
  </si>
  <si>
    <t>m3</t>
  </si>
  <si>
    <t>za zdivem vč základu:(1,0*2,6+29,0*2,0)*(1,3+1,8)*0,5*0,5</t>
  </si>
  <si>
    <t>161201601R00</t>
  </si>
  <si>
    <t xml:space="preserve">Vytažení výkopku na výšku do 2,0m </t>
  </si>
  <si>
    <t>zásyp za zdí:33,23</t>
  </si>
  <si>
    <t>162201203R00</t>
  </si>
  <si>
    <t xml:space="preserve">Vodorovné přemíst.výkopku, kolečko hor.1-4, do 10m </t>
  </si>
  <si>
    <t>na meziskládku:46,97</t>
  </si>
  <si>
    <t>zpět do zásypů:46,97</t>
  </si>
  <si>
    <t>162301501R00</t>
  </si>
  <si>
    <t>Vodorovné přemístění křovin do  5000 m likvidace</t>
  </si>
  <si>
    <t>43,5+62,6</t>
  </si>
  <si>
    <t>167101201R00</t>
  </si>
  <si>
    <t>Nakládání výkopku z hor.1 ÷ 4 - ručně pro zásypy a násypy</t>
  </si>
  <si>
    <t>171201101R01</t>
  </si>
  <si>
    <t>Uložení sypaniny do násypů nezhutněných ručně</t>
  </si>
  <si>
    <t>zbývající výkopy rozprostřené podél zdiva:46,97-33,23</t>
  </si>
  <si>
    <t>171201201R00</t>
  </si>
  <si>
    <t xml:space="preserve">Uložení sypaniny na skládku </t>
  </si>
  <si>
    <t>meziskládka na pozemku pod zdí :46,97</t>
  </si>
  <si>
    <t>174101102R00</t>
  </si>
  <si>
    <t xml:space="preserve">Zásyp ruční se zhutněním </t>
  </si>
  <si>
    <t>dle výkopů:46,97</t>
  </si>
  <si>
    <t>odpočet :-1*(1,0*2,6+29,0*2,0)*0,15-3,0*0,70*0,70*0,5</t>
  </si>
  <si>
    <t>-0,30*0,30*(1,2+1,7)*0,5*30</t>
  </si>
  <si>
    <t>181201102R00</t>
  </si>
  <si>
    <t xml:space="preserve">Úprava pláně v násypech v hor. 1-4, se zhutněním </t>
  </si>
  <si>
    <t>za zdivem:30,0*(1,3+1,8)*0,5</t>
  </si>
  <si>
    <t>podél zdiva pod zdivem:30,0*1,5</t>
  </si>
  <si>
    <t>2</t>
  </si>
  <si>
    <t>Základy a zvláštní zakládání</t>
  </si>
  <si>
    <t>2 Základy a zvláštní zakládání</t>
  </si>
  <si>
    <t>274321311R00</t>
  </si>
  <si>
    <t xml:space="preserve">Železobeton základových pasů C 16/20 </t>
  </si>
  <si>
    <t>obetonování kotev pro horní část zdiva po 1,0 m:(1,2+1,7)*0,5*0,30*0,30*30</t>
  </si>
  <si>
    <t>274321411R01</t>
  </si>
  <si>
    <t>Železobeton základových pasů C 16/20 s uložením licového kamene do bednění</t>
  </si>
  <si>
    <t>založení zdi :30,0*(0,45+0,50)*0,5*(0,60+0,20)*0,5</t>
  </si>
  <si>
    <t>274351215R00</t>
  </si>
  <si>
    <t xml:space="preserve">Bednění stěn základových pasů - zřízení </t>
  </si>
  <si>
    <t>základy:30,0*(0,60+0,20)</t>
  </si>
  <si>
    <t>obetonování kotev pro kotvení horní č.zdi:(1,2+1,7)*0,5*0,30*2*30</t>
  </si>
  <si>
    <t>274351216R00</t>
  </si>
  <si>
    <t xml:space="preserve">Bednění stěn základových pasů - odstranění </t>
  </si>
  <si>
    <t>274361821R00</t>
  </si>
  <si>
    <t xml:space="preserve">Výztuž základových pasů z betonářské oceli 10 505 </t>
  </si>
  <si>
    <t>t</t>
  </si>
  <si>
    <t>Začátek provozního součtu</t>
  </si>
  <si>
    <t>ocelové trny R 12:30*5*1,0</t>
  </si>
  <si>
    <t>Konec provozního součtu</t>
  </si>
  <si>
    <t>150,0*0,89*0,001*1,1</t>
  </si>
  <si>
    <t>274361921RT8</t>
  </si>
  <si>
    <t>Výztuž základových pasů ze svařovaných sítí průměr drátu  8,0, oka 100/100 mm</t>
  </si>
  <si>
    <t>30,0*(0,30+0,40)</t>
  </si>
  <si>
    <t>21,0*7,9*0,001*1,1</t>
  </si>
  <si>
    <t>281</t>
  </si>
  <si>
    <t>Statické zajištění</t>
  </si>
  <si>
    <t>281 Statické zajištění</t>
  </si>
  <si>
    <t>262601181R00</t>
  </si>
  <si>
    <t xml:space="preserve">Vrty injek.podzem.,kladivy do 56 mm,do 10 m, hor.6 </t>
  </si>
  <si>
    <t>m</t>
  </si>
  <si>
    <t>pro založení základů po 0,5m:30,0/0,5*2*0,50</t>
  </si>
  <si>
    <t>pro kotvení horní zdi po 1 m: 30,0*0,50</t>
  </si>
  <si>
    <t>285941100R00</t>
  </si>
  <si>
    <t xml:space="preserve">Kotvy z oceli D 20 mm </t>
  </si>
  <si>
    <t>kotvení horní části zdí po 1 m:30*(1,3+1,8)*0,5+30,0*0,50</t>
  </si>
  <si>
    <t>285947110R00</t>
  </si>
  <si>
    <t>Trn z betonářské oceli D 16-20 mm do délky 3 m vč.zainjektování</t>
  </si>
  <si>
    <t>pro založení základy  po 0,5m:30,0/0,5*2*0,50</t>
  </si>
  <si>
    <t>pro kotvení horní části zdi po 1,0m:30,0*0,50</t>
  </si>
  <si>
    <t>282</t>
  </si>
  <si>
    <t>Drenáže</t>
  </si>
  <si>
    <t>282 Drenáže</t>
  </si>
  <si>
    <t>212312111R00</t>
  </si>
  <si>
    <t xml:space="preserve">Lože trativodu z betonu prostého </t>
  </si>
  <si>
    <t>30,0*0,25*0,25*0,5</t>
  </si>
  <si>
    <t>212531111R00</t>
  </si>
  <si>
    <t xml:space="preserve">Výplň odvodňov. trativodů kam. hrubě drcen. 16-32 </t>
  </si>
  <si>
    <t>30,0*0,30*0,20</t>
  </si>
  <si>
    <t>212755114RX1</t>
  </si>
  <si>
    <t>Trativody z drenážních trubek DN 10 cm bez lože PVC</t>
  </si>
  <si>
    <t>napojení na již provedenou drenáž:30,0</t>
  </si>
  <si>
    <t>212971110R00</t>
  </si>
  <si>
    <t xml:space="preserve">Opláštění trativodů z geotext., do sklonu 1:2,5 </t>
  </si>
  <si>
    <t>za zdí:60,60-30,0*0,30</t>
  </si>
  <si>
    <t>kolem drenáže:30,0*1,6</t>
  </si>
  <si>
    <t>69366120.A</t>
  </si>
  <si>
    <t>Geotextilie</t>
  </si>
  <si>
    <t>99,6*1,1</t>
  </si>
  <si>
    <t>3</t>
  </si>
  <si>
    <t>Svislé a kompletní konstrukce</t>
  </si>
  <si>
    <t>3 Svislé a kompletní konstrukce</t>
  </si>
  <si>
    <t>311112315RT2</t>
  </si>
  <si>
    <t>Stěna z tvárnic ztraceného bednění , tl. 15 cm zalití tvárnic betonem C 16/20</t>
  </si>
  <si>
    <t>1,0*2,6+29,0*2,0</t>
  </si>
  <si>
    <t>311361821R00</t>
  </si>
  <si>
    <t xml:space="preserve">Výztuž nadzákladových zdí z betonářské ocelí 10505 </t>
  </si>
  <si>
    <t>do šalovek:</t>
  </si>
  <si>
    <t>R12 svislá po 50 cm:(1,0*2,6+29,0*2,0)*5*0,89*0,001*1,1</t>
  </si>
  <si>
    <t>R8  vodorovná:(30,0*8+1,0*2)*0,395*0,001*1,1</t>
  </si>
  <si>
    <t>R10 v horní části zdi:30,0*0,617*0,001*1,1</t>
  </si>
  <si>
    <t>316244044R00</t>
  </si>
  <si>
    <t>Ukončující vrstvy z cihel CP 29 cm, P25 naplocho cihly lícové mrazuvzdorné ( historizující)</t>
  </si>
  <si>
    <t>30,0*0,30</t>
  </si>
  <si>
    <t>327221131R00</t>
  </si>
  <si>
    <t xml:space="preserve">Zdění nadzákl. zdiva obklad. řádkové provazované </t>
  </si>
  <si>
    <t>(1,0*2,0+29,0*1,4)*(0,3+0,42)*0,5</t>
  </si>
  <si>
    <t>327229001</t>
  </si>
  <si>
    <t xml:space="preserve">Vytvoření odtokových kanálků ve zdivu kamenném </t>
  </si>
  <si>
    <t>kus</t>
  </si>
  <si>
    <t>po 1 m :30</t>
  </si>
  <si>
    <t>62</t>
  </si>
  <si>
    <t>Úpravy povrchů vnější</t>
  </si>
  <si>
    <t>62 Úpravy povrchů vnější</t>
  </si>
  <si>
    <t>216904112R00</t>
  </si>
  <si>
    <t xml:space="preserve">Očištění tlakovou vodou zdiva stěn </t>
  </si>
  <si>
    <t>lícová strana zdiva a základů:1,0*2,6+29,0*2,0</t>
  </si>
  <si>
    <t>627452100R00</t>
  </si>
  <si>
    <t>Úprava vodorovných spar kamenného zdiva- vyklínování podélnými kamennými odštěpky</t>
  </si>
  <si>
    <t>líc zdiva a líc základu:1,0*2,6+29,0*2,0</t>
  </si>
  <si>
    <t>627452111R00</t>
  </si>
  <si>
    <t xml:space="preserve">Spárování maltou MCs zapuštěné rovné, zdí z cihel </t>
  </si>
  <si>
    <t>hlavy zdi:30,0*(0,30+0,065*2+0,03*2)</t>
  </si>
  <si>
    <t>94</t>
  </si>
  <si>
    <t>Lešení a stavební výtahy</t>
  </si>
  <si>
    <t>94 Lešení a stavební výtahy</t>
  </si>
  <si>
    <t>941941041R00</t>
  </si>
  <si>
    <t xml:space="preserve">Montáž lešení leh.řad.s podlahami,š.1,2 m, H 10 m </t>
  </si>
  <si>
    <t>941941841R00</t>
  </si>
  <si>
    <t xml:space="preserve">Demontáž lešení leh.řad.s podlahami,š.1,2 m,H 10 m </t>
  </si>
  <si>
    <t>96</t>
  </si>
  <si>
    <t>Bourání konstrukcí</t>
  </si>
  <si>
    <t>96 Bourání konstrukcí</t>
  </si>
  <si>
    <t>151101101R00</t>
  </si>
  <si>
    <t xml:space="preserve">Pažení a rozepření stěn rýh - příložné - hl. do 2m </t>
  </si>
  <si>
    <t>zajištění zeminy při rozebírání zdiva:60,6</t>
  </si>
  <si>
    <t>zajištění horní části výkopu -nad výkopem je oplocení MŠ - upřesnit:30,0*1,0</t>
  </si>
  <si>
    <t>151101111R00</t>
  </si>
  <si>
    <t xml:space="preserve">Odstranění pažení stěn rýh - příložné - hl. do 2 m </t>
  </si>
  <si>
    <t>962022390R00</t>
  </si>
  <si>
    <t>Bourání zdiva nadzákladového kamenného na sucho ručně</t>
  </si>
  <si>
    <t>tlouštku zdiva upřesnit:60,60*0,4</t>
  </si>
  <si>
    <t>970041020R00</t>
  </si>
  <si>
    <t xml:space="preserve">Vrtání jádrové do prostého betonu d 20 mm </t>
  </si>
  <si>
    <t>pro kotvy horní části zdi do šalovacích tvárnic:30*0,10</t>
  </si>
  <si>
    <t>979021111R00</t>
  </si>
  <si>
    <t xml:space="preserve">Výběr a sbírání kamene ručně ze suti s očištěním </t>
  </si>
  <si>
    <t>99</t>
  </si>
  <si>
    <t>Staveništní přesun hmot</t>
  </si>
  <si>
    <t>99 Staveništní přesun hmot</t>
  </si>
  <si>
    <t>998153131R00</t>
  </si>
  <si>
    <t xml:space="preserve">Přesun hmot, zdi a valy samostatné zděné do 20 m </t>
  </si>
  <si>
    <t>D96</t>
  </si>
  <si>
    <t>Přesuny suti a vybouraných hmot</t>
  </si>
  <si>
    <t>D96 Přesuny suti a vybouraných hmot</t>
  </si>
  <si>
    <t>979082212R00</t>
  </si>
  <si>
    <t xml:space="preserve">Vodorovná doprava suti po suchu do 50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</si>
  <si>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</si>
  <si>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</si>
  <si>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</si>
  <si>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</si>
  <si>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</si>
  <si>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</si>
  <si>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</si>
  <si>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</si>
  <si>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</si>
  <si>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</si>
  <si>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</si>
  <si>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</si>
  <si>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Město Český Krumlov</t>
  </si>
  <si>
    <t>SO 02</t>
  </si>
  <si>
    <t>Jižní terasy V. etapa - část 2</t>
  </si>
  <si>
    <t>SO 02 Jižní terasy V. etapa - část 2</t>
  </si>
  <si>
    <t>popínavé rostliny na zdi:18,7*1,8</t>
  </si>
  <si>
    <t>18,7*(1,6+2,8)*0,5</t>
  </si>
  <si>
    <t>za zdivem vč základu:13,5*1,9*1,6*0,5+5,2*0,7*1,5*0,5+1,4*0,6*0,8</t>
  </si>
  <si>
    <t>zásyp za zdí:18,25</t>
  </si>
  <si>
    <t>na meziskládku:23,92</t>
  </si>
  <si>
    <t>zpět do zásypů:23,92</t>
  </si>
  <si>
    <t>33,66+41,14</t>
  </si>
  <si>
    <t>zbývající výkopy rozprostřené podél zdiva:23,92-18,25</t>
  </si>
  <si>
    <t>meziskládka na pozemku pod zdí :23,92</t>
  </si>
  <si>
    <t>dle výkopů:23,92</t>
  </si>
  <si>
    <t>odpočet :-1*(13,5*1,9*0,5+5,2*1,5+1,4*0,7)*0,15</t>
  </si>
  <si>
    <t>-0,30*0,30*1,5*18</t>
  </si>
  <si>
    <t>za zdivem:18,7*(1,6+2,8)*0,5</t>
  </si>
  <si>
    <t>podél zdiva pod zdivem:18,70*1,5</t>
  </si>
  <si>
    <t>obetonování kotev pro horní část zdiva po 1,0 m:1,5*0,30*0,30*18</t>
  </si>
  <si>
    <t>boční zádka u vchodu:1,4*0,6*0,8</t>
  </si>
  <si>
    <t>založení zdi :18,70*(0,45+0,50)*0,5*(0,60+0,20)*0,5</t>
  </si>
  <si>
    <t>základy:18,70*(0,60+0,20)+1,4*0,20*2</t>
  </si>
  <si>
    <t>obetonování kotev pro kotvení horní č.zdi:1,5*0,30*2*18</t>
  </si>
  <si>
    <t>ocelové trny R 12:18*5*1,0</t>
  </si>
  <si>
    <t>90,0*0,89*0,001*1,1</t>
  </si>
  <si>
    <t>zed:18,70*(0,30+0,40)</t>
  </si>
  <si>
    <t>13,09*7,9*0,001*1,1</t>
  </si>
  <si>
    <t>pro založení základů po 0,5m:37*0,50*2</t>
  </si>
  <si>
    <t>pro kotvení horní zdi po 1 m: 18*0,50</t>
  </si>
  <si>
    <t>kotvení horní části zdí po 1 m:18*1,5+18*0,50</t>
  </si>
  <si>
    <t>pro založení základy  po 0,5m:37*0,50*2</t>
  </si>
  <si>
    <t>pro kotvení horní části zdi po 1,0m:18*0,50</t>
  </si>
  <si>
    <t>(18,7+1,4)*0,25*0,25*0,5</t>
  </si>
  <si>
    <t>(18,7+1,4)*0,30*0,20</t>
  </si>
  <si>
    <t>napojení na již provedenou drenáž:18,7+1,4</t>
  </si>
  <si>
    <t>za zdí:13,5*1,9+5,2*0,7+1,4*0,7</t>
  </si>
  <si>
    <t>kolem drenáže:(18,7+1,4)*1,6</t>
  </si>
  <si>
    <t>62,43*1,1</t>
  </si>
  <si>
    <t>13,5*1,4+5,2*0,2+1,4*0,7</t>
  </si>
  <si>
    <t>R12 svislá po 50 cm:(13,5*1,4+5,2*0,2+1,4*0,7)*5*0,89*0,001*1,1</t>
  </si>
  <si>
    <t>R8  vodorovná:(13,5*7+5,2*2+1,4*2)*0,395*0,001*1,1</t>
  </si>
  <si>
    <t>R10 v horní části zdi:(18,7+1,4)*0,617*0,001*1,1</t>
  </si>
  <si>
    <t>(18,7+1,4)*0,30</t>
  </si>
  <si>
    <t>20,92*(0,3+0,42)*0,5</t>
  </si>
  <si>
    <t>327221132R00</t>
  </si>
  <si>
    <t>Zdění nadzákl. zdiva  řádkové provazované 2 stranné lícování</t>
  </si>
  <si>
    <t>zed nad terénem:5,2*1,24*0,30</t>
  </si>
  <si>
    <t>po 1 m :18</t>
  </si>
  <si>
    <t>lícová strana zdiva a základů:18,7*(1,9+2,0)*0,5</t>
  </si>
  <si>
    <t>boční zídka:1,4*0,70</t>
  </si>
  <si>
    <t>zadní část nad terénem:5,2*1,24</t>
  </si>
  <si>
    <t>bok vchodu:0,3*2,0</t>
  </si>
  <si>
    <t>líc zdiva a líc základu:44,49</t>
  </si>
  <si>
    <t>hlavy zdi:(18,7+1,4)*(0,30+0,065*2+0,03*2)</t>
  </si>
  <si>
    <t>18,7*2,0</t>
  </si>
  <si>
    <t>zajištění zeminy při rozebírání zdiva:13,5*2,0+5,2*0,7</t>
  </si>
  <si>
    <t>zajištění horní části výkopu -nad výkopem je oplocení MŠ - upřesnit:13,5*1,0</t>
  </si>
  <si>
    <t>Bourání zdiva nadzákladového kamenného a smíšeného ručně</t>
  </si>
  <si>
    <t>tlouštku zdiva upřesnit:18,7*(1,8+1,3)*0,5*0,40+(5,2*1,2+1,4*0,7)*0,30</t>
  </si>
  <si>
    <t>pro kotvy horní části zdi do šalovacích tvárnic:18*0,10</t>
  </si>
  <si>
    <t>Výběr a sbírání kamene ručně ze suti s očištěním vč. cihel</t>
  </si>
  <si>
    <t>979100011RAB</t>
  </si>
  <si>
    <t>Odvoz suti a vyb.hmot do 10 km, vnitrost. 15 m svislá doprava z 2.NP ručním nošením</t>
  </si>
  <si>
    <t>vybourané cihly zdiva -upřesnit:13,76-12,26</t>
  </si>
  <si>
    <t>SO 03</t>
  </si>
  <si>
    <t>Jižní terasy V.etapa - část 3</t>
  </si>
  <si>
    <t>SO 03 Jižní terasy V.etapa - část 3</t>
  </si>
  <si>
    <t>15,3*2,0</t>
  </si>
  <si>
    <t>podélné zdivo:1,8*0,7*1,5*0,5+13,5*(2,5+2,0)*0,5*1,5*0,5</t>
  </si>
  <si>
    <t>příčná koncová:3,0*1,0*1,0*0,5</t>
  </si>
  <si>
    <t>příčná se schodištěm:(4,8+1,0*2)*0,60*0,80+3,23*0,40*0,80*2</t>
  </si>
  <si>
    <t>boční zídka vstupu:1,4*0,6*0,8</t>
  </si>
  <si>
    <t>zásyp za zdí:22,45</t>
  </si>
  <si>
    <t>na meziskládku:31,23</t>
  </si>
  <si>
    <t>zpět do zásypů:31,23</t>
  </si>
  <si>
    <t>zbývající výkopy rozprostřené podél zdiva:31,23-22,45</t>
  </si>
  <si>
    <t>meziskládka na pozemku pod zdí :31,23</t>
  </si>
  <si>
    <t>dle výkopů:31,23</t>
  </si>
  <si>
    <t>odpočet - šalovky:-42,34*0,15</t>
  </si>
  <si>
    <t>kotvy horní:-0,30*0,30*1,5*18</t>
  </si>
  <si>
    <t>za zdivem:(15,3+3,0+4,8+1,4)*1,5</t>
  </si>
  <si>
    <t>podél zdiva pod zdivem:(15,3+3,0+4,8+3,23*2+1,4)*1,5</t>
  </si>
  <si>
    <t>obetonování kotev pro horní část zdiva po 1,0 m- podélná zed+ koncová příčná:1,5*0,30*0,30*18</t>
  </si>
  <si>
    <t>základové pasy - u vhcodu:1,4*0,6*0,8</t>
  </si>
  <si>
    <t>příčná se schodištěm:4,8*0,6*0,8+2,63*0,4*0,8*2</t>
  </si>
  <si>
    <t>založení zdi  podélné zdi +příčná koncová:(15,3+3,0)*(0,45+0,50)*0,5*(0,60+0,20)*0,5</t>
  </si>
  <si>
    <t>základy:18,30*(0,60+0,20)</t>
  </si>
  <si>
    <t>ocelové trny R 12 podélné zdi+koncová příčná:18*5*1,0</t>
  </si>
  <si>
    <t>příčné zdi se schodištěm:(2,0+1,0*2+1,6)*5*1,0</t>
  </si>
  <si>
    <t>boční u vchodu:1,4*5*1,0</t>
  </si>
  <si>
    <t>125,0*0,89*0,001*1,1</t>
  </si>
  <si>
    <t>zed podélná+ koncová příčná:(15,3+3,0)*(0,30+0,40)</t>
  </si>
  <si>
    <t>příčná se schodištěm:(2,0+1,0*2+1,6)*0,80</t>
  </si>
  <si>
    <t>u vhcodu:1,4*0,8</t>
  </si>
  <si>
    <t>18,41*7,9*0,001*1,1</t>
  </si>
  <si>
    <t>zed podélná +koncoivá příčná:</t>
  </si>
  <si>
    <t>pro založení základů po 0,5m :36*0,50*2</t>
  </si>
  <si>
    <t>kotvení horní části zdí po 1 m- podélná zed+příčná koncová:18*1,5+18*0,50</t>
  </si>
  <si>
    <t>podélná zed+ příčná koncová:</t>
  </si>
  <si>
    <t>pro založení základy  po 0,5m:36*0,50*2</t>
  </si>
  <si>
    <t>(15,3+4,8+3,0+1,4)*0,25*0,25*0,5</t>
  </si>
  <si>
    <t>(15,3+4,8+3,0+1,4)*0,30*0,20</t>
  </si>
  <si>
    <t>napojení na již provedenou drenáž:15,3+4,8+3,0+1,4</t>
  </si>
  <si>
    <t>za zdí:1,8*0,7+13,5*(3,0+2,2)*0,5+4,8*2,0+1,4*0,7</t>
  </si>
  <si>
    <t>kolem drenáže:(15,3+4,8+3,0+1,4)*1,6</t>
  </si>
  <si>
    <t>86,24*1,1</t>
  </si>
  <si>
    <t>podélná zed :0,8*0,2+13,5*(2,4+1,6)*0,5</t>
  </si>
  <si>
    <t>příčná koncová:3,0*1,0</t>
  </si>
  <si>
    <t>příčná se schodištěm:(2,0+1,0*2+1,6)*2,0</t>
  </si>
  <si>
    <t>u vchodu:1,4*0,7</t>
  </si>
  <si>
    <t>R12 svislá po 50 cm:42,34*5*0,89*0,001*1,1</t>
  </si>
  <si>
    <t>R8  vodorovná:(0,8*2+13,5*9+3,0*4+5,6*8+1,4*2)*0,395*0,001*1,1</t>
  </si>
  <si>
    <t>R10 v horní části zdi:(15,3+5,6+3,0+1,4)*0,617*0,001*1,1</t>
  </si>
  <si>
    <t>14,3+5,6+3,0+1,4</t>
  </si>
  <si>
    <t>příčná se schodištěm:5,6*2,1</t>
  </si>
  <si>
    <t>42,9*(0,30+0,42)*0,5</t>
  </si>
  <si>
    <t>zídky schodiště:2,0*(0,2+1,5)*0,5*2*0,30</t>
  </si>
  <si>
    <t>zed nad terénem:0,8*1,24+8,0*0,50*0,5</t>
  </si>
  <si>
    <t>2,99*0,30</t>
  </si>
  <si>
    <t>po 1 m :16+3+2+2</t>
  </si>
  <si>
    <t>4</t>
  </si>
  <si>
    <t>Vodorovné konstrukce</t>
  </si>
  <si>
    <t>4 Vodorovné konstrukce</t>
  </si>
  <si>
    <t>434191421R00</t>
  </si>
  <si>
    <t xml:space="preserve">Osazení stupňů kamenných na desku, broušených </t>
  </si>
  <si>
    <t>1,2*12</t>
  </si>
  <si>
    <t>463212100</t>
  </si>
  <si>
    <t xml:space="preserve">Rovnanina z kamene s vyklínováním spár úlomky </t>
  </si>
  <si>
    <t>pod schody:2,1*0,6*1,2*0,5</t>
  </si>
  <si>
    <t>58388010</t>
  </si>
  <si>
    <t>Stupeň schod. plný 150x300x1000 rovná podstupnice</t>
  </si>
  <si>
    <t>horní a spodní stupen:2</t>
  </si>
  <si>
    <t>58388011</t>
  </si>
  <si>
    <t>Stupeň schod. plný 200x280x100 zkosená ložná strana</t>
  </si>
  <si>
    <t>lícová strana zdiva a základů- podélná+koncová příčná :0,8*0,2+13,5*(3,0+2,2)*0,5+3,0*1,00</t>
  </si>
  <si>
    <t>zadní část nad terénem:0,8*1,24+8,0*0,50*0,5</t>
  </si>
  <si>
    <t>příčná zed se schodištěm:(2,0+1,6)*2,0+1,0*(2,0+0,1)*0,5*2+2,0*(0,2+1,5)*0,5*2</t>
  </si>
  <si>
    <t>líc zdiva a líc základu:55,53</t>
  </si>
  <si>
    <t>hlavy zdi:(0,8+13,5+3,0+2,0+1,0*2+1,6+1,4)*(0,30+0,065*2+0,03*2)</t>
  </si>
  <si>
    <t>63</t>
  </si>
  <si>
    <t>Podlahy a podlahové konstrukce</t>
  </si>
  <si>
    <t>63 Podlahy a podlahové konstrukce</t>
  </si>
  <si>
    <t>631315611R00</t>
  </si>
  <si>
    <t xml:space="preserve">Mazanina betonová tl. 12 - 24 cm C 16/20 </t>
  </si>
  <si>
    <t>pod schody:3,5*0,60*0,15+0,6*(0,6+0,2)*0,5*1,2</t>
  </si>
  <si>
    <t>631361921RT8</t>
  </si>
  <si>
    <t>Výztuž mazanin svařovanou sítí průměr drátu  8,0, oka 100/100 mm</t>
  </si>
  <si>
    <t>deska pod schody:3,5*0,6*7,9*0,001*1,1</t>
  </si>
  <si>
    <t>631571006R00</t>
  </si>
  <si>
    <t xml:space="preserve">Násyp ze štěrku 32-63 </t>
  </si>
  <si>
    <t>pod desku schodiště:3,5*00,60*0,20</t>
  </si>
  <si>
    <t>13,5*(3,0+2,2)*0,5</t>
  </si>
  <si>
    <t>zajištění zeminy při rozebírání zdiva:13,5*(3,0+2,2)*0,5+3,0*1,0+4,8*2,0</t>
  </si>
  <si>
    <t>zajištění horní části výkopu -nad výkopem je oplocení MŠ - upřesnit:15,3*1,0</t>
  </si>
  <si>
    <t>tlouštku zdiva upřesnit:0,8*2,0*0,30+13,5*(3,0+2,2)*0,5*0,40+3,8*2,0*0,40</t>
  </si>
  <si>
    <t>963023610R00</t>
  </si>
  <si>
    <t xml:space="preserve">Vybourání schod.stupňů kamenných </t>
  </si>
  <si>
    <t>upřesnit:1,0*7</t>
  </si>
  <si>
    <t>Výběr a sbírání kamene ručně ze suti s očištěním vč.cihel</t>
  </si>
  <si>
    <t>767</t>
  </si>
  <si>
    <t>Konstrukce zámečnické</t>
  </si>
  <si>
    <t>767 Konstrukce zámečnické</t>
  </si>
  <si>
    <t>767161120R00</t>
  </si>
  <si>
    <t>Montáž zábradlí rovného z trubek do zdiva do 30 kg na chemnické kotvy</t>
  </si>
  <si>
    <t>příčná zed se schodištěm:5,6-1,2+1,0*2+4,7*2</t>
  </si>
  <si>
    <t>767920110R00</t>
  </si>
  <si>
    <t xml:space="preserve">Montáž vrat na zděné sloupky, plochy do 2 m2 </t>
  </si>
  <si>
    <t>55342600</t>
  </si>
  <si>
    <t>Branka ocelová  vstupní vč. 2 sloupků, nátěry 1000/1800- popis viz ozn. Z.3</t>
  </si>
  <si>
    <t>55395000.A</t>
  </si>
  <si>
    <t>Zábradlí ocelové kovářské žár.zink.+ nátěr v.1,1m popis viz výpis Z21</t>
  </si>
  <si>
    <t>998767101R00</t>
  </si>
  <si>
    <t xml:space="preserve">Přesun hmot pro zámečnické konstr., výšky do 6 m </t>
  </si>
  <si>
    <t>vybourané cihly zdiva -upřesnit:2,6*2,0*0,3</t>
  </si>
  <si>
    <t>Slepý rozpočet stavby</t>
  </si>
  <si>
    <t xml:space="preserve">Rozpočet je zpracován podle zjednodušené projektové dokumentace , která neobsahuje veškeré popisy konstrukcí a prací pro přesné zpracování rozpočtu a výkazu výměr. Oceněné těchto  konstrukcí a prací bude upřesněno dle skutečnosti.
Ocenění založení zdi je počítáno dle detailu pro založení zdi ve sklaním podloží.
Rozpočet a výkazy výměr splňují podmínky pro vymezení předmětu veřejné zakázky na stavební práce a rozsah soupisu stavebních prací, dodávek a služeb s výklazem výměr dle VYHLÁŠKY č.230/2012.
Soupisy stavebních prací , dodávek a služeb jsou zpracovány kombinací cenové soustavy zpracované společností RTS , a.s.  a individuálního popisu. Veškeré položky obsažené v soupise jsou převzaty z cenové soustavy RTS, a.s., ostatní položky jsou definovány individuálním popisem. 
Obsah jednotlivých položek, způsob měření a ostatní podmínky definující obsah a použití jednotlivých položek jsou obsaženy v úvodních ustanoveních příslušných sborníků, které jsou volně přístupné na elektronické adrese www.cenovasoustava.cz.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</si>
</sst>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3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14" fontId="20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49" fontId="18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1" fillId="19" borderId="10" xfId="0" applyFont="1" applyFill="1" applyBorder="1" applyAlignment="1">
      <alignment wrapText="1"/>
    </xf>
    <xf numFmtId="0" fontId="21" fillId="19" borderId="11" xfId="0" applyFont="1" applyFill="1" applyBorder="1" applyAlignment="1">
      <alignment wrapText="1"/>
    </xf>
    <xf numFmtId="0" fontId="21" fillId="19" borderId="12" xfId="0" applyFont="1" applyFill="1" applyBorder="1" applyAlignment="1">
      <alignment wrapText="1"/>
    </xf>
    <xf numFmtId="0" fontId="21" fillId="19" borderId="10" xfId="0" applyFont="1" applyFill="1" applyBorder="1" applyAlignment="1">
      <alignment horizontal="right" wrapText="1"/>
    </xf>
    <xf numFmtId="0" fontId="18" fillId="19" borderId="11" xfId="0" applyFont="1" applyFill="1" applyBorder="1" applyAlignment="1">
      <alignment/>
    </xf>
    <xf numFmtId="0" fontId="21" fillId="19" borderId="11" xfId="0" applyFont="1" applyFill="1" applyBorder="1" applyAlignment="1">
      <alignment horizontal="right" wrapText="1"/>
    </xf>
    <xf numFmtId="0" fontId="21" fillId="19" borderId="12" xfId="0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horizontal="right" wrapText="1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" fontId="18" fillId="0" borderId="0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vertical="center"/>
    </xf>
    <xf numFmtId="4" fontId="18" fillId="0" borderId="15" xfId="0" applyNumberFormat="1" applyFont="1" applyBorder="1" applyAlignment="1">
      <alignment horizontal="right" vertical="center"/>
    </xf>
    <xf numFmtId="4" fontId="18" fillId="0" borderId="16" xfId="0" applyNumberFormat="1" applyFont="1" applyBorder="1" applyAlignment="1">
      <alignment horizontal="right" vertical="center"/>
    </xf>
    <xf numFmtId="4" fontId="18" fillId="24" borderId="0" xfId="0" applyNumberFormat="1" applyFont="1" applyFill="1" applyBorder="1" applyAlignment="1">
      <alignment vertical="center"/>
    </xf>
    <xf numFmtId="4" fontId="18" fillId="0" borderId="13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4" fontId="18" fillId="0" borderId="17" xfId="0" applyNumberFormat="1" applyFont="1" applyBorder="1" applyAlignment="1">
      <alignment horizontal="right" vertical="center"/>
    </xf>
    <xf numFmtId="4" fontId="18" fillId="0" borderId="18" xfId="0" applyNumberFormat="1" applyFont="1" applyBorder="1" applyAlignment="1">
      <alignment horizontal="right" vertical="center"/>
    </xf>
    <xf numFmtId="0" fontId="23" fillId="18" borderId="10" xfId="0" applyFont="1" applyFill="1" applyBorder="1" applyAlignment="1">
      <alignment vertical="center"/>
    </xf>
    <xf numFmtId="0" fontId="24" fillId="18" borderId="11" xfId="0" applyFont="1" applyFill="1" applyBorder="1" applyAlignment="1">
      <alignment vertical="center"/>
    </xf>
    <xf numFmtId="0" fontId="18" fillId="18" borderId="11" xfId="0" applyFont="1" applyFill="1" applyBorder="1" applyAlignment="1">
      <alignment vertical="center"/>
    </xf>
    <xf numFmtId="4" fontId="23" fillId="18" borderId="19" xfId="0" applyNumberFormat="1" applyFont="1" applyFill="1" applyBorder="1" applyAlignment="1">
      <alignment horizontal="right" vertical="center"/>
    </xf>
    <xf numFmtId="4" fontId="23" fillId="18" borderId="20" xfId="0" applyNumberFormat="1" applyFont="1" applyFill="1" applyBorder="1" applyAlignment="1">
      <alignment horizontal="right" vertical="center"/>
    </xf>
    <xf numFmtId="4" fontId="24" fillId="24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4" fontId="18" fillId="0" borderId="0" xfId="0" applyNumberFormat="1" applyFont="1" applyAlignment="1">
      <alignment/>
    </xf>
    <xf numFmtId="0" fontId="21" fillId="19" borderId="10" xfId="0" applyFont="1" applyFill="1" applyBorder="1" applyAlignment="1">
      <alignment vertical="center"/>
    </xf>
    <xf numFmtId="0" fontId="24" fillId="19" borderId="11" xfId="0" applyFont="1" applyFill="1" applyBorder="1" applyAlignment="1">
      <alignment vertical="center"/>
    </xf>
    <xf numFmtId="0" fontId="24" fillId="19" borderId="12" xfId="0" applyFont="1" applyFill="1" applyBorder="1" applyAlignment="1">
      <alignment vertical="center" wrapText="1"/>
    </xf>
    <xf numFmtId="0" fontId="24" fillId="19" borderId="21" xfId="0" applyFont="1" applyFill="1" applyBorder="1" applyAlignment="1">
      <alignment horizontal="center" vertical="center" wrapText="1"/>
    </xf>
    <xf numFmtId="0" fontId="24" fillId="19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6" xfId="0" applyFont="1" applyBorder="1" applyAlignment="1">
      <alignment/>
    </xf>
    <xf numFmtId="164" fontId="20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right"/>
    </xf>
    <xf numFmtId="3" fontId="20" fillId="0" borderId="23" xfId="0" applyNumberFormat="1" applyFont="1" applyBorder="1" applyAlignment="1">
      <alignment horizontal="right"/>
    </xf>
    <xf numFmtId="165" fontId="18" fillId="0" borderId="24" xfId="0" applyNumberFormat="1" applyFont="1" applyBorder="1" applyAlignment="1">
      <alignment/>
    </xf>
    <xf numFmtId="49" fontId="20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164" fontId="20" fillId="0" borderId="14" xfId="0" applyNumberFormat="1" applyFont="1" applyBorder="1" applyAlignment="1">
      <alignment/>
    </xf>
    <xf numFmtId="3" fontId="21" fillId="0" borderId="24" xfId="0" applyNumberFormat="1" applyFont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3" fontId="20" fillId="0" borderId="24" xfId="0" applyNumberFormat="1" applyFont="1" applyBorder="1" applyAlignment="1">
      <alignment horizontal="right"/>
    </xf>
    <xf numFmtId="0" fontId="21" fillId="18" borderId="10" xfId="0" applyFont="1" applyFill="1" applyBorder="1" applyAlignment="1">
      <alignment vertical="center"/>
    </xf>
    <xf numFmtId="49" fontId="21" fillId="18" borderId="11" xfId="0" applyNumberFormat="1" applyFont="1" applyFill="1" applyBorder="1" applyAlignment="1">
      <alignment horizontal="left" vertical="center"/>
    </xf>
    <xf numFmtId="0" fontId="21" fillId="18" borderId="11" xfId="0" applyFont="1" applyFill="1" applyBorder="1" applyAlignment="1">
      <alignment vertical="center"/>
    </xf>
    <xf numFmtId="164" fontId="20" fillId="18" borderId="12" xfId="0" applyNumberFormat="1" applyFont="1" applyFill="1" applyBorder="1" applyAlignment="1">
      <alignment/>
    </xf>
    <xf numFmtId="3" fontId="21" fillId="18" borderId="21" xfId="0" applyNumberFormat="1" applyFont="1" applyFill="1" applyBorder="1" applyAlignment="1">
      <alignment horizontal="right" vertical="center"/>
    </xf>
    <xf numFmtId="165" fontId="21" fillId="18" borderId="2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21" fillId="19" borderId="21" xfId="0" applyFont="1" applyFill="1" applyBorder="1" applyAlignment="1">
      <alignment vertical="center" wrapText="1"/>
    </xf>
    <xf numFmtId="0" fontId="24" fillId="19" borderId="10" xfId="0" applyFont="1" applyFill="1" applyBorder="1" applyAlignment="1">
      <alignment vertical="center"/>
    </xf>
    <xf numFmtId="49" fontId="20" fillId="0" borderId="23" xfId="0" applyNumberFormat="1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49" fontId="20" fillId="0" borderId="24" xfId="0" applyNumberFormat="1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3" fontId="21" fillId="18" borderId="12" xfId="0" applyNumberFormat="1" applyFont="1" applyFill="1" applyBorder="1" applyAlignment="1">
      <alignment horizontal="right" vertical="center"/>
    </xf>
    <xf numFmtId="4" fontId="24" fillId="19" borderId="21" xfId="0" applyNumberFormat="1" applyFont="1" applyFill="1" applyBorder="1" applyAlignment="1">
      <alignment horizontal="center" vertical="center"/>
    </xf>
    <xf numFmtId="165" fontId="20" fillId="0" borderId="23" xfId="0" applyNumberFormat="1" applyFont="1" applyBorder="1" applyAlignment="1">
      <alignment/>
    </xf>
    <xf numFmtId="165" fontId="20" fillId="0" borderId="24" xfId="0" applyNumberFormat="1" applyFont="1" applyBorder="1" applyAlignment="1">
      <alignment/>
    </xf>
    <xf numFmtId="165" fontId="20" fillId="18" borderId="21" xfId="0" applyNumberFormat="1" applyFont="1" applyFill="1" applyBorder="1" applyAlignment="1">
      <alignment/>
    </xf>
    <xf numFmtId="0" fontId="24" fillId="19" borderId="11" xfId="0" applyFont="1" applyFill="1" applyBorder="1" applyAlignment="1">
      <alignment vertical="center" wrapText="1"/>
    </xf>
    <xf numFmtId="0" fontId="24" fillId="19" borderId="11" xfId="0" applyFont="1" applyFill="1" applyBorder="1" applyAlignment="1">
      <alignment horizontal="center" vertical="center" wrapText="1"/>
    </xf>
    <xf numFmtId="164" fontId="20" fillId="0" borderId="16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164" fontId="20" fillId="18" borderId="11" xfId="0" applyNumberFormat="1" applyFont="1" applyFill="1" applyBorder="1" applyAlignment="1">
      <alignment/>
    </xf>
    <xf numFmtId="3" fontId="21" fillId="18" borderId="11" xfId="0" applyNumberFormat="1" applyFont="1" applyFill="1" applyBorder="1" applyAlignment="1">
      <alignment horizontal="right" vertical="center"/>
    </xf>
    <xf numFmtId="0" fontId="19" fillId="0" borderId="18" xfId="0" applyFont="1" applyBorder="1" applyAlignment="1">
      <alignment horizontal="centerContinuous" vertical="top"/>
    </xf>
    <xf numFmtId="0" fontId="18" fillId="0" borderId="18" xfId="0" applyFont="1" applyBorder="1" applyAlignment="1">
      <alignment horizontal="centerContinuous"/>
    </xf>
    <xf numFmtId="0" fontId="24" fillId="19" borderId="25" xfId="0" applyFont="1" applyFill="1" applyBorder="1" applyAlignment="1">
      <alignment horizontal="left"/>
    </xf>
    <xf numFmtId="0" fontId="20" fillId="19" borderId="26" xfId="0" applyFont="1" applyFill="1" applyBorder="1" applyAlignment="1">
      <alignment horizontal="centerContinuous"/>
    </xf>
    <xf numFmtId="49" fontId="21" fillId="19" borderId="27" xfId="0" applyNumberFormat="1" applyFont="1" applyFill="1" applyBorder="1" applyAlignment="1">
      <alignment horizontal="left"/>
    </xf>
    <xf numFmtId="49" fontId="20" fillId="19" borderId="26" xfId="0" applyNumberFormat="1" applyFont="1" applyFill="1" applyBorder="1" applyAlignment="1">
      <alignment horizontal="centerContinuous"/>
    </xf>
    <xf numFmtId="0" fontId="20" fillId="0" borderId="28" xfId="0" applyFont="1" applyBorder="1" applyAlignment="1">
      <alignment/>
    </xf>
    <xf numFmtId="49" fontId="20" fillId="0" borderId="29" xfId="0" applyNumberFormat="1" applyFont="1" applyBorder="1" applyAlignment="1">
      <alignment horizontal="left"/>
    </xf>
    <xf numFmtId="0" fontId="18" fillId="0" borderId="30" xfId="0" applyFont="1" applyBorder="1" applyAlignment="1">
      <alignment/>
    </xf>
    <xf numFmtId="0" fontId="20" fillId="0" borderId="12" xfId="0" applyFont="1" applyBorder="1" applyAlignment="1">
      <alignment/>
    </xf>
    <xf numFmtId="49" fontId="20" fillId="0" borderId="11" xfId="0" applyNumberFormat="1" applyFont="1" applyBorder="1" applyAlignment="1">
      <alignment/>
    </xf>
    <xf numFmtId="49" fontId="20" fillId="0" borderId="12" xfId="0" applyNumberFormat="1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31" xfId="0" applyFont="1" applyBorder="1" applyAlignment="1">
      <alignment horizontal="left"/>
    </xf>
    <xf numFmtId="0" fontId="24" fillId="0" borderId="30" xfId="0" applyFont="1" applyBorder="1" applyAlignment="1">
      <alignment/>
    </xf>
    <xf numFmtId="49" fontId="20" fillId="0" borderId="31" xfId="0" applyNumberFormat="1" applyFont="1" applyBorder="1" applyAlignment="1">
      <alignment horizontal="left"/>
    </xf>
    <xf numFmtId="49" fontId="24" fillId="19" borderId="30" xfId="0" applyNumberFormat="1" applyFont="1" applyFill="1" applyBorder="1" applyAlignment="1">
      <alignment/>
    </xf>
    <xf numFmtId="49" fontId="18" fillId="19" borderId="12" xfId="0" applyNumberFormat="1" applyFont="1" applyFill="1" applyBorder="1" applyAlignment="1">
      <alignment/>
    </xf>
    <xf numFmtId="49" fontId="24" fillId="19" borderId="11" xfId="0" applyNumberFormat="1" applyFont="1" applyFill="1" applyBorder="1" applyAlignment="1">
      <alignment/>
    </xf>
    <xf numFmtId="49" fontId="18" fillId="19" borderId="11" xfId="0" applyNumberFormat="1" applyFont="1" applyFill="1" applyBorder="1" applyAlignment="1">
      <alignment/>
    </xf>
    <xf numFmtId="0" fontId="20" fillId="0" borderId="21" xfId="0" applyFont="1" applyFill="1" applyBorder="1" applyAlignment="1">
      <alignment/>
    </xf>
    <xf numFmtId="3" fontId="20" fillId="0" borderId="31" xfId="0" applyNumberFormat="1" applyFont="1" applyBorder="1" applyAlignment="1">
      <alignment horizontal="left"/>
    </xf>
    <xf numFmtId="0" fontId="18" fillId="0" borderId="0" xfId="0" applyFont="1" applyFill="1" applyAlignment="1">
      <alignment/>
    </xf>
    <xf numFmtId="49" fontId="24" fillId="19" borderId="32" xfId="0" applyNumberFormat="1" applyFont="1" applyFill="1" applyBorder="1" applyAlignment="1">
      <alignment/>
    </xf>
    <xf numFmtId="49" fontId="18" fillId="19" borderId="14" xfId="0" applyNumberFormat="1" applyFont="1" applyFill="1" applyBorder="1" applyAlignment="1">
      <alignment/>
    </xf>
    <xf numFmtId="49" fontId="24" fillId="19" borderId="0" xfId="0" applyNumberFormat="1" applyFont="1" applyFill="1" applyBorder="1" applyAlignment="1">
      <alignment/>
    </xf>
    <xf numFmtId="49" fontId="18" fillId="19" borderId="0" xfId="0" applyNumberFormat="1" applyFont="1" applyFill="1" applyBorder="1" applyAlignment="1">
      <alignment/>
    </xf>
    <xf numFmtId="49" fontId="20" fillId="0" borderId="21" xfId="0" applyNumberFormat="1" applyFont="1" applyBorder="1" applyAlignment="1">
      <alignment horizontal="left"/>
    </xf>
    <xf numFmtId="0" fontId="20" fillId="0" borderId="33" xfId="0" applyFont="1" applyBorder="1" applyAlignment="1">
      <alignment/>
    </xf>
    <xf numFmtId="0" fontId="20" fillId="0" borderId="21" xfId="0" applyNumberFormat="1" applyFont="1" applyBorder="1" applyAlignment="1">
      <alignment/>
    </xf>
    <xf numFmtId="0" fontId="20" fillId="0" borderId="34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20" fillId="0" borderId="34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21" xfId="0" applyFont="1" applyBorder="1" applyAlignment="1">
      <alignment/>
    </xf>
    <xf numFmtId="0" fontId="20" fillId="0" borderId="34" xfId="0" applyFont="1" applyBorder="1" applyAlignment="1">
      <alignment/>
    </xf>
    <xf numFmtId="3" fontId="18" fillId="0" borderId="0" xfId="0" applyNumberFormat="1" applyFont="1" applyAlignment="1">
      <alignment/>
    </xf>
    <xf numFmtId="0" fontId="20" fillId="0" borderId="30" xfId="0" applyFont="1" applyBorder="1" applyAlignment="1">
      <alignment/>
    </xf>
    <xf numFmtId="0" fontId="20" fillId="0" borderId="28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19" fillId="0" borderId="36" xfId="0" applyFont="1" applyBorder="1" applyAlignment="1">
      <alignment horizontal="centerContinuous" vertical="center"/>
    </xf>
    <xf numFmtId="0" fontId="23" fillId="0" borderId="37" xfId="0" applyFont="1" applyBorder="1" applyAlignment="1">
      <alignment horizontal="centerContinuous" vertical="center"/>
    </xf>
    <xf numFmtId="0" fontId="18" fillId="0" borderId="37" xfId="0" applyFont="1" applyBorder="1" applyAlignment="1">
      <alignment horizontal="centerContinuous" vertical="center"/>
    </xf>
    <xf numFmtId="0" fontId="18" fillId="0" borderId="38" xfId="0" applyFont="1" applyBorder="1" applyAlignment="1">
      <alignment horizontal="centerContinuous" vertical="center"/>
    </xf>
    <xf numFmtId="0" fontId="24" fillId="19" borderId="19" xfId="0" applyFont="1" applyFill="1" applyBorder="1" applyAlignment="1">
      <alignment horizontal="left"/>
    </xf>
    <xf numFmtId="0" fontId="18" fillId="19" borderId="20" xfId="0" applyFont="1" applyFill="1" applyBorder="1" applyAlignment="1">
      <alignment horizontal="left"/>
    </xf>
    <xf numFmtId="0" fontId="18" fillId="19" borderId="39" xfId="0" applyFont="1" applyFill="1" applyBorder="1" applyAlignment="1">
      <alignment horizontal="centerContinuous"/>
    </xf>
    <xf numFmtId="0" fontId="24" fillId="19" borderId="20" xfId="0" applyFont="1" applyFill="1" applyBorder="1" applyAlignment="1">
      <alignment horizontal="centerContinuous"/>
    </xf>
    <xf numFmtId="0" fontId="18" fillId="19" borderId="20" xfId="0" applyFont="1" applyFill="1" applyBorder="1" applyAlignment="1">
      <alignment horizontal="centerContinuous"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3" fontId="18" fillId="0" borderId="29" xfId="0" applyNumberFormat="1" applyFont="1" applyBorder="1" applyAlignment="1">
      <alignment/>
    </xf>
    <xf numFmtId="0" fontId="18" fillId="0" borderId="25" xfId="0" applyFont="1" applyBorder="1" applyAlignment="1">
      <alignment/>
    </xf>
    <xf numFmtId="3" fontId="18" fillId="0" borderId="27" xfId="0" applyNumberFormat="1" applyFont="1" applyBorder="1" applyAlignment="1">
      <alignment/>
    </xf>
    <xf numFmtId="0" fontId="18" fillId="0" borderId="26" xfId="0" applyFont="1" applyBorder="1" applyAlignment="1">
      <alignment/>
    </xf>
    <xf numFmtId="3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1" xfId="0" applyFont="1" applyBorder="1" applyAlignment="1">
      <alignment shrinkToFit="1"/>
    </xf>
    <xf numFmtId="0" fontId="18" fillId="0" borderId="43" xfId="0" applyFont="1" applyBorder="1" applyAlignment="1">
      <alignment/>
    </xf>
    <xf numFmtId="0" fontId="18" fillId="0" borderId="32" xfId="0" applyFont="1" applyBorder="1" applyAlignment="1">
      <alignment/>
    </xf>
    <xf numFmtId="3" fontId="18" fillId="0" borderId="44" xfId="0" applyNumberFormat="1" applyFont="1" applyBorder="1" applyAlignment="1">
      <alignment/>
    </xf>
    <xf numFmtId="0" fontId="18" fillId="0" borderId="45" xfId="0" applyFont="1" applyBorder="1" applyAlignment="1">
      <alignment/>
    </xf>
    <xf numFmtId="3" fontId="18" fillId="0" borderId="46" xfId="0" applyNumberFormat="1" applyFont="1" applyBorder="1" applyAlignment="1">
      <alignment/>
    </xf>
    <xf numFmtId="0" fontId="18" fillId="0" borderId="47" xfId="0" applyFont="1" applyBorder="1" applyAlignment="1">
      <alignment/>
    </xf>
    <xf numFmtId="0" fontId="24" fillId="19" borderId="25" xfId="0" applyFont="1" applyFill="1" applyBorder="1" applyAlignment="1">
      <alignment/>
    </xf>
    <xf numFmtId="0" fontId="24" fillId="19" borderId="27" xfId="0" applyFont="1" applyFill="1" applyBorder="1" applyAlignment="1">
      <alignment/>
    </xf>
    <xf numFmtId="0" fontId="24" fillId="19" borderId="26" xfId="0" applyFont="1" applyFill="1" applyBorder="1" applyAlignment="1">
      <alignment/>
    </xf>
    <xf numFmtId="0" fontId="24" fillId="19" borderId="48" xfId="0" applyFont="1" applyFill="1" applyBorder="1" applyAlignment="1">
      <alignment/>
    </xf>
    <xf numFmtId="0" fontId="24" fillId="19" borderId="49" xfId="0" applyFont="1" applyFill="1" applyBorder="1" applyAlignment="1">
      <alignment/>
    </xf>
    <xf numFmtId="0" fontId="18" fillId="0" borderId="14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0" xfId="0" applyFont="1" applyBorder="1" applyAlignment="1">
      <alignment horizontal="right"/>
    </xf>
    <xf numFmtId="166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51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3" xfId="0" applyFont="1" applyBorder="1" applyAlignment="1">
      <alignment/>
    </xf>
    <xf numFmtId="0" fontId="18" fillId="0" borderId="16" xfId="0" applyFont="1" applyBorder="1" applyAlignment="1">
      <alignment/>
    </xf>
    <xf numFmtId="165" fontId="18" fillId="0" borderId="22" xfId="0" applyNumberFormat="1" applyFont="1" applyBorder="1" applyAlignment="1">
      <alignment horizontal="right"/>
    </xf>
    <xf numFmtId="0" fontId="18" fillId="0" borderId="22" xfId="0" applyFont="1" applyBorder="1" applyAlignment="1">
      <alignment/>
    </xf>
    <xf numFmtId="0" fontId="18" fillId="0" borderId="11" xfId="0" applyFont="1" applyBorder="1" applyAlignment="1">
      <alignment/>
    </xf>
    <xf numFmtId="165" fontId="18" fillId="0" borderId="12" xfId="0" applyNumberFormat="1" applyFont="1" applyBorder="1" applyAlignment="1">
      <alignment horizontal="right"/>
    </xf>
    <xf numFmtId="0" fontId="23" fillId="19" borderId="45" xfId="0" applyFont="1" applyFill="1" applyBorder="1" applyAlignment="1">
      <alignment/>
    </xf>
    <xf numFmtId="0" fontId="23" fillId="19" borderId="46" xfId="0" applyFont="1" applyFill="1" applyBorder="1" applyAlignment="1">
      <alignment/>
    </xf>
    <xf numFmtId="0" fontId="23" fillId="19" borderId="47" xfId="0" applyFont="1" applyFill="1" applyBorder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vertical="justify"/>
    </xf>
    <xf numFmtId="49" fontId="24" fillId="0" borderId="54" xfId="46" applyNumberFormat="1" applyFont="1" applyBorder="1">
      <alignment/>
      <protection/>
    </xf>
    <xf numFmtId="49" fontId="18" fillId="0" borderId="54" xfId="46" applyNumberFormat="1" applyFont="1" applyBorder="1">
      <alignment/>
      <protection/>
    </xf>
    <xf numFmtId="49" fontId="18" fillId="0" borderId="54" xfId="46" applyNumberFormat="1" applyFont="1" applyBorder="1" applyAlignment="1">
      <alignment horizontal="right"/>
      <protection/>
    </xf>
    <xf numFmtId="0" fontId="18" fillId="0" borderId="55" xfId="46" applyFont="1" applyBorder="1">
      <alignment/>
      <protection/>
    </xf>
    <xf numFmtId="49" fontId="18" fillId="0" borderId="54" xfId="0" applyNumberFormat="1" applyFont="1" applyBorder="1" applyAlignment="1">
      <alignment horizontal="left"/>
    </xf>
    <xf numFmtId="0" fontId="18" fillId="0" borderId="56" xfId="0" applyNumberFormat="1" applyFont="1" applyBorder="1" applyAlignment="1">
      <alignment/>
    </xf>
    <xf numFmtId="49" fontId="24" fillId="0" borderId="57" xfId="46" applyNumberFormat="1" applyFont="1" applyBorder="1">
      <alignment/>
      <protection/>
    </xf>
    <xf numFmtId="49" fontId="18" fillId="0" borderId="57" xfId="46" applyNumberFormat="1" applyFont="1" applyBorder="1">
      <alignment/>
      <protection/>
    </xf>
    <xf numFmtId="49" fontId="18" fillId="0" borderId="57" xfId="46" applyNumberFormat="1" applyFont="1" applyBorder="1" applyAlignment="1">
      <alignment horizontal="right"/>
      <protection/>
    </xf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49" fontId="24" fillId="19" borderId="19" xfId="0" applyNumberFormat="1" applyFont="1" applyFill="1" applyBorder="1" applyAlignment="1">
      <alignment horizontal="center"/>
    </xf>
    <xf numFmtId="0" fontId="24" fillId="19" borderId="20" xfId="0" applyFont="1" applyFill="1" applyBorder="1" applyAlignment="1">
      <alignment horizontal="center"/>
    </xf>
    <xf numFmtId="0" fontId="24" fillId="19" borderId="39" xfId="0" applyFont="1" applyFill="1" applyBorder="1" applyAlignment="1">
      <alignment horizontal="center"/>
    </xf>
    <xf numFmtId="0" fontId="24" fillId="19" borderId="58" xfId="0" applyFont="1" applyFill="1" applyBorder="1" applyAlignment="1">
      <alignment horizontal="center"/>
    </xf>
    <xf numFmtId="0" fontId="24" fillId="19" borderId="59" xfId="0" applyFont="1" applyFill="1" applyBorder="1" applyAlignment="1">
      <alignment horizontal="center"/>
    </xf>
    <xf numFmtId="0" fontId="24" fillId="19" borderId="60" xfId="0" applyFont="1" applyFill="1" applyBorder="1" applyAlignment="1">
      <alignment horizontal="center"/>
    </xf>
    <xf numFmtId="3" fontId="18" fillId="0" borderId="50" xfId="0" applyNumberFormat="1" applyFont="1" applyBorder="1" applyAlignment="1">
      <alignment/>
    </xf>
    <xf numFmtId="0" fontId="24" fillId="19" borderId="19" xfId="0" applyFont="1" applyFill="1" applyBorder="1" applyAlignment="1">
      <alignment/>
    </xf>
    <xf numFmtId="0" fontId="24" fillId="19" borderId="20" xfId="0" applyFont="1" applyFill="1" applyBorder="1" applyAlignment="1">
      <alignment/>
    </xf>
    <xf numFmtId="3" fontId="24" fillId="19" borderId="39" xfId="0" applyNumberFormat="1" applyFont="1" applyFill="1" applyBorder="1" applyAlignment="1">
      <alignment/>
    </xf>
    <xf numFmtId="3" fontId="24" fillId="19" borderId="58" xfId="0" applyNumberFormat="1" applyFont="1" applyFill="1" applyBorder="1" applyAlignment="1">
      <alignment/>
    </xf>
    <xf numFmtId="3" fontId="24" fillId="19" borderId="59" xfId="0" applyNumberFormat="1" applyFont="1" applyFill="1" applyBorder="1" applyAlignment="1">
      <alignment/>
    </xf>
    <xf numFmtId="3" fontId="24" fillId="19" borderId="60" xfId="0" applyNumberFormat="1" applyFont="1" applyFill="1" applyBorder="1" applyAlignment="1">
      <alignment/>
    </xf>
    <xf numFmtId="3" fontId="19" fillId="0" borderId="0" xfId="0" applyNumberFormat="1" applyFont="1" applyAlignment="1">
      <alignment horizontal="centerContinuous"/>
    </xf>
    <xf numFmtId="0" fontId="18" fillId="19" borderId="49" xfId="0" applyFont="1" applyFill="1" applyBorder="1" applyAlignment="1">
      <alignment/>
    </xf>
    <xf numFmtId="0" fontId="24" fillId="19" borderId="61" xfId="0" applyFont="1" applyFill="1" applyBorder="1" applyAlignment="1">
      <alignment horizontal="right"/>
    </xf>
    <xf numFmtId="0" fontId="24" fillId="19" borderId="27" xfId="0" applyFont="1" applyFill="1" applyBorder="1" applyAlignment="1">
      <alignment horizontal="right"/>
    </xf>
    <xf numFmtId="0" fontId="24" fillId="19" borderId="26" xfId="0" applyFont="1" applyFill="1" applyBorder="1" applyAlignment="1">
      <alignment horizontal="center"/>
    </xf>
    <xf numFmtId="4" fontId="21" fillId="19" borderId="27" xfId="0" applyNumberFormat="1" applyFont="1" applyFill="1" applyBorder="1" applyAlignment="1">
      <alignment horizontal="right"/>
    </xf>
    <xf numFmtId="4" fontId="21" fillId="19" borderId="49" xfId="0" applyNumberFormat="1" applyFont="1" applyFill="1" applyBorder="1" applyAlignment="1">
      <alignment horizontal="right"/>
    </xf>
    <xf numFmtId="0" fontId="18" fillId="0" borderId="35" xfId="0" applyFont="1" applyBorder="1" applyAlignment="1">
      <alignment/>
    </xf>
    <xf numFmtId="3" fontId="18" fillId="0" borderId="42" xfId="0" applyNumberFormat="1" applyFont="1" applyBorder="1" applyAlignment="1">
      <alignment horizontal="right"/>
    </xf>
    <xf numFmtId="165" fontId="18" fillId="0" borderId="21" xfId="0" applyNumberFormat="1" applyFont="1" applyBorder="1" applyAlignment="1">
      <alignment horizontal="right"/>
    </xf>
    <xf numFmtId="3" fontId="18" fillId="0" borderId="51" xfId="0" applyNumberFormat="1" applyFont="1" applyBorder="1" applyAlignment="1">
      <alignment horizontal="right"/>
    </xf>
    <xf numFmtId="4" fontId="18" fillId="0" borderId="41" xfId="0" applyNumberFormat="1" applyFont="1" applyBorder="1" applyAlignment="1">
      <alignment horizontal="right"/>
    </xf>
    <xf numFmtId="3" fontId="18" fillId="0" borderId="35" xfId="0" applyNumberFormat="1" applyFont="1" applyBorder="1" applyAlignment="1">
      <alignment horizontal="right"/>
    </xf>
    <xf numFmtId="0" fontId="18" fillId="19" borderId="45" xfId="0" applyFont="1" applyFill="1" applyBorder="1" applyAlignment="1">
      <alignment/>
    </xf>
    <xf numFmtId="0" fontId="24" fillId="19" borderId="46" xfId="0" applyFont="1" applyFill="1" applyBorder="1" applyAlignment="1">
      <alignment/>
    </xf>
    <xf numFmtId="0" fontId="18" fillId="19" borderId="46" xfId="0" applyFont="1" applyFill="1" applyBorder="1" applyAlignment="1">
      <alignment/>
    </xf>
    <xf numFmtId="4" fontId="18" fillId="19" borderId="62" xfId="0" applyNumberFormat="1" applyFont="1" applyFill="1" applyBorder="1" applyAlignment="1">
      <alignment/>
    </xf>
    <xf numFmtId="4" fontId="18" fillId="19" borderId="45" xfId="0" applyNumberFormat="1" applyFont="1" applyFill="1" applyBorder="1" applyAlignment="1">
      <alignment/>
    </xf>
    <xf numFmtId="4" fontId="18" fillId="19" borderId="46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18" fillId="0" borderId="0" xfId="46" applyFont="1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18" fillId="0" borderId="54" xfId="46" applyFont="1" applyBorder="1">
      <alignment/>
      <protection/>
    </xf>
    <xf numFmtId="0" fontId="20" fillId="0" borderId="55" xfId="46" applyFont="1" applyBorder="1" applyAlignment="1">
      <alignment horizontal="right"/>
      <protection/>
    </xf>
    <xf numFmtId="49" fontId="18" fillId="0" borderId="54" xfId="46" applyNumberFormat="1" applyFont="1" applyBorder="1" applyAlignment="1">
      <alignment horizontal="left"/>
      <protection/>
    </xf>
    <xf numFmtId="0" fontId="18" fillId="0" borderId="56" xfId="46" applyFont="1" applyBorder="1">
      <alignment/>
      <protection/>
    </xf>
    <xf numFmtId="0" fontId="18" fillId="0" borderId="57" xfId="46" applyFont="1" applyBorder="1">
      <alignment/>
      <protection/>
    </xf>
    <xf numFmtId="0" fontId="20" fillId="0" borderId="0" xfId="46" applyFont="1">
      <alignment/>
      <protection/>
    </xf>
    <xf numFmtId="0" fontId="18" fillId="0" borderId="0" xfId="46" applyFont="1" applyAlignment="1">
      <alignment horizontal="right"/>
      <protection/>
    </xf>
    <xf numFmtId="0" fontId="18" fillId="0" borderId="0" xfId="46" applyFont="1" applyAlignment="1">
      <alignment/>
      <protection/>
    </xf>
    <xf numFmtId="49" fontId="20" fillId="19" borderId="21" xfId="46" applyNumberFormat="1" applyFont="1" applyFill="1" applyBorder="1">
      <alignment/>
      <protection/>
    </xf>
    <xf numFmtId="0" fontId="20" fillId="19" borderId="12" xfId="46" applyFont="1" applyFill="1" applyBorder="1" applyAlignment="1">
      <alignment horizontal="center"/>
      <protection/>
    </xf>
    <xf numFmtId="0" fontId="20" fillId="19" borderId="12" xfId="46" applyNumberFormat="1" applyFont="1" applyFill="1" applyBorder="1" applyAlignment="1">
      <alignment horizontal="center"/>
      <protection/>
    </xf>
    <xf numFmtId="0" fontId="20" fillId="19" borderId="21" xfId="46" applyFont="1" applyFill="1" applyBorder="1" applyAlignment="1">
      <alignment horizontal="center"/>
      <protection/>
    </xf>
    <xf numFmtId="0" fontId="20" fillId="19" borderId="21" xfId="46" applyFont="1" applyFill="1" applyBorder="1" applyAlignment="1">
      <alignment horizontal="center" wrapText="1"/>
      <protection/>
    </xf>
    <xf numFmtId="0" fontId="24" fillId="0" borderId="24" xfId="46" applyFont="1" applyBorder="1" applyAlignment="1">
      <alignment horizontal="center"/>
      <protection/>
    </xf>
    <xf numFmtId="49" fontId="24" fillId="0" borderId="24" xfId="46" applyNumberFormat="1" applyFont="1" applyBorder="1" applyAlignment="1">
      <alignment horizontal="left"/>
      <protection/>
    </xf>
    <xf numFmtId="0" fontId="24" fillId="0" borderId="10" xfId="46" applyFont="1" applyBorder="1">
      <alignment/>
      <protection/>
    </xf>
    <xf numFmtId="0" fontId="18" fillId="0" borderId="11" xfId="46" applyFont="1" applyBorder="1" applyAlignment="1">
      <alignment horizontal="center"/>
      <protection/>
    </xf>
    <xf numFmtId="0" fontId="18" fillId="0" borderId="11" xfId="46" applyNumberFormat="1" applyFont="1" applyBorder="1" applyAlignment="1">
      <alignment horizontal="right"/>
      <protection/>
    </xf>
    <xf numFmtId="0" fontId="18" fillId="0" borderId="12" xfId="46" applyNumberFormat="1" applyFont="1" applyBorder="1">
      <alignment/>
      <protection/>
    </xf>
    <xf numFmtId="0" fontId="18" fillId="0" borderId="15" xfId="46" applyNumberFormat="1" applyFont="1" applyFill="1" applyBorder="1">
      <alignment/>
      <protection/>
    </xf>
    <xf numFmtId="0" fontId="18" fillId="0" borderId="22" xfId="46" applyNumberFormat="1" applyFont="1" applyFill="1" applyBorder="1">
      <alignment/>
      <protection/>
    </xf>
    <xf numFmtId="0" fontId="18" fillId="0" borderId="15" xfId="46" applyFont="1" applyFill="1" applyBorder="1">
      <alignment/>
      <protection/>
    </xf>
    <xf numFmtId="0" fontId="18" fillId="0" borderId="22" xfId="46" applyFont="1" applyFill="1" applyBorder="1">
      <alignment/>
      <protection/>
    </xf>
    <xf numFmtId="0" fontId="29" fillId="0" borderId="0" xfId="46" applyFont="1">
      <alignment/>
      <protection/>
    </xf>
    <xf numFmtId="0" fontId="25" fillId="0" borderId="23" xfId="46" applyFont="1" applyBorder="1" applyAlignment="1">
      <alignment horizontal="center" vertical="top"/>
      <protection/>
    </xf>
    <xf numFmtId="49" fontId="25" fillId="0" borderId="23" xfId="46" applyNumberFormat="1" applyFont="1" applyBorder="1" applyAlignment="1">
      <alignment horizontal="left" vertical="top"/>
      <protection/>
    </xf>
    <xf numFmtId="0" fontId="25" fillId="0" borderId="23" xfId="46" applyFont="1" applyBorder="1" applyAlignment="1">
      <alignment vertical="top" wrapText="1"/>
      <protection/>
    </xf>
    <xf numFmtId="49" fontId="25" fillId="0" borderId="23" xfId="46" applyNumberFormat="1" applyFont="1" applyBorder="1" applyAlignment="1">
      <alignment horizontal="center" shrinkToFit="1"/>
      <protection/>
    </xf>
    <xf numFmtId="4" fontId="25" fillId="0" borderId="23" xfId="46" applyNumberFormat="1" applyFont="1" applyBorder="1" applyAlignment="1">
      <alignment horizontal="right"/>
      <protection/>
    </xf>
    <xf numFmtId="4" fontId="25" fillId="0" borderId="23" xfId="46" applyNumberFormat="1" applyFont="1" applyBorder="1">
      <alignment/>
      <protection/>
    </xf>
    <xf numFmtId="168" fontId="25" fillId="0" borderId="23" xfId="46" applyNumberFormat="1" applyFont="1" applyBorder="1">
      <alignment/>
      <protection/>
    </xf>
    <xf numFmtId="4" fontId="25" fillId="0" borderId="22" xfId="46" applyNumberFormat="1" applyFont="1" applyBorder="1">
      <alignment/>
      <protection/>
    </xf>
    <xf numFmtId="0" fontId="20" fillId="0" borderId="24" xfId="46" applyFont="1" applyBorder="1" applyAlignment="1">
      <alignment horizontal="center"/>
      <protection/>
    </xf>
    <xf numFmtId="4" fontId="18" fillId="0" borderId="14" xfId="46" applyNumberFormat="1" applyFont="1" applyBorder="1">
      <alignment/>
      <protection/>
    </xf>
    <xf numFmtId="0" fontId="31" fillId="0" borderId="0" xfId="46" applyFont="1" applyAlignment="1">
      <alignment wrapText="1"/>
      <protection/>
    </xf>
    <xf numFmtId="49" fontId="20" fillId="0" borderId="24" xfId="46" applyNumberFormat="1" applyFont="1" applyBorder="1" applyAlignment="1">
      <alignment horizontal="right"/>
      <protection/>
    </xf>
    <xf numFmtId="4" fontId="32" fillId="25" borderId="63" xfId="46" applyNumberFormat="1" applyFont="1" applyFill="1" applyBorder="1" applyAlignment="1">
      <alignment horizontal="right" wrapText="1"/>
      <protection/>
    </xf>
    <xf numFmtId="0" fontId="32" fillId="25" borderId="13" xfId="46" applyFont="1" applyFill="1" applyBorder="1" applyAlignment="1">
      <alignment horizontal="left" wrapText="1"/>
      <protection/>
    </xf>
    <xf numFmtId="0" fontId="32" fillId="0" borderId="14" xfId="0" applyFont="1" applyBorder="1" applyAlignment="1">
      <alignment horizontal="right"/>
    </xf>
    <xf numFmtId="0" fontId="18" fillId="0" borderId="13" xfId="46" applyFont="1" applyBorder="1">
      <alignment/>
      <protection/>
    </xf>
    <xf numFmtId="0" fontId="18" fillId="0" borderId="0" xfId="46" applyFont="1" applyBorder="1">
      <alignment/>
      <protection/>
    </xf>
    <xf numFmtId="0" fontId="18" fillId="19" borderId="21" xfId="46" applyFont="1" applyFill="1" applyBorder="1" applyAlignment="1">
      <alignment horizontal="center"/>
      <protection/>
    </xf>
    <xf numFmtId="49" fontId="34" fillId="19" borderId="21" xfId="46" applyNumberFormat="1" applyFont="1" applyFill="1" applyBorder="1" applyAlignment="1">
      <alignment horizontal="left"/>
      <protection/>
    </xf>
    <xf numFmtId="0" fontId="34" fillId="19" borderId="10" xfId="46" applyFont="1" applyFill="1" applyBorder="1">
      <alignment/>
      <protection/>
    </xf>
    <xf numFmtId="0" fontId="18" fillId="19" borderId="11" xfId="46" applyFont="1" applyFill="1" applyBorder="1" applyAlignment="1">
      <alignment horizontal="center"/>
      <protection/>
    </xf>
    <xf numFmtId="4" fontId="18" fillId="19" borderId="11" xfId="46" applyNumberFormat="1" applyFont="1" applyFill="1" applyBorder="1" applyAlignment="1">
      <alignment horizontal="right"/>
      <protection/>
    </xf>
    <xf numFmtId="4" fontId="18" fillId="19" borderId="12" xfId="46" applyNumberFormat="1" applyFont="1" applyFill="1" applyBorder="1" applyAlignment="1">
      <alignment horizontal="right"/>
      <protection/>
    </xf>
    <xf numFmtId="4" fontId="24" fillId="19" borderId="21" xfId="46" applyNumberFormat="1" applyFont="1" applyFill="1" applyBorder="1">
      <alignment/>
      <protection/>
    </xf>
    <xf numFmtId="0" fontId="18" fillId="19" borderId="11" xfId="46" applyFont="1" applyFill="1" applyBorder="1">
      <alignment/>
      <protection/>
    </xf>
    <xf numFmtId="4" fontId="24" fillId="19" borderId="12" xfId="46" applyNumberFormat="1" applyFont="1" applyFill="1" applyBorder="1">
      <alignment/>
      <protection/>
    </xf>
    <xf numFmtId="3" fontId="18" fillId="0" borderId="0" xfId="46" applyNumberFormat="1" applyFont="1">
      <alignment/>
      <protection/>
    </xf>
    <xf numFmtId="0" fontId="35" fillId="0" borderId="0" xfId="46" applyFont="1" applyAlignment="1">
      <alignment/>
      <protection/>
    </xf>
    <xf numFmtId="0" fontId="36" fillId="0" borderId="0" xfId="46" applyFont="1" applyBorder="1">
      <alignment/>
      <protection/>
    </xf>
    <xf numFmtId="3" fontId="36" fillId="0" borderId="0" xfId="46" applyNumberFormat="1" applyFont="1" applyBorder="1" applyAlignment="1">
      <alignment horizontal="right"/>
      <protection/>
    </xf>
    <xf numFmtId="4" fontId="36" fillId="0" borderId="0" xfId="46" applyNumberFormat="1" applyFont="1" applyBorder="1">
      <alignment/>
      <protection/>
    </xf>
    <xf numFmtId="0" fontId="35" fillId="0" borderId="0" xfId="46" applyFont="1" applyBorder="1" applyAlignment="1">
      <alignment/>
      <protection/>
    </xf>
    <xf numFmtId="0" fontId="18" fillId="0" borderId="0" xfId="46" applyFont="1" applyBorder="1" applyAlignment="1">
      <alignment horizontal="right"/>
      <protection/>
    </xf>
    <xf numFmtId="49" fontId="20" fillId="0" borderId="32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64" xfId="0" applyNumberFormat="1" applyFont="1" applyBorder="1" applyAlignment="1">
      <alignment/>
    </xf>
    <xf numFmtId="4" fontId="30" fillId="25" borderId="63" xfId="46" applyNumberFormat="1" applyFont="1" applyFill="1" applyBorder="1" applyAlignment="1">
      <alignment horizontal="right" wrapText="1"/>
      <protection/>
    </xf>
    <xf numFmtId="0" fontId="18" fillId="0" borderId="65" xfId="46" applyFont="1" applyBorder="1" applyAlignment="1">
      <alignment horizontal="center"/>
      <protection/>
    </xf>
    <xf numFmtId="0" fontId="18" fillId="0" borderId="66" xfId="46" applyFont="1" applyBorder="1" applyAlignment="1">
      <alignment horizontal="center"/>
      <protection/>
    </xf>
    <xf numFmtId="3" fontId="23" fillId="17" borderId="20" xfId="0" applyNumberFormat="1" applyFont="1" applyFill="1" applyBorder="1" applyAlignment="1">
      <alignment horizontal="right" vertical="center"/>
    </xf>
    <xf numFmtId="3" fontId="23" fillId="17" borderId="58" xfId="0" applyNumberFormat="1" applyFont="1" applyFill="1" applyBorder="1" applyAlignment="1">
      <alignment horizontal="right" vertical="center"/>
    </xf>
    <xf numFmtId="4" fontId="18" fillId="0" borderId="16" xfId="0" applyNumberFormat="1" applyFont="1" applyBorder="1" applyAlignment="1">
      <alignment horizontal="right" vertical="center"/>
    </xf>
    <xf numFmtId="4" fontId="18" fillId="0" borderId="22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4" fontId="18" fillId="0" borderId="14" xfId="0" applyNumberFormat="1" applyFont="1" applyBorder="1" applyAlignment="1">
      <alignment horizontal="right" vertical="center"/>
    </xf>
    <xf numFmtId="4" fontId="18" fillId="0" borderId="18" xfId="0" applyNumberFormat="1" applyFont="1" applyBorder="1" applyAlignment="1">
      <alignment horizontal="right" vertical="center"/>
    </xf>
    <xf numFmtId="4" fontId="18" fillId="0" borderId="67" xfId="0" applyNumberFormat="1" applyFont="1" applyBorder="1" applyAlignment="1">
      <alignment horizontal="right" vertical="center"/>
    </xf>
    <xf numFmtId="0" fontId="25" fillId="0" borderId="0" xfId="0" applyFont="1" applyAlignment="1">
      <alignment horizontal="left" vertical="top" wrapText="1"/>
    </xf>
    <xf numFmtId="0" fontId="18" fillId="0" borderId="0" xfId="0" applyFont="1" applyAlignment="1">
      <alignment horizontal="left" wrapText="1"/>
    </xf>
    <xf numFmtId="167" fontId="18" fillId="0" borderId="10" xfId="0" applyNumberFormat="1" applyFont="1" applyBorder="1" applyAlignment="1">
      <alignment horizontal="right" indent="2"/>
    </xf>
    <xf numFmtId="167" fontId="18" fillId="0" borderId="34" xfId="0" applyNumberFormat="1" applyFont="1" applyBorder="1" applyAlignment="1">
      <alignment horizontal="right" indent="2"/>
    </xf>
    <xf numFmtId="167" fontId="23" fillId="19" borderId="68" xfId="0" applyNumberFormat="1" applyFont="1" applyFill="1" applyBorder="1" applyAlignment="1">
      <alignment horizontal="right" indent="2"/>
    </xf>
    <xf numFmtId="167" fontId="23" fillId="19" borderId="62" xfId="0" applyNumberFormat="1" applyFont="1" applyFill="1" applyBorder="1" applyAlignment="1">
      <alignment horizontal="right" indent="2"/>
    </xf>
    <xf numFmtId="0" fontId="20" fillId="0" borderId="21" xfId="0" applyFont="1" applyBorder="1" applyAlignment="1">
      <alignment horizontal="center"/>
    </xf>
    <xf numFmtId="0" fontId="18" fillId="0" borderId="45" xfId="0" applyFont="1" applyBorder="1" applyAlignment="1">
      <alignment horizontal="center" shrinkToFit="1"/>
    </xf>
    <xf numFmtId="0" fontId="18" fillId="0" borderId="47" xfId="0" applyFont="1" applyBorder="1" applyAlignment="1">
      <alignment horizontal="center" shrinkToFit="1"/>
    </xf>
    <xf numFmtId="0" fontId="20" fillId="0" borderId="21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8" fillId="0" borderId="69" xfId="46" applyFont="1" applyBorder="1" applyAlignment="1">
      <alignment horizontal="center"/>
      <protection/>
    </xf>
    <xf numFmtId="0" fontId="18" fillId="0" borderId="70" xfId="46" applyFont="1" applyBorder="1" applyAlignment="1">
      <alignment horizontal="center"/>
      <protection/>
    </xf>
    <xf numFmtId="0" fontId="18" fillId="0" borderId="71" xfId="46" applyFont="1" applyBorder="1" applyAlignment="1">
      <alignment horizontal="left"/>
      <protection/>
    </xf>
    <xf numFmtId="0" fontId="18" fillId="0" borderId="57" xfId="46" applyFont="1" applyBorder="1" applyAlignment="1">
      <alignment horizontal="left"/>
      <protection/>
    </xf>
    <xf numFmtId="0" fontId="18" fillId="0" borderId="72" xfId="46" applyFont="1" applyBorder="1" applyAlignment="1">
      <alignment horizontal="left"/>
      <protection/>
    </xf>
    <xf numFmtId="3" fontId="24" fillId="19" borderId="46" xfId="0" applyNumberFormat="1" applyFont="1" applyFill="1" applyBorder="1" applyAlignment="1">
      <alignment horizontal="right"/>
    </xf>
    <xf numFmtId="3" fontId="24" fillId="19" borderId="62" xfId="0" applyNumberFormat="1" applyFont="1" applyFill="1" applyBorder="1" applyAlignment="1">
      <alignment horizontal="right"/>
    </xf>
    <xf numFmtId="49" fontId="32" fillId="25" borderId="73" xfId="46" applyNumberFormat="1" applyFont="1" applyFill="1" applyBorder="1" applyAlignment="1">
      <alignment horizontal="left" wrapText="1"/>
      <protection/>
    </xf>
    <xf numFmtId="49" fontId="33" fillId="0" borderId="74" xfId="0" applyNumberFormat="1" applyFont="1" applyBorder="1" applyAlignment="1">
      <alignment horizontal="left" wrapText="1"/>
    </xf>
    <xf numFmtId="49" fontId="30" fillId="25" borderId="73" xfId="46" applyNumberFormat="1" applyFont="1" applyFill="1" applyBorder="1" applyAlignment="1">
      <alignment horizontal="left" wrapText="1"/>
      <protection/>
    </xf>
    <xf numFmtId="0" fontId="26" fillId="0" borderId="0" xfId="46" applyFont="1" applyAlignment="1">
      <alignment horizontal="center"/>
      <protection/>
    </xf>
    <xf numFmtId="49" fontId="18" fillId="0" borderId="65" xfId="46" applyNumberFormat="1" applyFont="1" applyBorder="1" applyAlignment="1">
      <alignment horizontal="center"/>
      <protection/>
    </xf>
    <xf numFmtId="0" fontId="18" fillId="0" borderId="71" xfId="46" applyFont="1" applyBorder="1" applyAlignment="1">
      <alignment horizontal="center" shrinkToFit="1"/>
      <protection/>
    </xf>
    <xf numFmtId="0" fontId="18" fillId="0" borderId="57" xfId="46" applyFont="1" applyBorder="1" applyAlignment="1">
      <alignment horizontal="center" shrinkToFit="1"/>
      <protection/>
    </xf>
    <xf numFmtId="0" fontId="18" fillId="0" borderId="72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pageSetUpPr fitToPage="1"/>
  </sheetPr>
  <dimension ref="B2:O83"/>
  <sheetViews>
    <sheetView showGridLines="0" tabSelected="1" zoomScaleSheetLayoutView="75" zoomScalePageLayoutView="0" workbookViewId="0" topLeftCell="B1">
      <selection activeCell="B1" sqref="B1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463</v>
      </c>
      <c r="E2" s="5"/>
      <c r="F2" s="4"/>
      <c r="G2" s="6"/>
      <c r="H2" s="7" t="s">
        <v>0</v>
      </c>
      <c r="I2" s="8">
        <f ca="1">TODAY()</f>
        <v>42451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103</v>
      </c>
      <c r="E5" s="13" t="s">
        <v>104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289</v>
      </c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302">
        <f>ROUND(G33,0)</f>
        <v>0</v>
      </c>
      <c r="J19" s="303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304">
        <f>ROUND(I19*D20/100,0)</f>
        <v>0</v>
      </c>
      <c r="J20" s="305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304">
        <f>ROUND(H33,0)</f>
        <v>0</v>
      </c>
      <c r="J21" s="305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06">
        <f>ROUND(I21*D21/100,0)</f>
        <v>0</v>
      </c>
      <c r="J22" s="307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00">
        <f>SUM(I19:I22)</f>
        <v>0</v>
      </c>
      <c r="J23" s="301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106</v>
      </c>
      <c r="C30" s="53" t="s">
        <v>107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>(G30*SazbaDPH1)/100+(H30*SazbaDPH2)/100</f>
        <v>0</v>
      </c>
      <c r="J30" s="59">
        <f>IF(CelkemObjekty=0,"",F30/CelkemObjekty*100)</f>
      </c>
    </row>
    <row r="31" spans="2:10" ht="12.75">
      <c r="B31" s="60" t="s">
        <v>290</v>
      </c>
      <c r="C31" s="61" t="s">
        <v>291</v>
      </c>
      <c r="D31" s="62"/>
      <c r="E31" s="63"/>
      <c r="F31" s="64">
        <f>G31+H31+I31</f>
        <v>0</v>
      </c>
      <c r="G31" s="65">
        <v>0</v>
      </c>
      <c r="H31" s="66">
        <v>0</v>
      </c>
      <c r="I31" s="66">
        <f>(G31*SazbaDPH1)/100+(H31*SazbaDPH2)/100</f>
        <v>0</v>
      </c>
      <c r="J31" s="59">
        <f>IF(CelkemObjekty=0,"",F31/CelkemObjekty*100)</f>
      </c>
    </row>
    <row r="32" spans="2:10" ht="12.75">
      <c r="B32" s="60" t="s">
        <v>353</v>
      </c>
      <c r="C32" s="61" t="s">
        <v>354</v>
      </c>
      <c r="D32" s="62"/>
      <c r="E32" s="63"/>
      <c r="F32" s="64">
        <f>G32+H32+I32</f>
        <v>0</v>
      </c>
      <c r="G32" s="65">
        <v>0</v>
      </c>
      <c r="H32" s="66">
        <v>0</v>
      </c>
      <c r="I32" s="66">
        <f>(G32*SazbaDPH1)/100+(H32*SazbaDPH2)/100</f>
        <v>0</v>
      </c>
      <c r="J32" s="59">
        <f>IF(CelkemObjekty=0,"",F32/CelkemObjekty*100)</f>
      </c>
    </row>
    <row r="33" spans="2:10" ht="17.25" customHeight="1">
      <c r="B33" s="67" t="s">
        <v>19</v>
      </c>
      <c r="C33" s="68"/>
      <c r="D33" s="69"/>
      <c r="E33" s="70"/>
      <c r="F33" s="71">
        <f>SUM(F30:F32)</f>
        <v>0</v>
      </c>
      <c r="G33" s="71">
        <f>SUM(G30:G32)</f>
        <v>0</v>
      </c>
      <c r="H33" s="71">
        <f>SUM(H30:H32)</f>
        <v>0</v>
      </c>
      <c r="I33" s="71">
        <f>SUM(I30:I32)</f>
        <v>0</v>
      </c>
      <c r="J33" s="72">
        <f>IF(CelkemObjekty=0,"",F33/CelkemObjekty*100)</f>
      </c>
    </row>
    <row r="34" spans="2:11" ht="12.75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9.75" customHeight="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 ht="7.5" customHeight="1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 ht="18">
      <c r="B37" s="13" t="s">
        <v>20</v>
      </c>
      <c r="C37" s="45"/>
      <c r="D37" s="45"/>
      <c r="E37" s="45"/>
      <c r="F37" s="45"/>
      <c r="G37" s="45"/>
      <c r="H37" s="45"/>
      <c r="I37" s="45"/>
      <c r="J37" s="45"/>
      <c r="K37" s="73"/>
    </row>
    <row r="38" ht="12.75">
      <c r="K38" s="73"/>
    </row>
    <row r="39" spans="2:10" ht="25.5">
      <c r="B39" s="74" t="s">
        <v>21</v>
      </c>
      <c r="C39" s="75" t="s">
        <v>22</v>
      </c>
      <c r="D39" s="48"/>
      <c r="E39" s="49"/>
      <c r="F39" s="50" t="s">
        <v>17</v>
      </c>
      <c r="G39" s="51" t="str">
        <f>CONCATENATE("Základ DPH ",SazbaDPH1," %")</f>
        <v>Základ DPH 15 %</v>
      </c>
      <c r="H39" s="50" t="str">
        <f>CONCATENATE("Základ DPH ",SazbaDPH2," %")</f>
        <v>Základ DPH 21 %</v>
      </c>
      <c r="I39" s="51" t="s">
        <v>18</v>
      </c>
      <c r="J39" s="50" t="s">
        <v>12</v>
      </c>
    </row>
    <row r="40" spans="2:10" ht="12.75">
      <c r="B40" s="76" t="s">
        <v>106</v>
      </c>
      <c r="C40" s="77" t="s">
        <v>1</v>
      </c>
      <c r="D40" s="54"/>
      <c r="E40" s="55"/>
      <c r="F40" s="56">
        <f>G40+H40+I40</f>
        <v>0</v>
      </c>
      <c r="G40" s="57">
        <v>0</v>
      </c>
      <c r="H40" s="58">
        <v>0</v>
      </c>
      <c r="I40" s="65">
        <f>(G40*SazbaDPH1)/100+(H40*SazbaDPH2)/100</f>
        <v>0</v>
      </c>
      <c r="J40" s="59">
        <f>IF(CelkemObjekty=0,"",F40/CelkemObjekty*100)</f>
      </c>
    </row>
    <row r="41" spans="2:10" ht="12.75">
      <c r="B41" s="78" t="s">
        <v>290</v>
      </c>
      <c r="C41" s="79" t="s">
        <v>1</v>
      </c>
      <c r="D41" s="62"/>
      <c r="E41" s="63"/>
      <c r="F41" s="64">
        <f>G41+H41+I41</f>
        <v>0</v>
      </c>
      <c r="G41" s="65">
        <v>0</v>
      </c>
      <c r="H41" s="66">
        <v>0</v>
      </c>
      <c r="I41" s="65">
        <f>(G41*SazbaDPH1)/100+(H41*SazbaDPH2)/100</f>
        <v>0</v>
      </c>
      <c r="J41" s="59">
        <f>IF(CelkemObjekty=0,"",F41/CelkemObjekty*100)</f>
      </c>
    </row>
    <row r="42" spans="2:10" ht="12.75">
      <c r="B42" s="78" t="s">
        <v>353</v>
      </c>
      <c r="C42" s="79" t="s">
        <v>1</v>
      </c>
      <c r="D42" s="62"/>
      <c r="E42" s="63"/>
      <c r="F42" s="64">
        <f>G42+H42+I42</f>
        <v>0</v>
      </c>
      <c r="G42" s="65">
        <v>0</v>
      </c>
      <c r="H42" s="66">
        <v>0</v>
      </c>
      <c r="I42" s="65">
        <f>(G42*SazbaDPH1)/100+(H42*SazbaDPH2)/100</f>
        <v>0</v>
      </c>
      <c r="J42" s="59">
        <f>IF(CelkemObjekty=0,"",F42/CelkemObjekty*100)</f>
      </c>
    </row>
    <row r="43" spans="2:10" ht="12.75">
      <c r="B43" s="67" t="s">
        <v>19</v>
      </c>
      <c r="C43" s="68"/>
      <c r="D43" s="69"/>
      <c r="E43" s="70"/>
      <c r="F43" s="71">
        <f>SUM(F40:F42)</f>
        <v>0</v>
      </c>
      <c r="G43" s="80">
        <f>SUM(G40:G42)</f>
        <v>0</v>
      </c>
      <c r="H43" s="71">
        <f>SUM(H40:H42)</f>
        <v>0</v>
      </c>
      <c r="I43" s="80">
        <f>SUM(I40:I42)</f>
        <v>0</v>
      </c>
      <c r="J43" s="72">
        <f>IF(CelkemObjekty=0,"",F43/CelkemObjekty*100)</f>
      </c>
    </row>
    <row r="44" ht="9" customHeight="1"/>
    <row r="45" ht="6" customHeight="1"/>
    <row r="46" ht="3" customHeight="1"/>
    <row r="47" ht="6.75" customHeight="1"/>
    <row r="48" spans="2:10" ht="20.25" customHeight="1">
      <c r="B48" s="13" t="s">
        <v>23</v>
      </c>
      <c r="C48" s="45"/>
      <c r="D48" s="45"/>
      <c r="E48" s="45"/>
      <c r="F48" s="45"/>
      <c r="G48" s="45"/>
      <c r="H48" s="45"/>
      <c r="I48" s="45"/>
      <c r="J48" s="45"/>
    </row>
    <row r="49" ht="9" customHeight="1"/>
    <row r="50" spans="2:10" ht="12.75">
      <c r="B50" s="47" t="s">
        <v>24</v>
      </c>
      <c r="C50" s="48"/>
      <c r="D50" s="48"/>
      <c r="E50" s="50" t="s">
        <v>12</v>
      </c>
      <c r="F50" s="50" t="s">
        <v>25</v>
      </c>
      <c r="G50" s="51" t="s">
        <v>26</v>
      </c>
      <c r="H50" s="50" t="s">
        <v>27</v>
      </c>
      <c r="I50" s="51" t="s">
        <v>28</v>
      </c>
      <c r="J50" s="81" t="s">
        <v>29</v>
      </c>
    </row>
    <row r="51" spans="2:10" ht="12.75">
      <c r="B51" s="52" t="s">
        <v>98</v>
      </c>
      <c r="C51" s="53" t="s">
        <v>99</v>
      </c>
      <c r="D51" s="54"/>
      <c r="E51" s="82">
        <f aca="true" t="shared" si="0" ref="E51:E64">IF(SUM(SoucetDilu)=0,"",SUM(F51:J51)/SUM(SoucetDilu)*100)</f>
      </c>
      <c r="F51" s="58">
        <v>0</v>
      </c>
      <c r="G51" s="57">
        <v>0</v>
      </c>
      <c r="H51" s="58">
        <v>0</v>
      </c>
      <c r="I51" s="57">
        <v>0</v>
      </c>
      <c r="J51" s="58">
        <v>0</v>
      </c>
    </row>
    <row r="52" spans="2:10" ht="12.75">
      <c r="B52" s="60" t="s">
        <v>149</v>
      </c>
      <c r="C52" s="61" t="s">
        <v>150</v>
      </c>
      <c r="D52" s="62"/>
      <c r="E52" s="83">
        <f t="shared" si="0"/>
      </c>
      <c r="F52" s="66">
        <v>0</v>
      </c>
      <c r="G52" s="65">
        <v>0</v>
      </c>
      <c r="H52" s="66">
        <v>0</v>
      </c>
      <c r="I52" s="65">
        <v>0</v>
      </c>
      <c r="J52" s="66">
        <v>0</v>
      </c>
    </row>
    <row r="53" spans="2:10" ht="12.75">
      <c r="B53" s="60" t="s">
        <v>175</v>
      </c>
      <c r="C53" s="61" t="s">
        <v>176</v>
      </c>
      <c r="D53" s="62"/>
      <c r="E53" s="83">
        <f t="shared" si="0"/>
      </c>
      <c r="F53" s="66">
        <v>0</v>
      </c>
      <c r="G53" s="65">
        <v>0</v>
      </c>
      <c r="H53" s="66">
        <v>0</v>
      </c>
      <c r="I53" s="65">
        <v>0</v>
      </c>
      <c r="J53" s="66">
        <v>0</v>
      </c>
    </row>
    <row r="54" spans="2:10" ht="12.75">
      <c r="B54" s="60" t="s">
        <v>190</v>
      </c>
      <c r="C54" s="61" t="s">
        <v>191</v>
      </c>
      <c r="D54" s="62"/>
      <c r="E54" s="83">
        <f t="shared" si="0"/>
      </c>
      <c r="F54" s="66">
        <v>0</v>
      </c>
      <c r="G54" s="65">
        <v>0</v>
      </c>
      <c r="H54" s="66">
        <v>0</v>
      </c>
      <c r="I54" s="65">
        <v>0</v>
      </c>
      <c r="J54" s="66">
        <v>0</v>
      </c>
    </row>
    <row r="55" spans="2:10" ht="12.75">
      <c r="B55" s="60" t="s">
        <v>209</v>
      </c>
      <c r="C55" s="61" t="s">
        <v>210</v>
      </c>
      <c r="D55" s="62"/>
      <c r="E55" s="83">
        <f t="shared" si="0"/>
      </c>
      <c r="F55" s="66"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 ht="12.75">
      <c r="B56" s="60" t="s">
        <v>409</v>
      </c>
      <c r="C56" s="61" t="s">
        <v>410</v>
      </c>
      <c r="D56" s="62"/>
      <c r="E56" s="83">
        <f t="shared" si="0"/>
      </c>
      <c r="F56" s="66"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 ht="12.75">
      <c r="B57" s="60" t="s">
        <v>231</v>
      </c>
      <c r="C57" s="61" t="s">
        <v>232</v>
      </c>
      <c r="D57" s="62"/>
      <c r="E57" s="83">
        <f t="shared" si="0"/>
      </c>
      <c r="F57" s="66">
        <v>0</v>
      </c>
      <c r="G57" s="65">
        <v>0</v>
      </c>
      <c r="H57" s="66">
        <v>0</v>
      </c>
      <c r="I57" s="65">
        <v>0</v>
      </c>
      <c r="J57" s="66">
        <v>0</v>
      </c>
    </row>
    <row r="58" spans="2:10" ht="12.75">
      <c r="B58" s="60" t="s">
        <v>428</v>
      </c>
      <c r="C58" s="61" t="s">
        <v>429</v>
      </c>
      <c r="D58" s="62"/>
      <c r="E58" s="83">
        <f t="shared" si="0"/>
      </c>
      <c r="F58" s="66"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ht="12.75">
      <c r="B59" s="60" t="s">
        <v>448</v>
      </c>
      <c r="C59" s="61" t="s">
        <v>449</v>
      </c>
      <c r="D59" s="62"/>
      <c r="E59" s="83">
        <f t="shared" si="0"/>
      </c>
      <c r="F59" s="66"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ht="12.75">
      <c r="B60" s="60" t="s">
        <v>243</v>
      </c>
      <c r="C60" s="61" t="s">
        <v>244</v>
      </c>
      <c r="D60" s="62"/>
      <c r="E60" s="83">
        <f t="shared" si="0"/>
      </c>
      <c r="F60" s="66">
        <v>0</v>
      </c>
      <c r="G60" s="65">
        <v>0</v>
      </c>
      <c r="H60" s="66">
        <v>0</v>
      </c>
      <c r="I60" s="65">
        <v>0</v>
      </c>
      <c r="J60" s="66">
        <v>0</v>
      </c>
    </row>
    <row r="61" spans="2:10" ht="12.75">
      <c r="B61" s="60" t="s">
        <v>250</v>
      </c>
      <c r="C61" s="61" t="s">
        <v>251</v>
      </c>
      <c r="D61" s="62"/>
      <c r="E61" s="83">
        <f t="shared" si="0"/>
      </c>
      <c r="F61" s="66">
        <v>0</v>
      </c>
      <c r="G61" s="65">
        <v>0</v>
      </c>
      <c r="H61" s="66">
        <v>0</v>
      </c>
      <c r="I61" s="65">
        <v>0</v>
      </c>
      <c r="J61" s="66">
        <v>0</v>
      </c>
    </row>
    <row r="62" spans="2:10" ht="12.75">
      <c r="B62" s="60" t="s">
        <v>267</v>
      </c>
      <c r="C62" s="61" t="s">
        <v>268</v>
      </c>
      <c r="D62" s="62"/>
      <c r="E62" s="83">
        <f t="shared" si="0"/>
      </c>
      <c r="F62" s="66">
        <v>0</v>
      </c>
      <c r="G62" s="65">
        <v>0</v>
      </c>
      <c r="H62" s="66">
        <v>0</v>
      </c>
      <c r="I62" s="65">
        <v>0</v>
      </c>
      <c r="J62" s="66">
        <v>0</v>
      </c>
    </row>
    <row r="63" spans="2:10" ht="12.75">
      <c r="B63" s="60" t="s">
        <v>272</v>
      </c>
      <c r="C63" s="61" t="s">
        <v>273</v>
      </c>
      <c r="D63" s="62"/>
      <c r="E63" s="83">
        <f t="shared" si="0"/>
      </c>
      <c r="F63" s="66">
        <v>0</v>
      </c>
      <c r="G63" s="65">
        <v>0</v>
      </c>
      <c r="H63" s="66">
        <v>0</v>
      </c>
      <c r="I63" s="65">
        <v>0</v>
      </c>
      <c r="J63" s="66">
        <v>0</v>
      </c>
    </row>
    <row r="64" spans="2:10" ht="12.75">
      <c r="B64" s="67" t="s">
        <v>19</v>
      </c>
      <c r="C64" s="68"/>
      <c r="D64" s="69"/>
      <c r="E64" s="84">
        <f t="shared" si="0"/>
      </c>
      <c r="F64" s="71">
        <f>SUM(F51:F63)</f>
        <v>0</v>
      </c>
      <c r="G64" s="80">
        <f>SUM(G51:G63)</f>
        <v>0</v>
      </c>
      <c r="H64" s="71">
        <f>SUM(H51:H63)</f>
        <v>0</v>
      </c>
      <c r="I64" s="80">
        <f>SUM(I51:I63)</f>
        <v>0</v>
      </c>
      <c r="J64" s="71">
        <f>SUM(J51:J63)</f>
        <v>0</v>
      </c>
    </row>
    <row r="66" ht="2.25" customHeight="1"/>
    <row r="67" ht="1.5" customHeight="1"/>
    <row r="68" ht="0.75" customHeight="1"/>
    <row r="69" ht="0.75" customHeight="1"/>
    <row r="70" ht="0.75" customHeight="1"/>
    <row r="71" spans="2:10" ht="18">
      <c r="B71" s="13" t="s">
        <v>30</v>
      </c>
      <c r="C71" s="45"/>
      <c r="D71" s="45"/>
      <c r="E71" s="45"/>
      <c r="F71" s="45"/>
      <c r="G71" s="45"/>
      <c r="H71" s="45"/>
      <c r="I71" s="45"/>
      <c r="J71" s="45"/>
    </row>
    <row r="73" spans="2:10" ht="12.75">
      <c r="B73" s="47" t="s">
        <v>31</v>
      </c>
      <c r="C73" s="48"/>
      <c r="D73" s="48"/>
      <c r="E73" s="85"/>
      <c r="F73" s="86"/>
      <c r="G73" s="51"/>
      <c r="H73" s="50" t="s">
        <v>17</v>
      </c>
      <c r="I73" s="1"/>
      <c r="J73" s="1"/>
    </row>
    <row r="74" spans="2:10" ht="12.75">
      <c r="B74" s="52" t="s">
        <v>281</v>
      </c>
      <c r="C74" s="53"/>
      <c r="D74" s="54"/>
      <c r="E74" s="87"/>
      <c r="F74" s="88"/>
      <c r="G74" s="57"/>
      <c r="H74" s="58">
        <v>0</v>
      </c>
      <c r="I74" s="1"/>
      <c r="J74" s="1"/>
    </row>
    <row r="75" spans="2:10" ht="12.75">
      <c r="B75" s="60" t="s">
        <v>282</v>
      </c>
      <c r="C75" s="61"/>
      <c r="D75" s="62"/>
      <c r="E75" s="89"/>
      <c r="F75" s="90"/>
      <c r="G75" s="65"/>
      <c r="H75" s="66">
        <v>0</v>
      </c>
      <c r="I75" s="1"/>
      <c r="J75" s="1"/>
    </row>
    <row r="76" spans="2:10" ht="12.75">
      <c r="B76" s="60" t="s">
        <v>283</v>
      </c>
      <c r="C76" s="61"/>
      <c r="D76" s="62"/>
      <c r="E76" s="89"/>
      <c r="F76" s="90"/>
      <c r="G76" s="65"/>
      <c r="H76" s="66">
        <v>0</v>
      </c>
      <c r="I76" s="1"/>
      <c r="J76" s="1"/>
    </row>
    <row r="77" spans="2:10" ht="12.75">
      <c r="B77" s="60" t="s">
        <v>284</v>
      </c>
      <c r="C77" s="61"/>
      <c r="D77" s="62"/>
      <c r="E77" s="89"/>
      <c r="F77" s="90"/>
      <c r="G77" s="65"/>
      <c r="H77" s="66">
        <v>0</v>
      </c>
      <c r="I77" s="1"/>
      <c r="J77" s="1"/>
    </row>
    <row r="78" spans="2:10" ht="12.75">
      <c r="B78" s="60" t="s">
        <v>285</v>
      </c>
      <c r="C78" s="61"/>
      <c r="D78" s="62"/>
      <c r="E78" s="89"/>
      <c r="F78" s="90"/>
      <c r="G78" s="65"/>
      <c r="H78" s="66">
        <v>0</v>
      </c>
      <c r="I78" s="1"/>
      <c r="J78" s="1"/>
    </row>
    <row r="79" spans="2:10" ht="12.75">
      <c r="B79" s="60" t="s">
        <v>286</v>
      </c>
      <c r="C79" s="61"/>
      <c r="D79" s="62"/>
      <c r="E79" s="89"/>
      <c r="F79" s="90"/>
      <c r="G79" s="65"/>
      <c r="H79" s="66">
        <v>0</v>
      </c>
      <c r="I79" s="1"/>
      <c r="J79" s="1"/>
    </row>
    <row r="80" spans="2:10" ht="12.75">
      <c r="B80" s="60" t="s">
        <v>287</v>
      </c>
      <c r="C80" s="61"/>
      <c r="D80" s="62"/>
      <c r="E80" s="89"/>
      <c r="F80" s="90"/>
      <c r="G80" s="65"/>
      <c r="H80" s="66">
        <v>0</v>
      </c>
      <c r="I80" s="1"/>
      <c r="J80" s="1"/>
    </row>
    <row r="81" spans="2:10" ht="12.75">
      <c r="B81" s="60" t="s">
        <v>288</v>
      </c>
      <c r="C81" s="61"/>
      <c r="D81" s="62"/>
      <c r="E81" s="89"/>
      <c r="F81" s="90"/>
      <c r="G81" s="65"/>
      <c r="H81" s="66">
        <v>0</v>
      </c>
      <c r="I81" s="1"/>
      <c r="J81" s="1"/>
    </row>
    <row r="82" spans="2:10" ht="12.75">
      <c r="B82" s="67" t="s">
        <v>19</v>
      </c>
      <c r="C82" s="68"/>
      <c r="D82" s="69"/>
      <c r="E82" s="91"/>
      <c r="F82" s="92"/>
      <c r="G82" s="80"/>
      <c r="H82" s="71">
        <f>SUM(H74:H81)</f>
        <v>0</v>
      </c>
      <c r="I82" s="1"/>
      <c r="J82" s="1"/>
    </row>
    <row r="83" spans="9:10" ht="12.75">
      <c r="I83" s="1"/>
      <c r="J83" s="1"/>
    </row>
  </sheetData>
  <sheetProtection/>
  <mergeCells count="5">
    <mergeCell ref="I23:J23"/>
    <mergeCell ref="I19:J19"/>
    <mergeCell ref="I20:J20"/>
    <mergeCell ref="I21:J21"/>
    <mergeCell ref="I22:J22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"/>
  <dimension ref="A1:CB252"/>
  <sheetViews>
    <sheetView showGridLines="0" showZeros="0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9" t="s">
        <v>102</v>
      </c>
      <c r="B1" s="329"/>
      <c r="C1" s="329"/>
      <c r="D1" s="329"/>
      <c r="E1" s="329"/>
      <c r="F1" s="329"/>
      <c r="G1" s="329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9" t="s">
        <v>2</v>
      </c>
      <c r="B3" s="320"/>
      <c r="C3" s="186" t="s">
        <v>105</v>
      </c>
      <c r="D3" s="236"/>
      <c r="E3" s="237" t="s">
        <v>85</v>
      </c>
      <c r="F3" s="238">
        <f>'SO 03  Rek'!H1</f>
      </c>
      <c r="G3" s="239"/>
    </row>
    <row r="4" spans="1:7" ht="13.5" thickBot="1">
      <c r="A4" s="330" t="s">
        <v>76</v>
      </c>
      <c r="B4" s="299"/>
      <c r="C4" s="192" t="s">
        <v>355</v>
      </c>
      <c r="D4" s="240"/>
      <c r="E4" s="331">
        <f>'SO 03  Rek'!G2</f>
        <v>0</v>
      </c>
      <c r="F4" s="332"/>
      <c r="G4" s="333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98</v>
      </c>
      <c r="C7" s="251" t="s">
        <v>99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22.5">
      <c r="A8" s="260">
        <v>1</v>
      </c>
      <c r="B8" s="261" t="s">
        <v>115</v>
      </c>
      <c r="C8" s="262" t="s">
        <v>116</v>
      </c>
      <c r="D8" s="263" t="s">
        <v>113</v>
      </c>
      <c r="E8" s="264">
        <v>30.6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15" ht="12.75">
      <c r="A9" s="268"/>
      <c r="B9" s="271"/>
      <c r="C9" s="326" t="s">
        <v>356</v>
      </c>
      <c r="D9" s="327"/>
      <c r="E9" s="272">
        <v>30.6</v>
      </c>
      <c r="F9" s="273"/>
      <c r="G9" s="274"/>
      <c r="H9" s="275"/>
      <c r="I9" s="269"/>
      <c r="J9" s="276"/>
      <c r="K9" s="269"/>
      <c r="M9" s="270" t="s">
        <v>356</v>
      </c>
      <c r="O9" s="259"/>
    </row>
    <row r="10" spans="1:80" ht="12.75">
      <c r="A10" s="260">
        <v>2</v>
      </c>
      <c r="B10" s="261" t="s">
        <v>118</v>
      </c>
      <c r="C10" s="262" t="s">
        <v>119</v>
      </c>
      <c r="D10" s="263" t="s">
        <v>120</v>
      </c>
      <c r="E10" s="264">
        <v>31.2295</v>
      </c>
      <c r="F10" s="264">
        <v>0</v>
      </c>
      <c r="G10" s="265">
        <f>E10*F10</f>
        <v>0</v>
      </c>
      <c r="H10" s="266">
        <v>0</v>
      </c>
      <c r="I10" s="267">
        <f>E10*H10</f>
        <v>0</v>
      </c>
      <c r="J10" s="266">
        <v>0</v>
      </c>
      <c r="K10" s="267">
        <f>E10*J10</f>
        <v>0</v>
      </c>
      <c r="O10" s="259">
        <v>2</v>
      </c>
      <c r="AA10" s="232">
        <v>1</v>
      </c>
      <c r="AB10" s="232">
        <v>1</v>
      </c>
      <c r="AC10" s="232">
        <v>1</v>
      </c>
      <c r="AZ10" s="232">
        <v>1</v>
      </c>
      <c r="BA10" s="232">
        <f>IF(AZ10=1,G10,0)</f>
        <v>0</v>
      </c>
      <c r="BB10" s="232">
        <f>IF(AZ10=2,G10,0)</f>
        <v>0</v>
      </c>
      <c r="BC10" s="232">
        <f>IF(AZ10=3,G10,0)</f>
        <v>0</v>
      </c>
      <c r="BD10" s="232">
        <f>IF(AZ10=4,G10,0)</f>
        <v>0</v>
      </c>
      <c r="BE10" s="232">
        <f>IF(AZ10=5,G10,0)</f>
        <v>0</v>
      </c>
      <c r="CA10" s="259">
        <v>1</v>
      </c>
      <c r="CB10" s="259">
        <v>1</v>
      </c>
    </row>
    <row r="11" spans="1:15" ht="12.75">
      <c r="A11" s="268"/>
      <c r="B11" s="271"/>
      <c r="C11" s="326" t="s">
        <v>357</v>
      </c>
      <c r="D11" s="327"/>
      <c r="E11" s="272">
        <v>23.7263</v>
      </c>
      <c r="F11" s="273"/>
      <c r="G11" s="274"/>
      <c r="H11" s="275"/>
      <c r="I11" s="269"/>
      <c r="J11" s="276"/>
      <c r="K11" s="269"/>
      <c r="M11" s="270" t="s">
        <v>357</v>
      </c>
      <c r="O11" s="259"/>
    </row>
    <row r="12" spans="1:15" ht="12.75">
      <c r="A12" s="268"/>
      <c r="B12" s="271"/>
      <c r="C12" s="326" t="s">
        <v>358</v>
      </c>
      <c r="D12" s="327"/>
      <c r="E12" s="272">
        <v>1.5</v>
      </c>
      <c r="F12" s="273"/>
      <c r="G12" s="274"/>
      <c r="H12" s="275"/>
      <c r="I12" s="269"/>
      <c r="J12" s="276"/>
      <c r="K12" s="269"/>
      <c r="M12" s="270" t="s">
        <v>358</v>
      </c>
      <c r="O12" s="259"/>
    </row>
    <row r="13" spans="1:15" ht="12.75">
      <c r="A13" s="268"/>
      <c r="B13" s="271"/>
      <c r="C13" s="326" t="s">
        <v>359</v>
      </c>
      <c r="D13" s="327"/>
      <c r="E13" s="272">
        <v>5.3312</v>
      </c>
      <c r="F13" s="273"/>
      <c r="G13" s="274"/>
      <c r="H13" s="275"/>
      <c r="I13" s="269"/>
      <c r="J13" s="276"/>
      <c r="K13" s="269"/>
      <c r="M13" s="270" t="s">
        <v>359</v>
      </c>
      <c r="O13" s="259"/>
    </row>
    <row r="14" spans="1:15" ht="12.75">
      <c r="A14" s="268"/>
      <c r="B14" s="271"/>
      <c r="C14" s="326" t="s">
        <v>360</v>
      </c>
      <c r="D14" s="327"/>
      <c r="E14" s="272">
        <v>0.672</v>
      </c>
      <c r="F14" s="273"/>
      <c r="G14" s="274"/>
      <c r="H14" s="275"/>
      <c r="I14" s="269"/>
      <c r="J14" s="276"/>
      <c r="K14" s="269"/>
      <c r="M14" s="270" t="s">
        <v>360</v>
      </c>
      <c r="O14" s="259"/>
    </row>
    <row r="15" spans="1:80" ht="12.75">
      <c r="A15" s="260">
        <v>3</v>
      </c>
      <c r="B15" s="261" t="s">
        <v>122</v>
      </c>
      <c r="C15" s="262" t="s">
        <v>123</v>
      </c>
      <c r="D15" s="263" t="s">
        <v>120</v>
      </c>
      <c r="E15" s="264">
        <v>22.45</v>
      </c>
      <c r="F15" s="264">
        <v>0</v>
      </c>
      <c r="G15" s="265">
        <f>E15*F15</f>
        <v>0</v>
      </c>
      <c r="H15" s="266">
        <v>0</v>
      </c>
      <c r="I15" s="267">
        <f>E15*H15</f>
        <v>0</v>
      </c>
      <c r="J15" s="266">
        <v>0</v>
      </c>
      <c r="K15" s="267">
        <f>E15*J15</f>
        <v>0</v>
      </c>
      <c r="O15" s="259">
        <v>2</v>
      </c>
      <c r="AA15" s="232">
        <v>1</v>
      </c>
      <c r="AB15" s="232">
        <v>0</v>
      </c>
      <c r="AC15" s="232">
        <v>0</v>
      </c>
      <c r="AZ15" s="232">
        <v>1</v>
      </c>
      <c r="BA15" s="232">
        <f>IF(AZ15=1,G15,0)</f>
        <v>0</v>
      </c>
      <c r="BB15" s="232">
        <f>IF(AZ15=2,G15,0)</f>
        <v>0</v>
      </c>
      <c r="BC15" s="232">
        <f>IF(AZ15=3,G15,0)</f>
        <v>0</v>
      </c>
      <c r="BD15" s="232">
        <f>IF(AZ15=4,G15,0)</f>
        <v>0</v>
      </c>
      <c r="BE15" s="232">
        <f>IF(AZ15=5,G15,0)</f>
        <v>0</v>
      </c>
      <c r="CA15" s="259">
        <v>1</v>
      </c>
      <c r="CB15" s="259">
        <v>0</v>
      </c>
    </row>
    <row r="16" spans="1:15" ht="12.75">
      <c r="A16" s="268"/>
      <c r="B16" s="271"/>
      <c r="C16" s="326" t="s">
        <v>361</v>
      </c>
      <c r="D16" s="327"/>
      <c r="E16" s="272">
        <v>22.45</v>
      </c>
      <c r="F16" s="273"/>
      <c r="G16" s="274"/>
      <c r="H16" s="275"/>
      <c r="I16" s="269"/>
      <c r="J16" s="276"/>
      <c r="K16" s="269"/>
      <c r="M16" s="270" t="s">
        <v>361</v>
      </c>
      <c r="O16" s="259"/>
    </row>
    <row r="17" spans="1:80" ht="12.75">
      <c r="A17" s="260">
        <v>4</v>
      </c>
      <c r="B17" s="261" t="s">
        <v>125</v>
      </c>
      <c r="C17" s="262" t="s">
        <v>126</v>
      </c>
      <c r="D17" s="263" t="s">
        <v>120</v>
      </c>
      <c r="E17" s="264">
        <v>62.46</v>
      </c>
      <c r="F17" s="264">
        <v>0</v>
      </c>
      <c r="G17" s="265">
        <f>E17*F17</f>
        <v>0</v>
      </c>
      <c r="H17" s="266">
        <v>0</v>
      </c>
      <c r="I17" s="267">
        <f>E17*H17</f>
        <v>0</v>
      </c>
      <c r="J17" s="266">
        <v>0</v>
      </c>
      <c r="K17" s="267">
        <f>E17*J17</f>
        <v>0</v>
      </c>
      <c r="O17" s="259">
        <v>2</v>
      </c>
      <c r="AA17" s="232">
        <v>1</v>
      </c>
      <c r="AB17" s="232">
        <v>1</v>
      </c>
      <c r="AC17" s="232">
        <v>1</v>
      </c>
      <c r="AZ17" s="232">
        <v>1</v>
      </c>
      <c r="BA17" s="232">
        <f>IF(AZ17=1,G17,0)</f>
        <v>0</v>
      </c>
      <c r="BB17" s="232">
        <f>IF(AZ17=2,G17,0)</f>
        <v>0</v>
      </c>
      <c r="BC17" s="232">
        <f>IF(AZ17=3,G17,0)</f>
        <v>0</v>
      </c>
      <c r="BD17" s="232">
        <f>IF(AZ17=4,G17,0)</f>
        <v>0</v>
      </c>
      <c r="BE17" s="232">
        <f>IF(AZ17=5,G17,0)</f>
        <v>0</v>
      </c>
      <c r="CA17" s="259">
        <v>1</v>
      </c>
      <c r="CB17" s="259">
        <v>1</v>
      </c>
    </row>
    <row r="18" spans="1:15" ht="12.75">
      <c r="A18" s="268"/>
      <c r="B18" s="271"/>
      <c r="C18" s="326" t="s">
        <v>362</v>
      </c>
      <c r="D18" s="327"/>
      <c r="E18" s="272">
        <v>31.23</v>
      </c>
      <c r="F18" s="273"/>
      <c r="G18" s="274"/>
      <c r="H18" s="275"/>
      <c r="I18" s="269"/>
      <c r="J18" s="276"/>
      <c r="K18" s="269"/>
      <c r="M18" s="270" t="s">
        <v>362</v>
      </c>
      <c r="O18" s="259"/>
    </row>
    <row r="19" spans="1:15" ht="12.75">
      <c r="A19" s="268"/>
      <c r="B19" s="271"/>
      <c r="C19" s="326" t="s">
        <v>363</v>
      </c>
      <c r="D19" s="327"/>
      <c r="E19" s="272">
        <v>31.23</v>
      </c>
      <c r="F19" s="273"/>
      <c r="G19" s="274"/>
      <c r="H19" s="275"/>
      <c r="I19" s="269"/>
      <c r="J19" s="276"/>
      <c r="K19" s="269"/>
      <c r="M19" s="270" t="s">
        <v>363</v>
      </c>
      <c r="O19" s="259"/>
    </row>
    <row r="20" spans="1:80" ht="12.75">
      <c r="A20" s="260">
        <v>5</v>
      </c>
      <c r="B20" s="261" t="s">
        <v>129</v>
      </c>
      <c r="C20" s="262" t="s">
        <v>130</v>
      </c>
      <c r="D20" s="263" t="s">
        <v>113</v>
      </c>
      <c r="E20" s="264">
        <v>30.6</v>
      </c>
      <c r="F20" s="264">
        <v>0</v>
      </c>
      <c r="G20" s="265">
        <f>E20*F20</f>
        <v>0</v>
      </c>
      <c r="H20" s="266">
        <v>0</v>
      </c>
      <c r="I20" s="267">
        <f>E20*H20</f>
        <v>0</v>
      </c>
      <c r="J20" s="266">
        <v>0</v>
      </c>
      <c r="K20" s="267">
        <f>E20*J20</f>
        <v>0</v>
      </c>
      <c r="O20" s="259">
        <v>2</v>
      </c>
      <c r="AA20" s="232">
        <v>1</v>
      </c>
      <c r="AB20" s="232">
        <v>1</v>
      </c>
      <c r="AC20" s="232">
        <v>1</v>
      </c>
      <c r="AZ20" s="232">
        <v>1</v>
      </c>
      <c r="BA20" s="232">
        <f>IF(AZ20=1,G20,0)</f>
        <v>0</v>
      </c>
      <c r="BB20" s="232">
        <f>IF(AZ20=2,G20,0)</f>
        <v>0</v>
      </c>
      <c r="BC20" s="232">
        <f>IF(AZ20=3,G20,0)</f>
        <v>0</v>
      </c>
      <c r="BD20" s="232">
        <f>IF(AZ20=4,G20,0)</f>
        <v>0</v>
      </c>
      <c r="BE20" s="232">
        <f>IF(AZ20=5,G20,0)</f>
        <v>0</v>
      </c>
      <c r="CA20" s="259">
        <v>1</v>
      </c>
      <c r="CB20" s="259">
        <v>1</v>
      </c>
    </row>
    <row r="21" spans="1:80" ht="22.5">
      <c r="A21" s="260">
        <v>6</v>
      </c>
      <c r="B21" s="261" t="s">
        <v>132</v>
      </c>
      <c r="C21" s="262" t="s">
        <v>133</v>
      </c>
      <c r="D21" s="263" t="s">
        <v>120</v>
      </c>
      <c r="E21" s="264">
        <v>31.23</v>
      </c>
      <c r="F21" s="264">
        <v>0</v>
      </c>
      <c r="G21" s="265">
        <f>E21*F21</f>
        <v>0</v>
      </c>
      <c r="H21" s="266">
        <v>0</v>
      </c>
      <c r="I21" s="267">
        <f>E21*H21</f>
        <v>0</v>
      </c>
      <c r="J21" s="266">
        <v>0</v>
      </c>
      <c r="K21" s="267">
        <f>E21*J21</f>
        <v>0</v>
      </c>
      <c r="O21" s="259">
        <v>2</v>
      </c>
      <c r="AA21" s="232">
        <v>1</v>
      </c>
      <c r="AB21" s="232">
        <v>1</v>
      </c>
      <c r="AC21" s="232">
        <v>1</v>
      </c>
      <c r="AZ21" s="232">
        <v>1</v>
      </c>
      <c r="BA21" s="232">
        <f>IF(AZ21=1,G21,0)</f>
        <v>0</v>
      </c>
      <c r="BB21" s="232">
        <f>IF(AZ21=2,G21,0)</f>
        <v>0</v>
      </c>
      <c r="BC21" s="232">
        <f>IF(AZ21=3,G21,0)</f>
        <v>0</v>
      </c>
      <c r="BD21" s="232">
        <f>IF(AZ21=4,G21,0)</f>
        <v>0</v>
      </c>
      <c r="BE21" s="232">
        <f>IF(AZ21=5,G21,0)</f>
        <v>0</v>
      </c>
      <c r="CA21" s="259">
        <v>1</v>
      </c>
      <c r="CB21" s="259">
        <v>1</v>
      </c>
    </row>
    <row r="22" spans="1:80" ht="12.75">
      <c r="A22" s="260">
        <v>7</v>
      </c>
      <c r="B22" s="261" t="s">
        <v>134</v>
      </c>
      <c r="C22" s="262" t="s">
        <v>135</v>
      </c>
      <c r="D22" s="263" t="s">
        <v>120</v>
      </c>
      <c r="E22" s="264">
        <v>8.78</v>
      </c>
      <c r="F22" s="264">
        <v>0</v>
      </c>
      <c r="G22" s="265">
        <f>E22*F22</f>
        <v>0</v>
      </c>
      <c r="H22" s="266">
        <v>0</v>
      </c>
      <c r="I22" s="267">
        <f>E22*H22</f>
        <v>0</v>
      </c>
      <c r="J22" s="266">
        <v>0</v>
      </c>
      <c r="K22" s="267">
        <f>E22*J22</f>
        <v>0</v>
      </c>
      <c r="O22" s="259">
        <v>2</v>
      </c>
      <c r="AA22" s="232">
        <v>1</v>
      </c>
      <c r="AB22" s="232">
        <v>1</v>
      </c>
      <c r="AC22" s="232">
        <v>1</v>
      </c>
      <c r="AZ22" s="232">
        <v>1</v>
      </c>
      <c r="BA22" s="232">
        <f>IF(AZ22=1,G22,0)</f>
        <v>0</v>
      </c>
      <c r="BB22" s="232">
        <f>IF(AZ22=2,G22,0)</f>
        <v>0</v>
      </c>
      <c r="BC22" s="232">
        <f>IF(AZ22=3,G22,0)</f>
        <v>0</v>
      </c>
      <c r="BD22" s="232">
        <f>IF(AZ22=4,G22,0)</f>
        <v>0</v>
      </c>
      <c r="BE22" s="232">
        <f>IF(AZ22=5,G22,0)</f>
        <v>0</v>
      </c>
      <c r="CA22" s="259">
        <v>1</v>
      </c>
      <c r="CB22" s="259">
        <v>1</v>
      </c>
    </row>
    <row r="23" spans="1:15" ht="12.75">
      <c r="A23" s="268"/>
      <c r="B23" s="271"/>
      <c r="C23" s="326" t="s">
        <v>364</v>
      </c>
      <c r="D23" s="327"/>
      <c r="E23" s="272">
        <v>8.78</v>
      </c>
      <c r="F23" s="273"/>
      <c r="G23" s="274"/>
      <c r="H23" s="275"/>
      <c r="I23" s="269"/>
      <c r="J23" s="276"/>
      <c r="K23" s="269"/>
      <c r="M23" s="270" t="s">
        <v>364</v>
      </c>
      <c r="O23" s="259"/>
    </row>
    <row r="24" spans="1:80" ht="12.75">
      <c r="A24" s="260">
        <v>8</v>
      </c>
      <c r="B24" s="261" t="s">
        <v>137</v>
      </c>
      <c r="C24" s="262" t="s">
        <v>138</v>
      </c>
      <c r="D24" s="263" t="s">
        <v>120</v>
      </c>
      <c r="E24" s="264">
        <v>31.23</v>
      </c>
      <c r="F24" s="264">
        <v>0</v>
      </c>
      <c r="G24" s="265">
        <f>E24*F24</f>
        <v>0</v>
      </c>
      <c r="H24" s="266">
        <v>0</v>
      </c>
      <c r="I24" s="267">
        <f>E24*H24</f>
        <v>0</v>
      </c>
      <c r="J24" s="266">
        <v>0</v>
      </c>
      <c r="K24" s="267">
        <f>E24*J24</f>
        <v>0</v>
      </c>
      <c r="O24" s="259">
        <v>2</v>
      </c>
      <c r="AA24" s="232">
        <v>1</v>
      </c>
      <c r="AB24" s="232">
        <v>1</v>
      </c>
      <c r="AC24" s="232">
        <v>1</v>
      </c>
      <c r="AZ24" s="232">
        <v>1</v>
      </c>
      <c r="BA24" s="232">
        <f>IF(AZ24=1,G24,0)</f>
        <v>0</v>
      </c>
      <c r="BB24" s="232">
        <f>IF(AZ24=2,G24,0)</f>
        <v>0</v>
      </c>
      <c r="BC24" s="232">
        <f>IF(AZ24=3,G24,0)</f>
        <v>0</v>
      </c>
      <c r="BD24" s="232">
        <f>IF(AZ24=4,G24,0)</f>
        <v>0</v>
      </c>
      <c r="BE24" s="232">
        <f>IF(AZ24=5,G24,0)</f>
        <v>0</v>
      </c>
      <c r="CA24" s="259">
        <v>1</v>
      </c>
      <c r="CB24" s="259">
        <v>1</v>
      </c>
    </row>
    <row r="25" spans="1:15" ht="12.75">
      <c r="A25" s="268"/>
      <c r="B25" s="271"/>
      <c r="C25" s="326" t="s">
        <v>365</v>
      </c>
      <c r="D25" s="327"/>
      <c r="E25" s="272">
        <v>31.23</v>
      </c>
      <c r="F25" s="273"/>
      <c r="G25" s="274"/>
      <c r="H25" s="275"/>
      <c r="I25" s="269"/>
      <c r="J25" s="276"/>
      <c r="K25" s="269"/>
      <c r="M25" s="270" t="s">
        <v>365</v>
      </c>
      <c r="O25" s="259"/>
    </row>
    <row r="26" spans="1:80" ht="12.75">
      <c r="A26" s="260">
        <v>9</v>
      </c>
      <c r="B26" s="261" t="s">
        <v>140</v>
      </c>
      <c r="C26" s="262" t="s">
        <v>141</v>
      </c>
      <c r="D26" s="263" t="s">
        <v>120</v>
      </c>
      <c r="E26" s="264">
        <v>22.449</v>
      </c>
      <c r="F26" s="264">
        <v>0</v>
      </c>
      <c r="G26" s="265">
        <f>E26*F26</f>
        <v>0</v>
      </c>
      <c r="H26" s="266">
        <v>0</v>
      </c>
      <c r="I26" s="267">
        <f>E26*H26</f>
        <v>0</v>
      </c>
      <c r="J26" s="266">
        <v>0</v>
      </c>
      <c r="K26" s="267">
        <f>E26*J26</f>
        <v>0</v>
      </c>
      <c r="O26" s="259">
        <v>2</v>
      </c>
      <c r="AA26" s="232">
        <v>1</v>
      </c>
      <c r="AB26" s="232">
        <v>1</v>
      </c>
      <c r="AC26" s="232">
        <v>1</v>
      </c>
      <c r="AZ26" s="232">
        <v>1</v>
      </c>
      <c r="BA26" s="232">
        <f>IF(AZ26=1,G26,0)</f>
        <v>0</v>
      </c>
      <c r="BB26" s="232">
        <f>IF(AZ26=2,G26,0)</f>
        <v>0</v>
      </c>
      <c r="BC26" s="232">
        <f>IF(AZ26=3,G26,0)</f>
        <v>0</v>
      </c>
      <c r="BD26" s="232">
        <f>IF(AZ26=4,G26,0)</f>
        <v>0</v>
      </c>
      <c r="BE26" s="232">
        <f>IF(AZ26=5,G26,0)</f>
        <v>0</v>
      </c>
      <c r="CA26" s="259">
        <v>1</v>
      </c>
      <c r="CB26" s="259">
        <v>1</v>
      </c>
    </row>
    <row r="27" spans="1:15" ht="12.75">
      <c r="A27" s="268"/>
      <c r="B27" s="271"/>
      <c r="C27" s="326" t="s">
        <v>366</v>
      </c>
      <c r="D27" s="327"/>
      <c r="E27" s="272">
        <v>31.23</v>
      </c>
      <c r="F27" s="273"/>
      <c r="G27" s="274"/>
      <c r="H27" s="275"/>
      <c r="I27" s="269"/>
      <c r="J27" s="276"/>
      <c r="K27" s="269"/>
      <c r="M27" s="270" t="s">
        <v>366</v>
      </c>
      <c r="O27" s="259"/>
    </row>
    <row r="28" spans="1:15" ht="12.75">
      <c r="A28" s="268"/>
      <c r="B28" s="271"/>
      <c r="C28" s="326" t="s">
        <v>367</v>
      </c>
      <c r="D28" s="327"/>
      <c r="E28" s="272">
        <v>-6.351</v>
      </c>
      <c r="F28" s="273"/>
      <c r="G28" s="274"/>
      <c r="H28" s="275"/>
      <c r="I28" s="269"/>
      <c r="J28" s="276"/>
      <c r="K28" s="269"/>
      <c r="M28" s="270" t="s">
        <v>367</v>
      </c>
      <c r="O28" s="259"/>
    </row>
    <row r="29" spans="1:15" ht="12.75">
      <c r="A29" s="268"/>
      <c r="B29" s="271"/>
      <c r="C29" s="326" t="s">
        <v>368</v>
      </c>
      <c r="D29" s="327"/>
      <c r="E29" s="272">
        <v>-2.43</v>
      </c>
      <c r="F29" s="273"/>
      <c r="G29" s="274"/>
      <c r="H29" s="275"/>
      <c r="I29" s="269"/>
      <c r="J29" s="276"/>
      <c r="K29" s="269"/>
      <c r="M29" s="270" t="s">
        <v>368</v>
      </c>
      <c r="O29" s="259"/>
    </row>
    <row r="30" spans="1:80" ht="12.75">
      <c r="A30" s="260">
        <v>10</v>
      </c>
      <c r="B30" s="261" t="s">
        <v>145</v>
      </c>
      <c r="C30" s="262" t="s">
        <v>146</v>
      </c>
      <c r="D30" s="263" t="s">
        <v>113</v>
      </c>
      <c r="E30" s="264">
        <v>83.19</v>
      </c>
      <c r="F30" s="264">
        <v>0</v>
      </c>
      <c r="G30" s="265">
        <f>E30*F30</f>
        <v>0</v>
      </c>
      <c r="H30" s="266">
        <v>0</v>
      </c>
      <c r="I30" s="267">
        <f>E30*H30</f>
        <v>0</v>
      </c>
      <c r="J30" s="266">
        <v>0</v>
      </c>
      <c r="K30" s="267">
        <f>E30*J30</f>
        <v>0</v>
      </c>
      <c r="O30" s="259">
        <v>2</v>
      </c>
      <c r="AA30" s="232">
        <v>1</v>
      </c>
      <c r="AB30" s="232">
        <v>1</v>
      </c>
      <c r="AC30" s="232">
        <v>1</v>
      </c>
      <c r="AZ30" s="232">
        <v>1</v>
      </c>
      <c r="BA30" s="232">
        <f>IF(AZ30=1,G30,0)</f>
        <v>0</v>
      </c>
      <c r="BB30" s="232">
        <f>IF(AZ30=2,G30,0)</f>
        <v>0</v>
      </c>
      <c r="BC30" s="232">
        <f>IF(AZ30=3,G30,0)</f>
        <v>0</v>
      </c>
      <c r="BD30" s="232">
        <f>IF(AZ30=4,G30,0)</f>
        <v>0</v>
      </c>
      <c r="BE30" s="232">
        <f>IF(AZ30=5,G30,0)</f>
        <v>0</v>
      </c>
      <c r="CA30" s="259">
        <v>1</v>
      </c>
      <c r="CB30" s="259">
        <v>1</v>
      </c>
    </row>
    <row r="31" spans="1:15" ht="12.75">
      <c r="A31" s="268"/>
      <c r="B31" s="271"/>
      <c r="C31" s="326" t="s">
        <v>369</v>
      </c>
      <c r="D31" s="327"/>
      <c r="E31" s="272">
        <v>36.75</v>
      </c>
      <c r="F31" s="273"/>
      <c r="G31" s="274"/>
      <c r="H31" s="275"/>
      <c r="I31" s="269"/>
      <c r="J31" s="276"/>
      <c r="K31" s="269"/>
      <c r="M31" s="270" t="s">
        <v>369</v>
      </c>
      <c r="O31" s="259"/>
    </row>
    <row r="32" spans="1:15" ht="12.75">
      <c r="A32" s="268"/>
      <c r="B32" s="271"/>
      <c r="C32" s="326" t="s">
        <v>370</v>
      </c>
      <c r="D32" s="327"/>
      <c r="E32" s="272">
        <v>46.44</v>
      </c>
      <c r="F32" s="273"/>
      <c r="G32" s="274"/>
      <c r="H32" s="275"/>
      <c r="I32" s="269"/>
      <c r="J32" s="276"/>
      <c r="K32" s="269"/>
      <c r="M32" s="270" t="s">
        <v>370</v>
      </c>
      <c r="O32" s="259"/>
    </row>
    <row r="33" spans="1:57" ht="12.75">
      <c r="A33" s="277"/>
      <c r="B33" s="278" t="s">
        <v>100</v>
      </c>
      <c r="C33" s="279" t="s">
        <v>110</v>
      </c>
      <c r="D33" s="280"/>
      <c r="E33" s="281"/>
      <c r="F33" s="282"/>
      <c r="G33" s="283">
        <f>SUM(G7:G32)</f>
        <v>0</v>
      </c>
      <c r="H33" s="284"/>
      <c r="I33" s="285">
        <f>SUM(I7:I32)</f>
        <v>0</v>
      </c>
      <c r="J33" s="284"/>
      <c r="K33" s="285">
        <f>SUM(K7:K32)</f>
        <v>0</v>
      </c>
      <c r="O33" s="259">
        <v>4</v>
      </c>
      <c r="BA33" s="286">
        <f>SUM(BA7:BA32)</f>
        <v>0</v>
      </c>
      <c r="BB33" s="286">
        <f>SUM(BB7:BB32)</f>
        <v>0</v>
      </c>
      <c r="BC33" s="286">
        <f>SUM(BC7:BC32)</f>
        <v>0</v>
      </c>
      <c r="BD33" s="286">
        <f>SUM(BD7:BD32)</f>
        <v>0</v>
      </c>
      <c r="BE33" s="286">
        <f>SUM(BE7:BE32)</f>
        <v>0</v>
      </c>
    </row>
    <row r="34" spans="1:15" ht="12.75">
      <c r="A34" s="249" t="s">
        <v>97</v>
      </c>
      <c r="B34" s="250" t="s">
        <v>149</v>
      </c>
      <c r="C34" s="251" t="s">
        <v>150</v>
      </c>
      <c r="D34" s="252"/>
      <c r="E34" s="253"/>
      <c r="F34" s="253"/>
      <c r="G34" s="254"/>
      <c r="H34" s="255"/>
      <c r="I34" s="256"/>
      <c r="J34" s="257"/>
      <c r="K34" s="258"/>
      <c r="O34" s="259">
        <v>1</v>
      </c>
    </row>
    <row r="35" spans="1:80" ht="12.75">
      <c r="A35" s="260">
        <v>11</v>
      </c>
      <c r="B35" s="261" t="s">
        <v>152</v>
      </c>
      <c r="C35" s="262" t="s">
        <v>153</v>
      </c>
      <c r="D35" s="263" t="s">
        <v>120</v>
      </c>
      <c r="E35" s="264">
        <v>7.0892</v>
      </c>
      <c r="F35" s="264">
        <v>0</v>
      </c>
      <c r="G35" s="265">
        <f>E35*F35</f>
        <v>0</v>
      </c>
      <c r="H35" s="266">
        <v>2.525</v>
      </c>
      <c r="I35" s="267">
        <f>E35*H35</f>
        <v>17.90023</v>
      </c>
      <c r="J35" s="266">
        <v>0</v>
      </c>
      <c r="K35" s="267">
        <f>E35*J35</f>
        <v>0</v>
      </c>
      <c r="O35" s="259">
        <v>2</v>
      </c>
      <c r="AA35" s="232">
        <v>1</v>
      </c>
      <c r="AB35" s="232">
        <v>1</v>
      </c>
      <c r="AC35" s="232">
        <v>1</v>
      </c>
      <c r="AZ35" s="232">
        <v>1</v>
      </c>
      <c r="BA35" s="232">
        <f>IF(AZ35=1,G35,0)</f>
        <v>0</v>
      </c>
      <c r="BB35" s="232">
        <f>IF(AZ35=2,G35,0)</f>
        <v>0</v>
      </c>
      <c r="BC35" s="232">
        <f>IF(AZ35=3,G35,0)</f>
        <v>0</v>
      </c>
      <c r="BD35" s="232">
        <f>IF(AZ35=4,G35,0)</f>
        <v>0</v>
      </c>
      <c r="BE35" s="232">
        <f>IF(AZ35=5,G35,0)</f>
        <v>0</v>
      </c>
      <c r="CA35" s="259">
        <v>1</v>
      </c>
      <c r="CB35" s="259">
        <v>1</v>
      </c>
    </row>
    <row r="36" spans="1:15" ht="22.5">
      <c r="A36" s="268"/>
      <c r="B36" s="271"/>
      <c r="C36" s="326" t="s">
        <v>371</v>
      </c>
      <c r="D36" s="327"/>
      <c r="E36" s="272">
        <v>2.43</v>
      </c>
      <c r="F36" s="273"/>
      <c r="G36" s="274"/>
      <c r="H36" s="275"/>
      <c r="I36" s="269"/>
      <c r="J36" s="276"/>
      <c r="K36" s="269"/>
      <c r="M36" s="270" t="s">
        <v>371</v>
      </c>
      <c r="O36" s="259"/>
    </row>
    <row r="37" spans="1:15" ht="12.75">
      <c r="A37" s="268"/>
      <c r="B37" s="271"/>
      <c r="C37" s="326" t="s">
        <v>372</v>
      </c>
      <c r="D37" s="327"/>
      <c r="E37" s="272">
        <v>0.672</v>
      </c>
      <c r="F37" s="273"/>
      <c r="G37" s="274"/>
      <c r="H37" s="275"/>
      <c r="I37" s="269"/>
      <c r="J37" s="276"/>
      <c r="K37" s="269"/>
      <c r="M37" s="270" t="s">
        <v>372</v>
      </c>
      <c r="O37" s="259"/>
    </row>
    <row r="38" spans="1:15" ht="12.75">
      <c r="A38" s="268"/>
      <c r="B38" s="271"/>
      <c r="C38" s="326" t="s">
        <v>373</v>
      </c>
      <c r="D38" s="327"/>
      <c r="E38" s="272">
        <v>3.9872</v>
      </c>
      <c r="F38" s="273"/>
      <c r="G38" s="274"/>
      <c r="H38" s="275"/>
      <c r="I38" s="269"/>
      <c r="J38" s="276"/>
      <c r="K38" s="269"/>
      <c r="M38" s="270" t="s">
        <v>373</v>
      </c>
      <c r="O38" s="259"/>
    </row>
    <row r="39" spans="1:80" ht="22.5">
      <c r="A39" s="260">
        <v>12</v>
      </c>
      <c r="B39" s="261" t="s">
        <v>155</v>
      </c>
      <c r="C39" s="262" t="s">
        <v>156</v>
      </c>
      <c r="D39" s="263" t="s">
        <v>120</v>
      </c>
      <c r="E39" s="264">
        <v>3.477</v>
      </c>
      <c r="F39" s="264">
        <v>0</v>
      </c>
      <c r="G39" s="265">
        <f>E39*F39</f>
        <v>0</v>
      </c>
      <c r="H39" s="266">
        <v>2.525</v>
      </c>
      <c r="I39" s="267">
        <f>E39*H39</f>
        <v>8.779425</v>
      </c>
      <c r="J39" s="266">
        <v>0</v>
      </c>
      <c r="K39" s="267">
        <f>E39*J39</f>
        <v>0</v>
      </c>
      <c r="O39" s="259">
        <v>2</v>
      </c>
      <c r="AA39" s="232">
        <v>1</v>
      </c>
      <c r="AB39" s="232">
        <v>0</v>
      </c>
      <c r="AC39" s="232">
        <v>0</v>
      </c>
      <c r="AZ39" s="232">
        <v>1</v>
      </c>
      <c r="BA39" s="232">
        <f>IF(AZ39=1,G39,0)</f>
        <v>0</v>
      </c>
      <c r="BB39" s="232">
        <f>IF(AZ39=2,G39,0)</f>
        <v>0</v>
      </c>
      <c r="BC39" s="232">
        <f>IF(AZ39=3,G39,0)</f>
        <v>0</v>
      </c>
      <c r="BD39" s="232">
        <f>IF(AZ39=4,G39,0)</f>
        <v>0</v>
      </c>
      <c r="BE39" s="232">
        <f>IF(AZ39=5,G39,0)</f>
        <v>0</v>
      </c>
      <c r="CA39" s="259">
        <v>1</v>
      </c>
      <c r="CB39" s="259">
        <v>0</v>
      </c>
    </row>
    <row r="40" spans="1:15" ht="22.5">
      <c r="A40" s="268"/>
      <c r="B40" s="271"/>
      <c r="C40" s="326" t="s">
        <v>374</v>
      </c>
      <c r="D40" s="327"/>
      <c r="E40" s="272">
        <v>3.477</v>
      </c>
      <c r="F40" s="273"/>
      <c r="G40" s="274"/>
      <c r="H40" s="275"/>
      <c r="I40" s="269"/>
      <c r="J40" s="276"/>
      <c r="K40" s="269"/>
      <c r="M40" s="270" t="s">
        <v>374</v>
      </c>
      <c r="O40" s="259"/>
    </row>
    <row r="41" spans="1:80" ht="12.75">
      <c r="A41" s="260">
        <v>13</v>
      </c>
      <c r="B41" s="261" t="s">
        <v>158</v>
      </c>
      <c r="C41" s="262" t="s">
        <v>159</v>
      </c>
      <c r="D41" s="263" t="s">
        <v>113</v>
      </c>
      <c r="E41" s="264">
        <v>30.84</v>
      </c>
      <c r="F41" s="264">
        <v>0</v>
      </c>
      <c r="G41" s="265">
        <f>E41*F41</f>
        <v>0</v>
      </c>
      <c r="H41" s="266">
        <v>0.03916</v>
      </c>
      <c r="I41" s="267">
        <f>E41*H41</f>
        <v>1.2076944</v>
      </c>
      <c r="J41" s="266">
        <v>0</v>
      </c>
      <c r="K41" s="267">
        <f>E41*J41</f>
        <v>0</v>
      </c>
      <c r="O41" s="259">
        <v>2</v>
      </c>
      <c r="AA41" s="232">
        <v>1</v>
      </c>
      <c r="AB41" s="232">
        <v>1</v>
      </c>
      <c r="AC41" s="232">
        <v>1</v>
      </c>
      <c r="AZ41" s="232">
        <v>1</v>
      </c>
      <c r="BA41" s="232">
        <f>IF(AZ41=1,G41,0)</f>
        <v>0</v>
      </c>
      <c r="BB41" s="232">
        <f>IF(AZ41=2,G41,0)</f>
        <v>0</v>
      </c>
      <c r="BC41" s="232">
        <f>IF(AZ41=3,G41,0)</f>
        <v>0</v>
      </c>
      <c r="BD41" s="232">
        <f>IF(AZ41=4,G41,0)</f>
        <v>0</v>
      </c>
      <c r="BE41" s="232">
        <f>IF(AZ41=5,G41,0)</f>
        <v>0</v>
      </c>
      <c r="CA41" s="259">
        <v>1</v>
      </c>
      <c r="CB41" s="259">
        <v>1</v>
      </c>
    </row>
    <row r="42" spans="1:15" ht="12.75">
      <c r="A42" s="268"/>
      <c r="B42" s="271"/>
      <c r="C42" s="326" t="s">
        <v>375</v>
      </c>
      <c r="D42" s="327"/>
      <c r="E42" s="272">
        <v>14.64</v>
      </c>
      <c r="F42" s="273"/>
      <c r="G42" s="274"/>
      <c r="H42" s="275"/>
      <c r="I42" s="269"/>
      <c r="J42" s="276"/>
      <c r="K42" s="269"/>
      <c r="M42" s="270" t="s">
        <v>375</v>
      </c>
      <c r="O42" s="259"/>
    </row>
    <row r="43" spans="1:15" ht="12.75">
      <c r="A43" s="268"/>
      <c r="B43" s="271"/>
      <c r="C43" s="326" t="s">
        <v>311</v>
      </c>
      <c r="D43" s="327"/>
      <c r="E43" s="272">
        <v>16.2</v>
      </c>
      <c r="F43" s="273"/>
      <c r="G43" s="274"/>
      <c r="H43" s="275"/>
      <c r="I43" s="269"/>
      <c r="J43" s="276"/>
      <c r="K43" s="269"/>
      <c r="M43" s="270" t="s">
        <v>311</v>
      </c>
      <c r="O43" s="259"/>
    </row>
    <row r="44" spans="1:80" ht="12.75">
      <c r="A44" s="260">
        <v>14</v>
      </c>
      <c r="B44" s="261" t="s">
        <v>162</v>
      </c>
      <c r="C44" s="262" t="s">
        <v>163</v>
      </c>
      <c r="D44" s="263" t="s">
        <v>113</v>
      </c>
      <c r="E44" s="264">
        <v>30.84</v>
      </c>
      <c r="F44" s="264">
        <v>0</v>
      </c>
      <c r="G44" s="265">
        <f>E44*F44</f>
        <v>0</v>
      </c>
      <c r="H44" s="266">
        <v>0</v>
      </c>
      <c r="I44" s="267">
        <f>E44*H44</f>
        <v>0</v>
      </c>
      <c r="J44" s="266">
        <v>0</v>
      </c>
      <c r="K44" s="267">
        <f>E44*J44</f>
        <v>0</v>
      </c>
      <c r="O44" s="259">
        <v>2</v>
      </c>
      <c r="AA44" s="232">
        <v>1</v>
      </c>
      <c r="AB44" s="232">
        <v>1</v>
      </c>
      <c r="AC44" s="232">
        <v>1</v>
      </c>
      <c r="AZ44" s="232">
        <v>1</v>
      </c>
      <c r="BA44" s="232">
        <f>IF(AZ44=1,G44,0)</f>
        <v>0</v>
      </c>
      <c r="BB44" s="232">
        <f>IF(AZ44=2,G44,0)</f>
        <v>0</v>
      </c>
      <c r="BC44" s="232">
        <f>IF(AZ44=3,G44,0)</f>
        <v>0</v>
      </c>
      <c r="BD44" s="232">
        <f>IF(AZ44=4,G44,0)</f>
        <v>0</v>
      </c>
      <c r="BE44" s="232">
        <f>IF(AZ44=5,G44,0)</f>
        <v>0</v>
      </c>
      <c r="CA44" s="259">
        <v>1</v>
      </c>
      <c r="CB44" s="259">
        <v>1</v>
      </c>
    </row>
    <row r="45" spans="1:80" ht="12.75">
      <c r="A45" s="260">
        <v>15</v>
      </c>
      <c r="B45" s="261" t="s">
        <v>164</v>
      </c>
      <c r="C45" s="262" t="s">
        <v>165</v>
      </c>
      <c r="D45" s="263" t="s">
        <v>166</v>
      </c>
      <c r="E45" s="264">
        <v>0.1224</v>
      </c>
      <c r="F45" s="264">
        <v>0</v>
      </c>
      <c r="G45" s="265">
        <f>E45*F45</f>
        <v>0</v>
      </c>
      <c r="H45" s="266">
        <v>1.02116</v>
      </c>
      <c r="I45" s="267">
        <f>E45*H45</f>
        <v>0.124989984</v>
      </c>
      <c r="J45" s="266">
        <v>0</v>
      </c>
      <c r="K45" s="267">
        <f>E45*J45</f>
        <v>0</v>
      </c>
      <c r="O45" s="259">
        <v>2</v>
      </c>
      <c r="AA45" s="232">
        <v>1</v>
      </c>
      <c r="AB45" s="232">
        <v>1</v>
      </c>
      <c r="AC45" s="232">
        <v>1</v>
      </c>
      <c r="AZ45" s="232">
        <v>1</v>
      </c>
      <c r="BA45" s="232">
        <f>IF(AZ45=1,G45,0)</f>
        <v>0</v>
      </c>
      <c r="BB45" s="232">
        <f>IF(AZ45=2,G45,0)</f>
        <v>0</v>
      </c>
      <c r="BC45" s="232">
        <f>IF(AZ45=3,G45,0)</f>
        <v>0</v>
      </c>
      <c r="BD45" s="232">
        <f>IF(AZ45=4,G45,0)</f>
        <v>0</v>
      </c>
      <c r="BE45" s="232">
        <f>IF(AZ45=5,G45,0)</f>
        <v>0</v>
      </c>
      <c r="CA45" s="259">
        <v>1</v>
      </c>
      <c r="CB45" s="259">
        <v>1</v>
      </c>
    </row>
    <row r="46" spans="1:15" ht="12.75">
      <c r="A46" s="268"/>
      <c r="B46" s="271"/>
      <c r="C46" s="328" t="s">
        <v>167</v>
      </c>
      <c r="D46" s="327"/>
      <c r="E46" s="297">
        <v>0</v>
      </c>
      <c r="F46" s="273"/>
      <c r="G46" s="274"/>
      <c r="H46" s="275"/>
      <c r="I46" s="269"/>
      <c r="J46" s="276"/>
      <c r="K46" s="269"/>
      <c r="M46" s="270" t="s">
        <v>167</v>
      </c>
      <c r="O46" s="259"/>
    </row>
    <row r="47" spans="1:15" ht="12.75">
      <c r="A47" s="268"/>
      <c r="B47" s="271"/>
      <c r="C47" s="328" t="s">
        <v>376</v>
      </c>
      <c r="D47" s="327"/>
      <c r="E47" s="297">
        <v>90</v>
      </c>
      <c r="F47" s="273"/>
      <c r="G47" s="274"/>
      <c r="H47" s="275"/>
      <c r="I47" s="269"/>
      <c r="J47" s="276"/>
      <c r="K47" s="269"/>
      <c r="M47" s="270" t="s">
        <v>376</v>
      </c>
      <c r="O47" s="259"/>
    </row>
    <row r="48" spans="1:15" ht="12.75">
      <c r="A48" s="268"/>
      <c r="B48" s="271"/>
      <c r="C48" s="328" t="s">
        <v>377</v>
      </c>
      <c r="D48" s="327"/>
      <c r="E48" s="297">
        <v>28</v>
      </c>
      <c r="F48" s="273"/>
      <c r="G48" s="274"/>
      <c r="H48" s="275"/>
      <c r="I48" s="269"/>
      <c r="J48" s="276"/>
      <c r="K48" s="269"/>
      <c r="M48" s="270" t="s">
        <v>377</v>
      </c>
      <c r="O48" s="259"/>
    </row>
    <row r="49" spans="1:15" ht="12.75">
      <c r="A49" s="268"/>
      <c r="B49" s="271"/>
      <c r="C49" s="328" t="s">
        <v>378</v>
      </c>
      <c r="D49" s="327"/>
      <c r="E49" s="297">
        <v>7</v>
      </c>
      <c r="F49" s="273"/>
      <c r="G49" s="274"/>
      <c r="H49" s="275"/>
      <c r="I49" s="269"/>
      <c r="J49" s="276"/>
      <c r="K49" s="269"/>
      <c r="M49" s="270" t="s">
        <v>378</v>
      </c>
      <c r="O49" s="259"/>
    </row>
    <row r="50" spans="1:15" ht="12.75">
      <c r="A50" s="268"/>
      <c r="B50" s="271"/>
      <c r="C50" s="328" t="s">
        <v>169</v>
      </c>
      <c r="D50" s="327"/>
      <c r="E50" s="297">
        <v>125</v>
      </c>
      <c r="F50" s="273"/>
      <c r="G50" s="274"/>
      <c r="H50" s="275"/>
      <c r="I50" s="269"/>
      <c r="J50" s="276"/>
      <c r="K50" s="269"/>
      <c r="M50" s="270" t="s">
        <v>169</v>
      </c>
      <c r="O50" s="259"/>
    </row>
    <row r="51" spans="1:15" ht="12.75">
      <c r="A51" s="268"/>
      <c r="B51" s="271"/>
      <c r="C51" s="326" t="s">
        <v>379</v>
      </c>
      <c r="D51" s="327"/>
      <c r="E51" s="272">
        <v>0.1224</v>
      </c>
      <c r="F51" s="273"/>
      <c r="G51" s="274"/>
      <c r="H51" s="275"/>
      <c r="I51" s="269"/>
      <c r="J51" s="276"/>
      <c r="K51" s="269"/>
      <c r="M51" s="270" t="s">
        <v>379</v>
      </c>
      <c r="O51" s="259"/>
    </row>
    <row r="52" spans="1:80" ht="22.5">
      <c r="A52" s="260">
        <v>16</v>
      </c>
      <c r="B52" s="261" t="s">
        <v>171</v>
      </c>
      <c r="C52" s="262" t="s">
        <v>172</v>
      </c>
      <c r="D52" s="263" t="s">
        <v>166</v>
      </c>
      <c r="E52" s="264">
        <v>0.16</v>
      </c>
      <c r="F52" s="264">
        <v>0</v>
      </c>
      <c r="G52" s="265">
        <f>E52*F52</f>
        <v>0</v>
      </c>
      <c r="H52" s="266">
        <v>1.05439</v>
      </c>
      <c r="I52" s="267">
        <f>E52*H52</f>
        <v>0.1687024</v>
      </c>
      <c r="J52" s="266">
        <v>0</v>
      </c>
      <c r="K52" s="267">
        <f>E52*J52</f>
        <v>0</v>
      </c>
      <c r="O52" s="259">
        <v>2</v>
      </c>
      <c r="AA52" s="232">
        <v>1</v>
      </c>
      <c r="AB52" s="232">
        <v>1</v>
      </c>
      <c r="AC52" s="232">
        <v>1</v>
      </c>
      <c r="AZ52" s="232">
        <v>1</v>
      </c>
      <c r="BA52" s="232">
        <f>IF(AZ52=1,G52,0)</f>
        <v>0</v>
      </c>
      <c r="BB52" s="232">
        <f>IF(AZ52=2,G52,0)</f>
        <v>0</v>
      </c>
      <c r="BC52" s="232">
        <f>IF(AZ52=3,G52,0)</f>
        <v>0</v>
      </c>
      <c r="BD52" s="232">
        <f>IF(AZ52=4,G52,0)</f>
        <v>0</v>
      </c>
      <c r="BE52" s="232">
        <f>IF(AZ52=5,G52,0)</f>
        <v>0</v>
      </c>
      <c r="CA52" s="259">
        <v>1</v>
      </c>
      <c r="CB52" s="259">
        <v>1</v>
      </c>
    </row>
    <row r="53" spans="1:15" ht="12.75">
      <c r="A53" s="268"/>
      <c r="B53" s="271"/>
      <c r="C53" s="328" t="s">
        <v>167</v>
      </c>
      <c r="D53" s="327"/>
      <c r="E53" s="297">
        <v>0</v>
      </c>
      <c r="F53" s="273"/>
      <c r="G53" s="274"/>
      <c r="H53" s="275"/>
      <c r="I53" s="269"/>
      <c r="J53" s="276"/>
      <c r="K53" s="269"/>
      <c r="M53" s="270" t="s">
        <v>167</v>
      </c>
      <c r="O53" s="259"/>
    </row>
    <row r="54" spans="1:15" ht="12.75">
      <c r="A54" s="268"/>
      <c r="B54" s="271"/>
      <c r="C54" s="328" t="s">
        <v>380</v>
      </c>
      <c r="D54" s="327"/>
      <c r="E54" s="297">
        <v>12.81</v>
      </c>
      <c r="F54" s="273"/>
      <c r="G54" s="274"/>
      <c r="H54" s="275"/>
      <c r="I54" s="269"/>
      <c r="J54" s="276"/>
      <c r="K54" s="269"/>
      <c r="M54" s="270" t="s">
        <v>380</v>
      </c>
      <c r="O54" s="259"/>
    </row>
    <row r="55" spans="1:15" ht="12.75">
      <c r="A55" s="268"/>
      <c r="B55" s="271"/>
      <c r="C55" s="328" t="s">
        <v>381</v>
      </c>
      <c r="D55" s="327"/>
      <c r="E55" s="297">
        <v>4.48</v>
      </c>
      <c r="F55" s="273"/>
      <c r="G55" s="274"/>
      <c r="H55" s="275"/>
      <c r="I55" s="269"/>
      <c r="J55" s="276"/>
      <c r="K55" s="269"/>
      <c r="M55" s="270" t="s">
        <v>381</v>
      </c>
      <c r="O55" s="259"/>
    </row>
    <row r="56" spans="1:15" ht="12.75">
      <c r="A56" s="268"/>
      <c r="B56" s="271"/>
      <c r="C56" s="328" t="s">
        <v>382</v>
      </c>
      <c r="D56" s="327"/>
      <c r="E56" s="297">
        <v>1.12</v>
      </c>
      <c r="F56" s="273"/>
      <c r="G56" s="274"/>
      <c r="H56" s="275"/>
      <c r="I56" s="269"/>
      <c r="J56" s="276"/>
      <c r="K56" s="269"/>
      <c r="M56" s="270" t="s">
        <v>382</v>
      </c>
      <c r="O56" s="259"/>
    </row>
    <row r="57" spans="1:15" ht="12.75">
      <c r="A57" s="268"/>
      <c r="B57" s="271"/>
      <c r="C57" s="328" t="s">
        <v>169</v>
      </c>
      <c r="D57" s="327"/>
      <c r="E57" s="297">
        <v>18.41</v>
      </c>
      <c r="F57" s="273"/>
      <c r="G57" s="274"/>
      <c r="H57" s="275"/>
      <c r="I57" s="269"/>
      <c r="J57" s="276"/>
      <c r="K57" s="269"/>
      <c r="M57" s="270" t="s">
        <v>169</v>
      </c>
      <c r="O57" s="259"/>
    </row>
    <row r="58" spans="1:15" ht="12.75">
      <c r="A58" s="268"/>
      <c r="B58" s="271"/>
      <c r="C58" s="326" t="s">
        <v>383</v>
      </c>
      <c r="D58" s="327"/>
      <c r="E58" s="272">
        <v>0.16</v>
      </c>
      <c r="F58" s="273"/>
      <c r="G58" s="274"/>
      <c r="H58" s="275"/>
      <c r="I58" s="269"/>
      <c r="J58" s="276"/>
      <c r="K58" s="269"/>
      <c r="M58" s="270" t="s">
        <v>383</v>
      </c>
      <c r="O58" s="259"/>
    </row>
    <row r="59" spans="1:57" ht="12.75">
      <c r="A59" s="277"/>
      <c r="B59" s="278" t="s">
        <v>100</v>
      </c>
      <c r="C59" s="279" t="s">
        <v>151</v>
      </c>
      <c r="D59" s="280"/>
      <c r="E59" s="281"/>
      <c r="F59" s="282"/>
      <c r="G59" s="283">
        <f>SUM(G34:G58)</f>
        <v>0</v>
      </c>
      <c r="H59" s="284"/>
      <c r="I59" s="285">
        <f>SUM(I34:I58)</f>
        <v>28.181041784</v>
      </c>
      <c r="J59" s="284"/>
      <c r="K59" s="285">
        <f>SUM(K34:K58)</f>
        <v>0</v>
      </c>
      <c r="O59" s="259">
        <v>4</v>
      </c>
      <c r="BA59" s="286">
        <f>SUM(BA34:BA58)</f>
        <v>0</v>
      </c>
      <c r="BB59" s="286">
        <f>SUM(BB34:BB58)</f>
        <v>0</v>
      </c>
      <c r="BC59" s="286">
        <f>SUM(BC34:BC58)</f>
        <v>0</v>
      </c>
      <c r="BD59" s="286">
        <f>SUM(BD34:BD58)</f>
        <v>0</v>
      </c>
      <c r="BE59" s="286">
        <f>SUM(BE34:BE58)</f>
        <v>0</v>
      </c>
    </row>
    <row r="60" spans="1:15" ht="12.75">
      <c r="A60" s="249" t="s">
        <v>97</v>
      </c>
      <c r="B60" s="250" t="s">
        <v>175</v>
      </c>
      <c r="C60" s="251" t="s">
        <v>176</v>
      </c>
      <c r="D60" s="252"/>
      <c r="E60" s="253"/>
      <c r="F60" s="253"/>
      <c r="G60" s="254"/>
      <c r="H60" s="255"/>
      <c r="I60" s="256"/>
      <c r="J60" s="257"/>
      <c r="K60" s="258"/>
      <c r="O60" s="259">
        <v>1</v>
      </c>
    </row>
    <row r="61" spans="1:80" ht="12.75">
      <c r="A61" s="260">
        <v>17</v>
      </c>
      <c r="B61" s="261" t="s">
        <v>178</v>
      </c>
      <c r="C61" s="262" t="s">
        <v>179</v>
      </c>
      <c r="D61" s="263" t="s">
        <v>180</v>
      </c>
      <c r="E61" s="264">
        <v>45</v>
      </c>
      <c r="F61" s="264">
        <v>0</v>
      </c>
      <c r="G61" s="265">
        <f>E61*F61</f>
        <v>0</v>
      </c>
      <c r="H61" s="266">
        <v>6E-05</v>
      </c>
      <c r="I61" s="267">
        <f>E61*H61</f>
        <v>0.0027</v>
      </c>
      <c r="J61" s="266">
        <v>0</v>
      </c>
      <c r="K61" s="267">
        <f>E61*J61</f>
        <v>0</v>
      </c>
      <c r="O61" s="259">
        <v>2</v>
      </c>
      <c r="AA61" s="232">
        <v>1</v>
      </c>
      <c r="AB61" s="232">
        <v>1</v>
      </c>
      <c r="AC61" s="232">
        <v>1</v>
      </c>
      <c r="AZ61" s="232">
        <v>1</v>
      </c>
      <c r="BA61" s="232">
        <f>IF(AZ61=1,G61,0)</f>
        <v>0</v>
      </c>
      <c r="BB61" s="232">
        <f>IF(AZ61=2,G61,0)</f>
        <v>0</v>
      </c>
      <c r="BC61" s="232">
        <f>IF(AZ61=3,G61,0)</f>
        <v>0</v>
      </c>
      <c r="BD61" s="232">
        <f>IF(AZ61=4,G61,0)</f>
        <v>0</v>
      </c>
      <c r="BE61" s="232">
        <f>IF(AZ61=5,G61,0)</f>
        <v>0</v>
      </c>
      <c r="CA61" s="259">
        <v>1</v>
      </c>
      <c r="CB61" s="259">
        <v>1</v>
      </c>
    </row>
    <row r="62" spans="1:15" ht="12.75">
      <c r="A62" s="268"/>
      <c r="B62" s="271"/>
      <c r="C62" s="326" t="s">
        <v>384</v>
      </c>
      <c r="D62" s="327"/>
      <c r="E62" s="272">
        <v>0</v>
      </c>
      <c r="F62" s="273"/>
      <c r="G62" s="274"/>
      <c r="H62" s="275"/>
      <c r="I62" s="269"/>
      <c r="J62" s="276"/>
      <c r="K62" s="269"/>
      <c r="M62" s="270" t="s">
        <v>384</v>
      </c>
      <c r="O62" s="259"/>
    </row>
    <row r="63" spans="1:15" ht="12.75">
      <c r="A63" s="268"/>
      <c r="B63" s="271"/>
      <c r="C63" s="326" t="s">
        <v>385</v>
      </c>
      <c r="D63" s="327"/>
      <c r="E63" s="272">
        <v>36</v>
      </c>
      <c r="F63" s="273"/>
      <c r="G63" s="274"/>
      <c r="H63" s="275"/>
      <c r="I63" s="269"/>
      <c r="J63" s="276"/>
      <c r="K63" s="269"/>
      <c r="M63" s="270" t="s">
        <v>385</v>
      </c>
      <c r="O63" s="259"/>
    </row>
    <row r="64" spans="1:15" ht="12.75">
      <c r="A64" s="268"/>
      <c r="B64" s="271"/>
      <c r="C64" s="326" t="s">
        <v>317</v>
      </c>
      <c r="D64" s="327"/>
      <c r="E64" s="272">
        <v>9</v>
      </c>
      <c r="F64" s="273"/>
      <c r="G64" s="274"/>
      <c r="H64" s="275"/>
      <c r="I64" s="269"/>
      <c r="J64" s="276"/>
      <c r="K64" s="269"/>
      <c r="M64" s="270" t="s">
        <v>317</v>
      </c>
      <c r="O64" s="259"/>
    </row>
    <row r="65" spans="1:80" ht="12.75">
      <c r="A65" s="260">
        <v>18</v>
      </c>
      <c r="B65" s="261" t="s">
        <v>183</v>
      </c>
      <c r="C65" s="262" t="s">
        <v>184</v>
      </c>
      <c r="D65" s="263" t="s">
        <v>180</v>
      </c>
      <c r="E65" s="264">
        <v>36</v>
      </c>
      <c r="F65" s="264">
        <v>0</v>
      </c>
      <c r="G65" s="265">
        <f>E65*F65</f>
        <v>0</v>
      </c>
      <c r="H65" s="266">
        <v>0.00393</v>
      </c>
      <c r="I65" s="267">
        <f>E65*H65</f>
        <v>0.14148000000000002</v>
      </c>
      <c r="J65" s="266">
        <v>0</v>
      </c>
      <c r="K65" s="267">
        <f>E65*J65</f>
        <v>0</v>
      </c>
      <c r="O65" s="259">
        <v>2</v>
      </c>
      <c r="AA65" s="232">
        <v>1</v>
      </c>
      <c r="AB65" s="232">
        <v>1</v>
      </c>
      <c r="AC65" s="232">
        <v>1</v>
      </c>
      <c r="AZ65" s="232">
        <v>1</v>
      </c>
      <c r="BA65" s="232">
        <f>IF(AZ65=1,G65,0)</f>
        <v>0</v>
      </c>
      <c r="BB65" s="232">
        <f>IF(AZ65=2,G65,0)</f>
        <v>0</v>
      </c>
      <c r="BC65" s="232">
        <f>IF(AZ65=3,G65,0)</f>
        <v>0</v>
      </c>
      <c r="BD65" s="232">
        <f>IF(AZ65=4,G65,0)</f>
        <v>0</v>
      </c>
      <c r="BE65" s="232">
        <f>IF(AZ65=5,G65,0)</f>
        <v>0</v>
      </c>
      <c r="CA65" s="259">
        <v>1</v>
      </c>
      <c r="CB65" s="259">
        <v>1</v>
      </c>
    </row>
    <row r="66" spans="1:15" ht="22.5">
      <c r="A66" s="268"/>
      <c r="B66" s="271"/>
      <c r="C66" s="326" t="s">
        <v>386</v>
      </c>
      <c r="D66" s="327"/>
      <c r="E66" s="272">
        <v>36</v>
      </c>
      <c r="F66" s="273"/>
      <c r="G66" s="274"/>
      <c r="H66" s="275"/>
      <c r="I66" s="269"/>
      <c r="J66" s="276"/>
      <c r="K66" s="269"/>
      <c r="M66" s="270" t="s">
        <v>386</v>
      </c>
      <c r="O66" s="259"/>
    </row>
    <row r="67" spans="1:80" ht="22.5">
      <c r="A67" s="260">
        <v>19</v>
      </c>
      <c r="B67" s="261" t="s">
        <v>186</v>
      </c>
      <c r="C67" s="262" t="s">
        <v>187</v>
      </c>
      <c r="D67" s="263" t="s">
        <v>180</v>
      </c>
      <c r="E67" s="264">
        <v>45</v>
      </c>
      <c r="F67" s="264">
        <v>0</v>
      </c>
      <c r="G67" s="265">
        <f>E67*F67</f>
        <v>0</v>
      </c>
      <c r="H67" s="266">
        <v>0.00952</v>
      </c>
      <c r="I67" s="267">
        <f>E67*H67</f>
        <v>0.4284</v>
      </c>
      <c r="J67" s="266">
        <v>0</v>
      </c>
      <c r="K67" s="267">
        <f>E67*J67</f>
        <v>0</v>
      </c>
      <c r="O67" s="259">
        <v>2</v>
      </c>
      <c r="AA67" s="232">
        <v>1</v>
      </c>
      <c r="AB67" s="232">
        <v>1</v>
      </c>
      <c r="AC67" s="232">
        <v>1</v>
      </c>
      <c r="AZ67" s="232">
        <v>1</v>
      </c>
      <c r="BA67" s="232">
        <f>IF(AZ67=1,G67,0)</f>
        <v>0</v>
      </c>
      <c r="BB67" s="232">
        <f>IF(AZ67=2,G67,0)</f>
        <v>0</v>
      </c>
      <c r="BC67" s="232">
        <f>IF(AZ67=3,G67,0)</f>
        <v>0</v>
      </c>
      <c r="BD67" s="232">
        <f>IF(AZ67=4,G67,0)</f>
        <v>0</v>
      </c>
      <c r="BE67" s="232">
        <f>IF(AZ67=5,G67,0)</f>
        <v>0</v>
      </c>
      <c r="CA67" s="259">
        <v>1</v>
      </c>
      <c r="CB67" s="259">
        <v>1</v>
      </c>
    </row>
    <row r="68" spans="1:15" ht="12.75">
      <c r="A68" s="268"/>
      <c r="B68" s="271"/>
      <c r="C68" s="326" t="s">
        <v>387</v>
      </c>
      <c r="D68" s="327"/>
      <c r="E68" s="272">
        <v>0</v>
      </c>
      <c r="F68" s="273"/>
      <c r="G68" s="274"/>
      <c r="H68" s="275"/>
      <c r="I68" s="269"/>
      <c r="J68" s="276"/>
      <c r="K68" s="269"/>
      <c r="M68" s="270" t="s">
        <v>387</v>
      </c>
      <c r="O68" s="259"/>
    </row>
    <row r="69" spans="1:15" ht="12.75">
      <c r="A69" s="268"/>
      <c r="B69" s="271"/>
      <c r="C69" s="326" t="s">
        <v>388</v>
      </c>
      <c r="D69" s="327"/>
      <c r="E69" s="272">
        <v>36</v>
      </c>
      <c r="F69" s="273"/>
      <c r="G69" s="274"/>
      <c r="H69" s="275"/>
      <c r="I69" s="269"/>
      <c r="J69" s="276"/>
      <c r="K69" s="269"/>
      <c r="M69" s="270" t="s">
        <v>388</v>
      </c>
      <c r="O69" s="259"/>
    </row>
    <row r="70" spans="1:15" ht="12.75">
      <c r="A70" s="268"/>
      <c r="B70" s="271"/>
      <c r="C70" s="326" t="s">
        <v>320</v>
      </c>
      <c r="D70" s="327"/>
      <c r="E70" s="272">
        <v>9</v>
      </c>
      <c r="F70" s="273"/>
      <c r="G70" s="274"/>
      <c r="H70" s="275"/>
      <c r="I70" s="269"/>
      <c r="J70" s="276"/>
      <c r="K70" s="269"/>
      <c r="M70" s="270" t="s">
        <v>320</v>
      </c>
      <c r="O70" s="259"/>
    </row>
    <row r="71" spans="1:57" ht="12.75">
      <c r="A71" s="277"/>
      <c r="B71" s="278" t="s">
        <v>100</v>
      </c>
      <c r="C71" s="279" t="s">
        <v>177</v>
      </c>
      <c r="D71" s="280"/>
      <c r="E71" s="281"/>
      <c r="F71" s="282"/>
      <c r="G71" s="283">
        <f>SUM(G60:G70)</f>
        <v>0</v>
      </c>
      <c r="H71" s="284"/>
      <c r="I71" s="285">
        <f>SUM(I60:I70)</f>
        <v>0.5725800000000001</v>
      </c>
      <c r="J71" s="284"/>
      <c r="K71" s="285">
        <f>SUM(K60:K70)</f>
        <v>0</v>
      </c>
      <c r="O71" s="259">
        <v>4</v>
      </c>
      <c r="BA71" s="286">
        <f>SUM(BA60:BA70)</f>
        <v>0</v>
      </c>
      <c r="BB71" s="286">
        <f>SUM(BB60:BB70)</f>
        <v>0</v>
      </c>
      <c r="BC71" s="286">
        <f>SUM(BC60:BC70)</f>
        <v>0</v>
      </c>
      <c r="BD71" s="286">
        <f>SUM(BD60:BD70)</f>
        <v>0</v>
      </c>
      <c r="BE71" s="286">
        <f>SUM(BE60:BE70)</f>
        <v>0</v>
      </c>
    </row>
    <row r="72" spans="1:15" ht="12.75">
      <c r="A72" s="249" t="s">
        <v>97</v>
      </c>
      <c r="B72" s="250" t="s">
        <v>190</v>
      </c>
      <c r="C72" s="251" t="s">
        <v>191</v>
      </c>
      <c r="D72" s="252"/>
      <c r="E72" s="253"/>
      <c r="F72" s="253"/>
      <c r="G72" s="254"/>
      <c r="H72" s="255"/>
      <c r="I72" s="256"/>
      <c r="J72" s="257"/>
      <c r="K72" s="258"/>
      <c r="O72" s="259">
        <v>1</v>
      </c>
    </row>
    <row r="73" spans="1:80" ht="12.75">
      <c r="A73" s="260">
        <v>20</v>
      </c>
      <c r="B73" s="261" t="s">
        <v>193</v>
      </c>
      <c r="C73" s="262" t="s">
        <v>194</v>
      </c>
      <c r="D73" s="263" t="s">
        <v>120</v>
      </c>
      <c r="E73" s="264">
        <v>0.7656</v>
      </c>
      <c r="F73" s="264">
        <v>0</v>
      </c>
      <c r="G73" s="265">
        <f>E73*F73</f>
        <v>0</v>
      </c>
      <c r="H73" s="266">
        <v>2.525</v>
      </c>
      <c r="I73" s="267">
        <f>E73*H73</f>
        <v>1.9331399999999999</v>
      </c>
      <c r="J73" s="266">
        <v>0</v>
      </c>
      <c r="K73" s="267">
        <f>E73*J73</f>
        <v>0</v>
      </c>
      <c r="O73" s="259">
        <v>2</v>
      </c>
      <c r="AA73" s="232">
        <v>1</v>
      </c>
      <c r="AB73" s="232">
        <v>1</v>
      </c>
      <c r="AC73" s="232">
        <v>1</v>
      </c>
      <c r="AZ73" s="232">
        <v>1</v>
      </c>
      <c r="BA73" s="232">
        <f>IF(AZ73=1,G73,0)</f>
        <v>0</v>
      </c>
      <c r="BB73" s="232">
        <f>IF(AZ73=2,G73,0)</f>
        <v>0</v>
      </c>
      <c r="BC73" s="232">
        <f>IF(AZ73=3,G73,0)</f>
        <v>0</v>
      </c>
      <c r="BD73" s="232">
        <f>IF(AZ73=4,G73,0)</f>
        <v>0</v>
      </c>
      <c r="BE73" s="232">
        <f>IF(AZ73=5,G73,0)</f>
        <v>0</v>
      </c>
      <c r="CA73" s="259">
        <v>1</v>
      </c>
      <c r="CB73" s="259">
        <v>1</v>
      </c>
    </row>
    <row r="74" spans="1:15" ht="12.75">
      <c r="A74" s="268"/>
      <c r="B74" s="271"/>
      <c r="C74" s="326" t="s">
        <v>389</v>
      </c>
      <c r="D74" s="327"/>
      <c r="E74" s="272">
        <v>0.7656</v>
      </c>
      <c r="F74" s="273"/>
      <c r="G74" s="274"/>
      <c r="H74" s="275"/>
      <c r="I74" s="269"/>
      <c r="J74" s="276"/>
      <c r="K74" s="269"/>
      <c r="M74" s="270" t="s">
        <v>389</v>
      </c>
      <c r="O74" s="259"/>
    </row>
    <row r="75" spans="1:80" ht="12.75">
      <c r="A75" s="260">
        <v>21</v>
      </c>
      <c r="B75" s="261" t="s">
        <v>196</v>
      </c>
      <c r="C75" s="262" t="s">
        <v>197</v>
      </c>
      <c r="D75" s="263" t="s">
        <v>120</v>
      </c>
      <c r="E75" s="264">
        <v>1.47</v>
      </c>
      <c r="F75" s="264">
        <v>0</v>
      </c>
      <c r="G75" s="265">
        <f>E75*F75</f>
        <v>0</v>
      </c>
      <c r="H75" s="266">
        <v>1.63</v>
      </c>
      <c r="I75" s="267">
        <f>E75*H75</f>
        <v>2.3960999999999997</v>
      </c>
      <c r="J75" s="266">
        <v>0</v>
      </c>
      <c r="K75" s="267">
        <f>E75*J75</f>
        <v>0</v>
      </c>
      <c r="O75" s="259">
        <v>2</v>
      </c>
      <c r="AA75" s="232">
        <v>1</v>
      </c>
      <c r="AB75" s="232">
        <v>1</v>
      </c>
      <c r="AC75" s="232">
        <v>1</v>
      </c>
      <c r="AZ75" s="232">
        <v>1</v>
      </c>
      <c r="BA75" s="232">
        <f>IF(AZ75=1,G75,0)</f>
        <v>0</v>
      </c>
      <c r="BB75" s="232">
        <f>IF(AZ75=2,G75,0)</f>
        <v>0</v>
      </c>
      <c r="BC75" s="232">
        <f>IF(AZ75=3,G75,0)</f>
        <v>0</v>
      </c>
      <c r="BD75" s="232">
        <f>IF(AZ75=4,G75,0)</f>
        <v>0</v>
      </c>
      <c r="BE75" s="232">
        <f>IF(AZ75=5,G75,0)</f>
        <v>0</v>
      </c>
      <c r="CA75" s="259">
        <v>1</v>
      </c>
      <c r="CB75" s="259">
        <v>1</v>
      </c>
    </row>
    <row r="76" spans="1:15" ht="12.75">
      <c r="A76" s="268"/>
      <c r="B76" s="271"/>
      <c r="C76" s="326" t="s">
        <v>390</v>
      </c>
      <c r="D76" s="327"/>
      <c r="E76" s="272">
        <v>1.47</v>
      </c>
      <c r="F76" s="273"/>
      <c r="G76" s="274"/>
      <c r="H76" s="275"/>
      <c r="I76" s="269"/>
      <c r="J76" s="276"/>
      <c r="K76" s="269"/>
      <c r="M76" s="270" t="s">
        <v>390</v>
      </c>
      <c r="O76" s="259"/>
    </row>
    <row r="77" spans="1:80" ht="12.75">
      <c r="A77" s="260">
        <v>22</v>
      </c>
      <c r="B77" s="261" t="s">
        <v>199</v>
      </c>
      <c r="C77" s="262" t="s">
        <v>200</v>
      </c>
      <c r="D77" s="263" t="s">
        <v>180</v>
      </c>
      <c r="E77" s="264">
        <v>24.5</v>
      </c>
      <c r="F77" s="264">
        <v>0</v>
      </c>
      <c r="G77" s="265">
        <f>E77*F77</f>
        <v>0</v>
      </c>
      <c r="H77" s="266">
        <v>0.00049</v>
      </c>
      <c r="I77" s="267">
        <f>E77*H77</f>
        <v>0.012005</v>
      </c>
      <c r="J77" s="266">
        <v>0</v>
      </c>
      <c r="K77" s="267">
        <f>E77*J77</f>
        <v>0</v>
      </c>
      <c r="O77" s="259">
        <v>2</v>
      </c>
      <c r="AA77" s="232">
        <v>1</v>
      </c>
      <c r="AB77" s="232">
        <v>1</v>
      </c>
      <c r="AC77" s="232">
        <v>1</v>
      </c>
      <c r="AZ77" s="232">
        <v>1</v>
      </c>
      <c r="BA77" s="232">
        <f>IF(AZ77=1,G77,0)</f>
        <v>0</v>
      </c>
      <c r="BB77" s="232">
        <f>IF(AZ77=2,G77,0)</f>
        <v>0</v>
      </c>
      <c r="BC77" s="232">
        <f>IF(AZ77=3,G77,0)</f>
        <v>0</v>
      </c>
      <c r="BD77" s="232">
        <f>IF(AZ77=4,G77,0)</f>
        <v>0</v>
      </c>
      <c r="BE77" s="232">
        <f>IF(AZ77=5,G77,0)</f>
        <v>0</v>
      </c>
      <c r="CA77" s="259">
        <v>1</v>
      </c>
      <c r="CB77" s="259">
        <v>1</v>
      </c>
    </row>
    <row r="78" spans="1:15" ht="12.75">
      <c r="A78" s="268"/>
      <c r="B78" s="271"/>
      <c r="C78" s="326" t="s">
        <v>391</v>
      </c>
      <c r="D78" s="327"/>
      <c r="E78" s="272">
        <v>24.5</v>
      </c>
      <c r="F78" s="273"/>
      <c r="G78" s="274"/>
      <c r="H78" s="275"/>
      <c r="I78" s="269"/>
      <c r="J78" s="276"/>
      <c r="K78" s="269"/>
      <c r="M78" s="270" t="s">
        <v>391</v>
      </c>
      <c r="O78" s="259"/>
    </row>
    <row r="79" spans="1:80" ht="12.75">
      <c r="A79" s="260">
        <v>23</v>
      </c>
      <c r="B79" s="261" t="s">
        <v>202</v>
      </c>
      <c r="C79" s="262" t="s">
        <v>203</v>
      </c>
      <c r="D79" s="263" t="s">
        <v>113</v>
      </c>
      <c r="E79" s="264">
        <v>86.14</v>
      </c>
      <c r="F79" s="264">
        <v>0</v>
      </c>
      <c r="G79" s="265">
        <f>E79*F79</f>
        <v>0</v>
      </c>
      <c r="H79" s="266">
        <v>0.00018</v>
      </c>
      <c r="I79" s="267">
        <f>E79*H79</f>
        <v>0.0155052</v>
      </c>
      <c r="J79" s="266">
        <v>0</v>
      </c>
      <c r="K79" s="267">
        <f>E79*J79</f>
        <v>0</v>
      </c>
      <c r="O79" s="259">
        <v>2</v>
      </c>
      <c r="AA79" s="232">
        <v>1</v>
      </c>
      <c r="AB79" s="232">
        <v>1</v>
      </c>
      <c r="AC79" s="232">
        <v>1</v>
      </c>
      <c r="AZ79" s="232">
        <v>1</v>
      </c>
      <c r="BA79" s="232">
        <f>IF(AZ79=1,G79,0)</f>
        <v>0</v>
      </c>
      <c r="BB79" s="232">
        <f>IF(AZ79=2,G79,0)</f>
        <v>0</v>
      </c>
      <c r="BC79" s="232">
        <f>IF(AZ79=3,G79,0)</f>
        <v>0</v>
      </c>
      <c r="BD79" s="232">
        <f>IF(AZ79=4,G79,0)</f>
        <v>0</v>
      </c>
      <c r="BE79" s="232">
        <f>IF(AZ79=5,G79,0)</f>
        <v>0</v>
      </c>
      <c r="CA79" s="259">
        <v>1</v>
      </c>
      <c r="CB79" s="259">
        <v>1</v>
      </c>
    </row>
    <row r="80" spans="1:15" ht="12.75">
      <c r="A80" s="268"/>
      <c r="B80" s="271"/>
      <c r="C80" s="326" t="s">
        <v>392</v>
      </c>
      <c r="D80" s="327"/>
      <c r="E80" s="272">
        <v>46.94</v>
      </c>
      <c r="F80" s="273"/>
      <c r="G80" s="274"/>
      <c r="H80" s="275"/>
      <c r="I80" s="269"/>
      <c r="J80" s="276"/>
      <c r="K80" s="269"/>
      <c r="M80" s="270" t="s">
        <v>392</v>
      </c>
      <c r="O80" s="259"/>
    </row>
    <row r="81" spans="1:15" ht="12.75">
      <c r="A81" s="268"/>
      <c r="B81" s="271"/>
      <c r="C81" s="326" t="s">
        <v>393</v>
      </c>
      <c r="D81" s="327"/>
      <c r="E81" s="272">
        <v>39.2</v>
      </c>
      <c r="F81" s="273"/>
      <c r="G81" s="274"/>
      <c r="H81" s="275"/>
      <c r="I81" s="269"/>
      <c r="J81" s="276"/>
      <c r="K81" s="269"/>
      <c r="M81" s="270" t="s">
        <v>393</v>
      </c>
      <c r="O81" s="259"/>
    </row>
    <row r="82" spans="1:80" ht="12.75">
      <c r="A82" s="260">
        <v>24</v>
      </c>
      <c r="B82" s="261" t="s">
        <v>206</v>
      </c>
      <c r="C82" s="262" t="s">
        <v>207</v>
      </c>
      <c r="D82" s="263" t="s">
        <v>113</v>
      </c>
      <c r="E82" s="264">
        <v>94.864</v>
      </c>
      <c r="F82" s="264">
        <v>0</v>
      </c>
      <c r="G82" s="265">
        <f>E82*F82</f>
        <v>0</v>
      </c>
      <c r="H82" s="266">
        <v>0.0004</v>
      </c>
      <c r="I82" s="267">
        <f>E82*H82</f>
        <v>0.0379456</v>
      </c>
      <c r="J82" s="266"/>
      <c r="K82" s="267">
        <f>E82*J82</f>
        <v>0</v>
      </c>
      <c r="O82" s="259">
        <v>2</v>
      </c>
      <c r="AA82" s="232">
        <v>3</v>
      </c>
      <c r="AB82" s="232">
        <v>1</v>
      </c>
      <c r="AC82" s="232" t="s">
        <v>206</v>
      </c>
      <c r="AZ82" s="232">
        <v>1</v>
      </c>
      <c r="BA82" s="232">
        <f>IF(AZ82=1,G82,0)</f>
        <v>0</v>
      </c>
      <c r="BB82" s="232">
        <f>IF(AZ82=2,G82,0)</f>
        <v>0</v>
      </c>
      <c r="BC82" s="232">
        <f>IF(AZ82=3,G82,0)</f>
        <v>0</v>
      </c>
      <c r="BD82" s="232">
        <f>IF(AZ82=4,G82,0)</f>
        <v>0</v>
      </c>
      <c r="BE82" s="232">
        <f>IF(AZ82=5,G82,0)</f>
        <v>0</v>
      </c>
      <c r="CA82" s="259">
        <v>3</v>
      </c>
      <c r="CB82" s="259">
        <v>1</v>
      </c>
    </row>
    <row r="83" spans="1:15" ht="12.75">
      <c r="A83" s="268"/>
      <c r="B83" s="271"/>
      <c r="C83" s="326" t="s">
        <v>394</v>
      </c>
      <c r="D83" s="327"/>
      <c r="E83" s="272">
        <v>94.864</v>
      </c>
      <c r="F83" s="273"/>
      <c r="G83" s="274"/>
      <c r="H83" s="275"/>
      <c r="I83" s="269"/>
      <c r="J83" s="276"/>
      <c r="K83" s="269"/>
      <c r="M83" s="270" t="s">
        <v>394</v>
      </c>
      <c r="O83" s="259"/>
    </row>
    <row r="84" spans="1:57" ht="12.75">
      <c r="A84" s="277"/>
      <c r="B84" s="278" t="s">
        <v>100</v>
      </c>
      <c r="C84" s="279" t="s">
        <v>192</v>
      </c>
      <c r="D84" s="280"/>
      <c r="E84" s="281"/>
      <c r="F84" s="282"/>
      <c r="G84" s="283">
        <f>SUM(G72:G83)</f>
        <v>0</v>
      </c>
      <c r="H84" s="284"/>
      <c r="I84" s="285">
        <f>SUM(I72:I83)</f>
        <v>4.394695799999999</v>
      </c>
      <c r="J84" s="284"/>
      <c r="K84" s="285">
        <f>SUM(K72:K83)</f>
        <v>0</v>
      </c>
      <c r="O84" s="259">
        <v>4</v>
      </c>
      <c r="BA84" s="286">
        <f>SUM(BA72:BA83)</f>
        <v>0</v>
      </c>
      <c r="BB84" s="286">
        <f>SUM(BB72:BB83)</f>
        <v>0</v>
      </c>
      <c r="BC84" s="286">
        <f>SUM(BC72:BC83)</f>
        <v>0</v>
      </c>
      <c r="BD84" s="286">
        <f>SUM(BD72:BD83)</f>
        <v>0</v>
      </c>
      <c r="BE84" s="286">
        <f>SUM(BE72:BE83)</f>
        <v>0</v>
      </c>
    </row>
    <row r="85" spans="1:15" ht="12.75">
      <c r="A85" s="249" t="s">
        <v>97</v>
      </c>
      <c r="B85" s="250" t="s">
        <v>209</v>
      </c>
      <c r="C85" s="251" t="s">
        <v>210</v>
      </c>
      <c r="D85" s="252"/>
      <c r="E85" s="253"/>
      <c r="F85" s="253"/>
      <c r="G85" s="254"/>
      <c r="H85" s="255"/>
      <c r="I85" s="256"/>
      <c r="J85" s="257"/>
      <c r="K85" s="258"/>
      <c r="O85" s="259">
        <v>1</v>
      </c>
    </row>
    <row r="86" spans="1:80" ht="22.5">
      <c r="A86" s="260">
        <v>25</v>
      </c>
      <c r="B86" s="261" t="s">
        <v>212</v>
      </c>
      <c r="C86" s="262" t="s">
        <v>213</v>
      </c>
      <c r="D86" s="263" t="s">
        <v>113</v>
      </c>
      <c r="E86" s="264">
        <v>42.34</v>
      </c>
      <c r="F86" s="264">
        <v>0</v>
      </c>
      <c r="G86" s="265">
        <f>E86*F86</f>
        <v>0</v>
      </c>
      <c r="H86" s="266">
        <v>0.37565</v>
      </c>
      <c r="I86" s="267">
        <f>E86*H86</f>
        <v>15.905021000000001</v>
      </c>
      <c r="J86" s="266">
        <v>0</v>
      </c>
      <c r="K86" s="267">
        <f>E86*J86</f>
        <v>0</v>
      </c>
      <c r="O86" s="259">
        <v>2</v>
      </c>
      <c r="AA86" s="232">
        <v>1</v>
      </c>
      <c r="AB86" s="232">
        <v>1</v>
      </c>
      <c r="AC86" s="232">
        <v>1</v>
      </c>
      <c r="AZ86" s="232">
        <v>1</v>
      </c>
      <c r="BA86" s="232">
        <f>IF(AZ86=1,G86,0)</f>
        <v>0</v>
      </c>
      <c r="BB86" s="232">
        <f>IF(AZ86=2,G86,0)</f>
        <v>0</v>
      </c>
      <c r="BC86" s="232">
        <f>IF(AZ86=3,G86,0)</f>
        <v>0</v>
      </c>
      <c r="BD86" s="232">
        <f>IF(AZ86=4,G86,0)</f>
        <v>0</v>
      </c>
      <c r="BE86" s="232">
        <f>IF(AZ86=5,G86,0)</f>
        <v>0</v>
      </c>
      <c r="CA86" s="259">
        <v>1</v>
      </c>
      <c r="CB86" s="259">
        <v>1</v>
      </c>
    </row>
    <row r="87" spans="1:15" ht="12.75">
      <c r="A87" s="268"/>
      <c r="B87" s="271"/>
      <c r="C87" s="326" t="s">
        <v>395</v>
      </c>
      <c r="D87" s="327"/>
      <c r="E87" s="272">
        <v>27.16</v>
      </c>
      <c r="F87" s="273"/>
      <c r="G87" s="274"/>
      <c r="H87" s="275"/>
      <c r="I87" s="269"/>
      <c r="J87" s="276"/>
      <c r="K87" s="269"/>
      <c r="M87" s="270" t="s">
        <v>395</v>
      </c>
      <c r="O87" s="259"/>
    </row>
    <row r="88" spans="1:15" ht="12.75">
      <c r="A88" s="268"/>
      <c r="B88" s="271"/>
      <c r="C88" s="326" t="s">
        <v>396</v>
      </c>
      <c r="D88" s="327"/>
      <c r="E88" s="272">
        <v>3</v>
      </c>
      <c r="F88" s="273"/>
      <c r="G88" s="274"/>
      <c r="H88" s="275"/>
      <c r="I88" s="269"/>
      <c r="J88" s="276"/>
      <c r="K88" s="269"/>
      <c r="M88" s="270" t="s">
        <v>396</v>
      </c>
      <c r="O88" s="259"/>
    </row>
    <row r="89" spans="1:15" ht="12.75">
      <c r="A89" s="268"/>
      <c r="B89" s="271"/>
      <c r="C89" s="326" t="s">
        <v>397</v>
      </c>
      <c r="D89" s="327"/>
      <c r="E89" s="272">
        <v>11.2</v>
      </c>
      <c r="F89" s="273"/>
      <c r="G89" s="274"/>
      <c r="H89" s="275"/>
      <c r="I89" s="269"/>
      <c r="J89" s="276"/>
      <c r="K89" s="269"/>
      <c r="M89" s="270" t="s">
        <v>397</v>
      </c>
      <c r="O89" s="259"/>
    </row>
    <row r="90" spans="1:15" ht="12.75">
      <c r="A90" s="268"/>
      <c r="B90" s="271"/>
      <c r="C90" s="326" t="s">
        <v>398</v>
      </c>
      <c r="D90" s="327"/>
      <c r="E90" s="272">
        <v>0.98</v>
      </c>
      <c r="F90" s="273"/>
      <c r="G90" s="274"/>
      <c r="H90" s="275"/>
      <c r="I90" s="269"/>
      <c r="J90" s="276"/>
      <c r="K90" s="269"/>
      <c r="M90" s="270" t="s">
        <v>398</v>
      </c>
      <c r="O90" s="259"/>
    </row>
    <row r="91" spans="1:80" ht="12.75">
      <c r="A91" s="260">
        <v>26</v>
      </c>
      <c r="B91" s="261" t="s">
        <v>215</v>
      </c>
      <c r="C91" s="262" t="s">
        <v>216</v>
      </c>
      <c r="D91" s="263" t="s">
        <v>166</v>
      </c>
      <c r="E91" s="264">
        <v>0.3038</v>
      </c>
      <c r="F91" s="264">
        <v>0</v>
      </c>
      <c r="G91" s="265">
        <f>E91*F91</f>
        <v>0</v>
      </c>
      <c r="H91" s="266">
        <v>1.02029</v>
      </c>
      <c r="I91" s="267">
        <f>E91*H91</f>
        <v>0.30996410199999996</v>
      </c>
      <c r="J91" s="266">
        <v>0</v>
      </c>
      <c r="K91" s="267">
        <f>E91*J91</f>
        <v>0</v>
      </c>
      <c r="O91" s="259">
        <v>2</v>
      </c>
      <c r="AA91" s="232">
        <v>1</v>
      </c>
      <c r="AB91" s="232">
        <v>1</v>
      </c>
      <c r="AC91" s="232">
        <v>1</v>
      </c>
      <c r="AZ91" s="232">
        <v>1</v>
      </c>
      <c r="BA91" s="232">
        <f>IF(AZ91=1,G91,0)</f>
        <v>0</v>
      </c>
      <c r="BB91" s="232">
        <f>IF(AZ91=2,G91,0)</f>
        <v>0</v>
      </c>
      <c r="BC91" s="232">
        <f>IF(AZ91=3,G91,0)</f>
        <v>0</v>
      </c>
      <c r="BD91" s="232">
        <f>IF(AZ91=4,G91,0)</f>
        <v>0</v>
      </c>
      <c r="BE91" s="232">
        <f>IF(AZ91=5,G91,0)</f>
        <v>0</v>
      </c>
      <c r="CA91" s="259">
        <v>1</v>
      </c>
      <c r="CB91" s="259">
        <v>1</v>
      </c>
    </row>
    <row r="92" spans="1:15" ht="12.75">
      <c r="A92" s="268"/>
      <c r="B92" s="271"/>
      <c r="C92" s="326" t="s">
        <v>217</v>
      </c>
      <c r="D92" s="327"/>
      <c r="E92" s="272">
        <v>0</v>
      </c>
      <c r="F92" s="273"/>
      <c r="G92" s="274"/>
      <c r="H92" s="275"/>
      <c r="I92" s="269"/>
      <c r="J92" s="276"/>
      <c r="K92" s="269"/>
      <c r="M92" s="270" t="s">
        <v>217</v>
      </c>
      <c r="O92" s="259"/>
    </row>
    <row r="93" spans="1:15" ht="12.75">
      <c r="A93" s="268"/>
      <c r="B93" s="271"/>
      <c r="C93" s="326" t="s">
        <v>399</v>
      </c>
      <c r="D93" s="327"/>
      <c r="E93" s="272">
        <v>0.2073</v>
      </c>
      <c r="F93" s="273"/>
      <c r="G93" s="274"/>
      <c r="H93" s="275"/>
      <c r="I93" s="269"/>
      <c r="J93" s="276"/>
      <c r="K93" s="269"/>
      <c r="M93" s="270" t="s">
        <v>399</v>
      </c>
      <c r="O93" s="259"/>
    </row>
    <row r="94" spans="1:15" ht="22.5">
      <c r="A94" s="268"/>
      <c r="B94" s="271"/>
      <c r="C94" s="326" t="s">
        <v>400</v>
      </c>
      <c r="D94" s="327"/>
      <c r="E94" s="272">
        <v>0.0794</v>
      </c>
      <c r="F94" s="273"/>
      <c r="G94" s="274"/>
      <c r="H94" s="275"/>
      <c r="I94" s="269"/>
      <c r="J94" s="276"/>
      <c r="K94" s="269"/>
      <c r="M94" s="270" t="s">
        <v>400</v>
      </c>
      <c r="O94" s="259"/>
    </row>
    <row r="95" spans="1:15" ht="12.75">
      <c r="A95" s="268"/>
      <c r="B95" s="271"/>
      <c r="C95" s="326" t="s">
        <v>401</v>
      </c>
      <c r="D95" s="327"/>
      <c r="E95" s="272">
        <v>0.0172</v>
      </c>
      <c r="F95" s="273"/>
      <c r="G95" s="274"/>
      <c r="H95" s="275"/>
      <c r="I95" s="269"/>
      <c r="J95" s="276"/>
      <c r="K95" s="269"/>
      <c r="M95" s="270" t="s">
        <v>401</v>
      </c>
      <c r="O95" s="259"/>
    </row>
    <row r="96" spans="1:80" ht="22.5">
      <c r="A96" s="260">
        <v>27</v>
      </c>
      <c r="B96" s="261" t="s">
        <v>221</v>
      </c>
      <c r="C96" s="262" t="s">
        <v>222</v>
      </c>
      <c r="D96" s="263" t="s">
        <v>113</v>
      </c>
      <c r="E96" s="264">
        <v>24.3</v>
      </c>
      <c r="F96" s="264">
        <v>0</v>
      </c>
      <c r="G96" s="265">
        <f>E96*F96</f>
        <v>0</v>
      </c>
      <c r="H96" s="266">
        <v>0.14322</v>
      </c>
      <c r="I96" s="267">
        <f>E96*H96</f>
        <v>3.4802459999999997</v>
      </c>
      <c r="J96" s="266">
        <v>0</v>
      </c>
      <c r="K96" s="267">
        <f>E96*J96</f>
        <v>0</v>
      </c>
      <c r="O96" s="259">
        <v>2</v>
      </c>
      <c r="AA96" s="232">
        <v>1</v>
      </c>
      <c r="AB96" s="232">
        <v>0</v>
      </c>
      <c r="AC96" s="232">
        <v>0</v>
      </c>
      <c r="AZ96" s="232">
        <v>1</v>
      </c>
      <c r="BA96" s="232">
        <f>IF(AZ96=1,G96,0)</f>
        <v>0</v>
      </c>
      <c r="BB96" s="232">
        <f>IF(AZ96=2,G96,0)</f>
        <v>0</v>
      </c>
      <c r="BC96" s="232">
        <f>IF(AZ96=3,G96,0)</f>
        <v>0</v>
      </c>
      <c r="BD96" s="232">
        <f>IF(AZ96=4,G96,0)</f>
        <v>0</v>
      </c>
      <c r="BE96" s="232">
        <f>IF(AZ96=5,G96,0)</f>
        <v>0</v>
      </c>
      <c r="CA96" s="259">
        <v>1</v>
      </c>
      <c r="CB96" s="259">
        <v>0</v>
      </c>
    </row>
    <row r="97" spans="1:15" ht="12.75">
      <c r="A97" s="268"/>
      <c r="B97" s="271"/>
      <c r="C97" s="326" t="s">
        <v>402</v>
      </c>
      <c r="D97" s="327"/>
      <c r="E97" s="272">
        <v>24.3</v>
      </c>
      <c r="F97" s="273"/>
      <c r="G97" s="274"/>
      <c r="H97" s="275"/>
      <c r="I97" s="269"/>
      <c r="J97" s="276"/>
      <c r="K97" s="269"/>
      <c r="M97" s="270" t="s">
        <v>402</v>
      </c>
      <c r="O97" s="259"/>
    </row>
    <row r="98" spans="1:80" ht="12.75">
      <c r="A98" s="260">
        <v>28</v>
      </c>
      <c r="B98" s="261" t="s">
        <v>224</v>
      </c>
      <c r="C98" s="262" t="s">
        <v>225</v>
      </c>
      <c r="D98" s="263" t="s">
        <v>120</v>
      </c>
      <c r="E98" s="264">
        <v>16.464</v>
      </c>
      <c r="F98" s="264">
        <v>0</v>
      </c>
      <c r="G98" s="265">
        <f>E98*F98</f>
        <v>0</v>
      </c>
      <c r="H98" s="266">
        <v>0.0882</v>
      </c>
      <c r="I98" s="267">
        <f>E98*H98</f>
        <v>1.4521248</v>
      </c>
      <c r="J98" s="266">
        <v>0</v>
      </c>
      <c r="K98" s="267">
        <f>E98*J98</f>
        <v>0</v>
      </c>
      <c r="O98" s="259">
        <v>2</v>
      </c>
      <c r="AA98" s="232">
        <v>1</v>
      </c>
      <c r="AB98" s="232">
        <v>1</v>
      </c>
      <c r="AC98" s="232">
        <v>1</v>
      </c>
      <c r="AZ98" s="232">
        <v>1</v>
      </c>
      <c r="BA98" s="232">
        <f>IF(AZ98=1,G98,0)</f>
        <v>0</v>
      </c>
      <c r="BB98" s="232">
        <f>IF(AZ98=2,G98,0)</f>
        <v>0</v>
      </c>
      <c r="BC98" s="232">
        <f>IF(AZ98=3,G98,0)</f>
        <v>0</v>
      </c>
      <c r="BD98" s="232">
        <f>IF(AZ98=4,G98,0)</f>
        <v>0</v>
      </c>
      <c r="BE98" s="232">
        <f>IF(AZ98=5,G98,0)</f>
        <v>0</v>
      </c>
      <c r="CA98" s="259">
        <v>1</v>
      </c>
      <c r="CB98" s="259">
        <v>1</v>
      </c>
    </row>
    <row r="99" spans="1:15" ht="12.75">
      <c r="A99" s="268"/>
      <c r="B99" s="271"/>
      <c r="C99" s="328" t="s">
        <v>167</v>
      </c>
      <c r="D99" s="327"/>
      <c r="E99" s="297">
        <v>0</v>
      </c>
      <c r="F99" s="273"/>
      <c r="G99" s="274"/>
      <c r="H99" s="275"/>
      <c r="I99" s="269"/>
      <c r="J99" s="276"/>
      <c r="K99" s="269"/>
      <c r="M99" s="270" t="s">
        <v>167</v>
      </c>
      <c r="O99" s="259"/>
    </row>
    <row r="100" spans="1:15" ht="12.75">
      <c r="A100" s="268"/>
      <c r="B100" s="271"/>
      <c r="C100" s="328" t="s">
        <v>395</v>
      </c>
      <c r="D100" s="327"/>
      <c r="E100" s="297">
        <v>27.16</v>
      </c>
      <c r="F100" s="273"/>
      <c r="G100" s="274"/>
      <c r="H100" s="275"/>
      <c r="I100" s="269"/>
      <c r="J100" s="276"/>
      <c r="K100" s="269"/>
      <c r="M100" s="270" t="s">
        <v>395</v>
      </c>
      <c r="O100" s="259"/>
    </row>
    <row r="101" spans="1:15" ht="12.75">
      <c r="A101" s="268"/>
      <c r="B101" s="271"/>
      <c r="C101" s="328" t="s">
        <v>398</v>
      </c>
      <c r="D101" s="327"/>
      <c r="E101" s="297">
        <v>0.98</v>
      </c>
      <c r="F101" s="273"/>
      <c r="G101" s="274"/>
      <c r="H101" s="275"/>
      <c r="I101" s="269"/>
      <c r="J101" s="276"/>
      <c r="K101" s="269"/>
      <c r="M101" s="270" t="s">
        <v>398</v>
      </c>
      <c r="O101" s="259"/>
    </row>
    <row r="102" spans="1:15" ht="12.75">
      <c r="A102" s="268"/>
      <c r="B102" s="271"/>
      <c r="C102" s="328" t="s">
        <v>403</v>
      </c>
      <c r="D102" s="327"/>
      <c r="E102" s="297">
        <v>11.76</v>
      </c>
      <c r="F102" s="273"/>
      <c r="G102" s="274"/>
      <c r="H102" s="275"/>
      <c r="I102" s="269"/>
      <c r="J102" s="276"/>
      <c r="K102" s="269"/>
      <c r="M102" s="270" t="s">
        <v>403</v>
      </c>
      <c r="O102" s="259"/>
    </row>
    <row r="103" spans="1:15" ht="12.75">
      <c r="A103" s="268"/>
      <c r="B103" s="271"/>
      <c r="C103" s="328" t="s">
        <v>396</v>
      </c>
      <c r="D103" s="327"/>
      <c r="E103" s="297">
        <v>3</v>
      </c>
      <c r="F103" s="273"/>
      <c r="G103" s="274"/>
      <c r="H103" s="275"/>
      <c r="I103" s="269"/>
      <c r="J103" s="276"/>
      <c r="K103" s="269"/>
      <c r="M103" s="270" t="s">
        <v>396</v>
      </c>
      <c r="O103" s="259"/>
    </row>
    <row r="104" spans="1:15" ht="12.75">
      <c r="A104" s="268"/>
      <c r="B104" s="271"/>
      <c r="C104" s="328" t="s">
        <v>169</v>
      </c>
      <c r="D104" s="327"/>
      <c r="E104" s="297">
        <v>42.9</v>
      </c>
      <c r="F104" s="273"/>
      <c r="G104" s="274"/>
      <c r="H104" s="275"/>
      <c r="I104" s="269"/>
      <c r="J104" s="276"/>
      <c r="K104" s="269"/>
      <c r="M104" s="270" t="s">
        <v>169</v>
      </c>
      <c r="O104" s="259"/>
    </row>
    <row r="105" spans="1:15" ht="12.75">
      <c r="A105" s="268"/>
      <c r="B105" s="271"/>
      <c r="C105" s="326" t="s">
        <v>404</v>
      </c>
      <c r="D105" s="327"/>
      <c r="E105" s="272">
        <v>15.444</v>
      </c>
      <c r="F105" s="273"/>
      <c r="G105" s="274"/>
      <c r="H105" s="275"/>
      <c r="I105" s="269"/>
      <c r="J105" s="276"/>
      <c r="K105" s="269"/>
      <c r="M105" s="270" t="s">
        <v>404</v>
      </c>
      <c r="O105" s="259"/>
    </row>
    <row r="106" spans="1:15" ht="12.75">
      <c r="A106" s="268"/>
      <c r="B106" s="271"/>
      <c r="C106" s="326" t="s">
        <v>405</v>
      </c>
      <c r="D106" s="327"/>
      <c r="E106" s="272">
        <v>1.02</v>
      </c>
      <c r="F106" s="273"/>
      <c r="G106" s="274"/>
      <c r="H106" s="275"/>
      <c r="I106" s="269"/>
      <c r="J106" s="276"/>
      <c r="K106" s="269"/>
      <c r="M106" s="270" t="s">
        <v>405</v>
      </c>
      <c r="O106" s="259"/>
    </row>
    <row r="107" spans="1:80" ht="22.5">
      <c r="A107" s="260">
        <v>29</v>
      </c>
      <c r="B107" s="261" t="s">
        <v>333</v>
      </c>
      <c r="C107" s="262" t="s">
        <v>334</v>
      </c>
      <c r="D107" s="263" t="s">
        <v>120</v>
      </c>
      <c r="E107" s="264">
        <v>0.897</v>
      </c>
      <c r="F107" s="264">
        <v>0</v>
      </c>
      <c r="G107" s="265">
        <f>E107*F107</f>
        <v>0</v>
      </c>
      <c r="H107" s="266">
        <v>0.0882</v>
      </c>
      <c r="I107" s="267">
        <f>E107*H107</f>
        <v>0.0791154</v>
      </c>
      <c r="J107" s="266">
        <v>0</v>
      </c>
      <c r="K107" s="267">
        <f>E107*J107</f>
        <v>0</v>
      </c>
      <c r="O107" s="259">
        <v>2</v>
      </c>
      <c r="AA107" s="232">
        <v>1</v>
      </c>
      <c r="AB107" s="232">
        <v>1</v>
      </c>
      <c r="AC107" s="232">
        <v>1</v>
      </c>
      <c r="AZ107" s="232">
        <v>1</v>
      </c>
      <c r="BA107" s="232">
        <f>IF(AZ107=1,G107,0)</f>
        <v>0</v>
      </c>
      <c r="BB107" s="232">
        <f>IF(AZ107=2,G107,0)</f>
        <v>0</v>
      </c>
      <c r="BC107" s="232">
        <f>IF(AZ107=3,G107,0)</f>
        <v>0</v>
      </c>
      <c r="BD107" s="232">
        <f>IF(AZ107=4,G107,0)</f>
        <v>0</v>
      </c>
      <c r="BE107" s="232">
        <f>IF(AZ107=5,G107,0)</f>
        <v>0</v>
      </c>
      <c r="CA107" s="259">
        <v>1</v>
      </c>
      <c r="CB107" s="259">
        <v>1</v>
      </c>
    </row>
    <row r="108" spans="1:15" ht="12.75">
      <c r="A108" s="268"/>
      <c r="B108" s="271"/>
      <c r="C108" s="328" t="s">
        <v>167</v>
      </c>
      <c r="D108" s="327"/>
      <c r="E108" s="297">
        <v>0</v>
      </c>
      <c r="F108" s="273"/>
      <c r="G108" s="274"/>
      <c r="H108" s="275"/>
      <c r="I108" s="269"/>
      <c r="J108" s="276"/>
      <c r="K108" s="269"/>
      <c r="M108" s="270" t="s">
        <v>167</v>
      </c>
      <c r="O108" s="259"/>
    </row>
    <row r="109" spans="1:15" ht="12.75">
      <c r="A109" s="268"/>
      <c r="B109" s="271"/>
      <c r="C109" s="328" t="s">
        <v>406</v>
      </c>
      <c r="D109" s="327"/>
      <c r="E109" s="297">
        <v>2.992</v>
      </c>
      <c r="F109" s="273"/>
      <c r="G109" s="274"/>
      <c r="H109" s="275"/>
      <c r="I109" s="269"/>
      <c r="J109" s="276"/>
      <c r="K109" s="269"/>
      <c r="M109" s="270" t="s">
        <v>406</v>
      </c>
      <c r="O109" s="259"/>
    </row>
    <row r="110" spans="1:15" ht="12.75">
      <c r="A110" s="268"/>
      <c r="B110" s="271"/>
      <c r="C110" s="328" t="s">
        <v>169</v>
      </c>
      <c r="D110" s="327"/>
      <c r="E110" s="297">
        <v>2.992</v>
      </c>
      <c r="F110" s="273"/>
      <c r="G110" s="274"/>
      <c r="H110" s="275"/>
      <c r="I110" s="269"/>
      <c r="J110" s="276"/>
      <c r="K110" s="269"/>
      <c r="M110" s="270" t="s">
        <v>169</v>
      </c>
      <c r="O110" s="259"/>
    </row>
    <row r="111" spans="1:15" ht="12.75">
      <c r="A111" s="268"/>
      <c r="B111" s="271"/>
      <c r="C111" s="326" t="s">
        <v>407</v>
      </c>
      <c r="D111" s="327"/>
      <c r="E111" s="272">
        <v>0.897</v>
      </c>
      <c r="F111" s="273"/>
      <c r="G111" s="274"/>
      <c r="H111" s="275"/>
      <c r="I111" s="269"/>
      <c r="J111" s="276"/>
      <c r="K111" s="269"/>
      <c r="M111" s="270" t="s">
        <v>407</v>
      </c>
      <c r="O111" s="259"/>
    </row>
    <row r="112" spans="1:80" ht="12.75">
      <c r="A112" s="260">
        <v>30</v>
      </c>
      <c r="B112" s="261" t="s">
        <v>227</v>
      </c>
      <c r="C112" s="262" t="s">
        <v>228</v>
      </c>
      <c r="D112" s="263" t="s">
        <v>229</v>
      </c>
      <c r="E112" s="264">
        <v>23</v>
      </c>
      <c r="F112" s="264">
        <v>0</v>
      </c>
      <c r="G112" s="265">
        <f>E112*F112</f>
        <v>0</v>
      </c>
      <c r="H112" s="266">
        <v>0</v>
      </c>
      <c r="I112" s="267">
        <f>E112*H112</f>
        <v>0</v>
      </c>
      <c r="J112" s="266">
        <v>0</v>
      </c>
      <c r="K112" s="267">
        <f>E112*J112</f>
        <v>0</v>
      </c>
      <c r="O112" s="259">
        <v>2</v>
      </c>
      <c r="AA112" s="232">
        <v>1</v>
      </c>
      <c r="AB112" s="232">
        <v>1</v>
      </c>
      <c r="AC112" s="232">
        <v>1</v>
      </c>
      <c r="AZ112" s="232">
        <v>1</v>
      </c>
      <c r="BA112" s="232">
        <f>IF(AZ112=1,G112,0)</f>
        <v>0</v>
      </c>
      <c r="BB112" s="232">
        <f>IF(AZ112=2,G112,0)</f>
        <v>0</v>
      </c>
      <c r="BC112" s="232">
        <f>IF(AZ112=3,G112,0)</f>
        <v>0</v>
      </c>
      <c r="BD112" s="232">
        <f>IF(AZ112=4,G112,0)</f>
        <v>0</v>
      </c>
      <c r="BE112" s="232">
        <f>IF(AZ112=5,G112,0)</f>
        <v>0</v>
      </c>
      <c r="CA112" s="259">
        <v>1</v>
      </c>
      <c r="CB112" s="259">
        <v>1</v>
      </c>
    </row>
    <row r="113" spans="1:15" ht="12.75">
      <c r="A113" s="268"/>
      <c r="B113" s="271"/>
      <c r="C113" s="326" t="s">
        <v>408</v>
      </c>
      <c r="D113" s="327"/>
      <c r="E113" s="272">
        <v>23</v>
      </c>
      <c r="F113" s="273"/>
      <c r="G113" s="274"/>
      <c r="H113" s="275"/>
      <c r="I113" s="269"/>
      <c r="J113" s="276"/>
      <c r="K113" s="269"/>
      <c r="M113" s="270" t="s">
        <v>408</v>
      </c>
      <c r="O113" s="259"/>
    </row>
    <row r="114" spans="1:57" ht="12.75">
      <c r="A114" s="277"/>
      <c r="B114" s="278" t="s">
        <v>100</v>
      </c>
      <c r="C114" s="279" t="s">
        <v>211</v>
      </c>
      <c r="D114" s="280"/>
      <c r="E114" s="281"/>
      <c r="F114" s="282"/>
      <c r="G114" s="283">
        <f>SUM(G85:G113)</f>
        <v>0</v>
      </c>
      <c r="H114" s="284"/>
      <c r="I114" s="285">
        <f>SUM(I85:I113)</f>
        <v>21.226471302</v>
      </c>
      <c r="J114" s="284"/>
      <c r="K114" s="285">
        <f>SUM(K85:K113)</f>
        <v>0</v>
      </c>
      <c r="O114" s="259">
        <v>4</v>
      </c>
      <c r="BA114" s="286">
        <f>SUM(BA85:BA113)</f>
        <v>0</v>
      </c>
      <c r="BB114" s="286">
        <f>SUM(BB85:BB113)</f>
        <v>0</v>
      </c>
      <c r="BC114" s="286">
        <f>SUM(BC85:BC113)</f>
        <v>0</v>
      </c>
      <c r="BD114" s="286">
        <f>SUM(BD85:BD113)</f>
        <v>0</v>
      </c>
      <c r="BE114" s="286">
        <f>SUM(BE85:BE113)</f>
        <v>0</v>
      </c>
    </row>
    <row r="115" spans="1:15" ht="12.75">
      <c r="A115" s="249" t="s">
        <v>97</v>
      </c>
      <c r="B115" s="250" t="s">
        <v>409</v>
      </c>
      <c r="C115" s="251" t="s">
        <v>410</v>
      </c>
      <c r="D115" s="252"/>
      <c r="E115" s="253"/>
      <c r="F115" s="253"/>
      <c r="G115" s="254"/>
      <c r="H115" s="255"/>
      <c r="I115" s="256"/>
      <c r="J115" s="257"/>
      <c r="K115" s="258"/>
      <c r="O115" s="259">
        <v>1</v>
      </c>
    </row>
    <row r="116" spans="1:80" ht="12.75">
      <c r="A116" s="260">
        <v>31</v>
      </c>
      <c r="B116" s="261" t="s">
        <v>412</v>
      </c>
      <c r="C116" s="262" t="s">
        <v>413</v>
      </c>
      <c r="D116" s="263" t="s">
        <v>180</v>
      </c>
      <c r="E116" s="264">
        <v>14.4</v>
      </c>
      <c r="F116" s="264">
        <v>0</v>
      </c>
      <c r="G116" s="265">
        <f>E116*F116</f>
        <v>0</v>
      </c>
      <c r="H116" s="266">
        <v>0.03461</v>
      </c>
      <c r="I116" s="267">
        <f>E116*H116</f>
        <v>0.49838400000000005</v>
      </c>
      <c r="J116" s="266">
        <v>0</v>
      </c>
      <c r="K116" s="267">
        <f>E116*J116</f>
        <v>0</v>
      </c>
      <c r="O116" s="259">
        <v>2</v>
      </c>
      <c r="AA116" s="232">
        <v>1</v>
      </c>
      <c r="AB116" s="232">
        <v>1</v>
      </c>
      <c r="AC116" s="232">
        <v>1</v>
      </c>
      <c r="AZ116" s="232">
        <v>1</v>
      </c>
      <c r="BA116" s="232">
        <f>IF(AZ116=1,G116,0)</f>
        <v>0</v>
      </c>
      <c r="BB116" s="232">
        <f>IF(AZ116=2,G116,0)</f>
        <v>0</v>
      </c>
      <c r="BC116" s="232">
        <f>IF(AZ116=3,G116,0)</f>
        <v>0</v>
      </c>
      <c r="BD116" s="232">
        <f>IF(AZ116=4,G116,0)</f>
        <v>0</v>
      </c>
      <c r="BE116" s="232">
        <f>IF(AZ116=5,G116,0)</f>
        <v>0</v>
      </c>
      <c r="CA116" s="259">
        <v>1</v>
      </c>
      <c r="CB116" s="259">
        <v>1</v>
      </c>
    </row>
    <row r="117" spans="1:15" ht="12.75">
      <c r="A117" s="268"/>
      <c r="B117" s="271"/>
      <c r="C117" s="326" t="s">
        <v>414</v>
      </c>
      <c r="D117" s="327"/>
      <c r="E117" s="272">
        <v>14.4</v>
      </c>
      <c r="F117" s="273"/>
      <c r="G117" s="274"/>
      <c r="H117" s="275"/>
      <c r="I117" s="269"/>
      <c r="J117" s="276"/>
      <c r="K117" s="269"/>
      <c r="M117" s="270" t="s">
        <v>414</v>
      </c>
      <c r="O117" s="259"/>
    </row>
    <row r="118" spans="1:80" ht="12.75">
      <c r="A118" s="260">
        <v>32</v>
      </c>
      <c r="B118" s="261" t="s">
        <v>415</v>
      </c>
      <c r="C118" s="262" t="s">
        <v>416</v>
      </c>
      <c r="D118" s="263" t="s">
        <v>120</v>
      </c>
      <c r="E118" s="264">
        <v>0.756</v>
      </c>
      <c r="F118" s="264">
        <v>0</v>
      </c>
      <c r="G118" s="265">
        <f>E118*F118</f>
        <v>0</v>
      </c>
      <c r="H118" s="266">
        <v>1.99737</v>
      </c>
      <c r="I118" s="267">
        <f>E118*H118</f>
        <v>1.51001172</v>
      </c>
      <c r="J118" s="266">
        <v>0</v>
      </c>
      <c r="K118" s="267">
        <f>E118*J118</f>
        <v>0</v>
      </c>
      <c r="O118" s="259">
        <v>2</v>
      </c>
      <c r="AA118" s="232">
        <v>1</v>
      </c>
      <c r="AB118" s="232">
        <v>1</v>
      </c>
      <c r="AC118" s="232">
        <v>1</v>
      </c>
      <c r="AZ118" s="232">
        <v>1</v>
      </c>
      <c r="BA118" s="232">
        <f>IF(AZ118=1,G118,0)</f>
        <v>0</v>
      </c>
      <c r="BB118" s="232">
        <f>IF(AZ118=2,G118,0)</f>
        <v>0</v>
      </c>
      <c r="BC118" s="232">
        <f>IF(AZ118=3,G118,0)</f>
        <v>0</v>
      </c>
      <c r="BD118" s="232">
        <f>IF(AZ118=4,G118,0)</f>
        <v>0</v>
      </c>
      <c r="BE118" s="232">
        <f>IF(AZ118=5,G118,0)</f>
        <v>0</v>
      </c>
      <c r="CA118" s="259">
        <v>1</v>
      </c>
      <c r="CB118" s="259">
        <v>1</v>
      </c>
    </row>
    <row r="119" spans="1:15" ht="12.75">
      <c r="A119" s="268"/>
      <c r="B119" s="271"/>
      <c r="C119" s="326" t="s">
        <v>417</v>
      </c>
      <c r="D119" s="327"/>
      <c r="E119" s="272">
        <v>0.756</v>
      </c>
      <c r="F119" s="273"/>
      <c r="G119" s="274"/>
      <c r="H119" s="275"/>
      <c r="I119" s="269"/>
      <c r="J119" s="276"/>
      <c r="K119" s="269"/>
      <c r="M119" s="270" t="s">
        <v>417</v>
      </c>
      <c r="O119" s="259"/>
    </row>
    <row r="120" spans="1:80" ht="12.75">
      <c r="A120" s="260">
        <v>33</v>
      </c>
      <c r="B120" s="261" t="s">
        <v>418</v>
      </c>
      <c r="C120" s="262" t="s">
        <v>419</v>
      </c>
      <c r="D120" s="263" t="s">
        <v>229</v>
      </c>
      <c r="E120" s="264">
        <v>2</v>
      </c>
      <c r="F120" s="264">
        <v>0</v>
      </c>
      <c r="G120" s="265">
        <f>E120*F120</f>
        <v>0</v>
      </c>
      <c r="H120" s="266">
        <v>0.158</v>
      </c>
      <c r="I120" s="267">
        <f>E120*H120</f>
        <v>0.316</v>
      </c>
      <c r="J120" s="266"/>
      <c r="K120" s="267">
        <f>E120*J120</f>
        <v>0</v>
      </c>
      <c r="O120" s="259">
        <v>2</v>
      </c>
      <c r="AA120" s="232">
        <v>3</v>
      </c>
      <c r="AB120" s="232">
        <v>1</v>
      </c>
      <c r="AC120" s="232">
        <v>58388010</v>
      </c>
      <c r="AZ120" s="232">
        <v>1</v>
      </c>
      <c r="BA120" s="232">
        <f>IF(AZ120=1,G120,0)</f>
        <v>0</v>
      </c>
      <c r="BB120" s="232">
        <f>IF(AZ120=2,G120,0)</f>
        <v>0</v>
      </c>
      <c r="BC120" s="232">
        <f>IF(AZ120=3,G120,0)</f>
        <v>0</v>
      </c>
      <c r="BD120" s="232">
        <f>IF(AZ120=4,G120,0)</f>
        <v>0</v>
      </c>
      <c r="BE120" s="232">
        <f>IF(AZ120=5,G120,0)</f>
        <v>0</v>
      </c>
      <c r="CA120" s="259">
        <v>3</v>
      </c>
      <c r="CB120" s="259">
        <v>1</v>
      </c>
    </row>
    <row r="121" spans="1:15" ht="12.75">
      <c r="A121" s="268"/>
      <c r="B121" s="271"/>
      <c r="C121" s="326" t="s">
        <v>420</v>
      </c>
      <c r="D121" s="327"/>
      <c r="E121" s="272">
        <v>2</v>
      </c>
      <c r="F121" s="273"/>
      <c r="G121" s="274"/>
      <c r="H121" s="275"/>
      <c r="I121" s="269"/>
      <c r="J121" s="276"/>
      <c r="K121" s="269"/>
      <c r="M121" s="270" t="s">
        <v>420</v>
      </c>
      <c r="O121" s="259"/>
    </row>
    <row r="122" spans="1:80" ht="12.75">
      <c r="A122" s="260">
        <v>34</v>
      </c>
      <c r="B122" s="261" t="s">
        <v>421</v>
      </c>
      <c r="C122" s="262" t="s">
        <v>422</v>
      </c>
      <c r="D122" s="263" t="s">
        <v>229</v>
      </c>
      <c r="E122" s="264">
        <v>10</v>
      </c>
      <c r="F122" s="264">
        <v>0</v>
      </c>
      <c r="G122" s="265">
        <f>E122*F122</f>
        <v>0</v>
      </c>
      <c r="H122" s="266">
        <v>0.138</v>
      </c>
      <c r="I122" s="267">
        <f>E122*H122</f>
        <v>1.3800000000000001</v>
      </c>
      <c r="J122" s="266"/>
      <c r="K122" s="267">
        <f>E122*J122</f>
        <v>0</v>
      </c>
      <c r="O122" s="259">
        <v>2</v>
      </c>
      <c r="AA122" s="232">
        <v>3</v>
      </c>
      <c r="AB122" s="232">
        <v>1</v>
      </c>
      <c r="AC122" s="232">
        <v>58388011</v>
      </c>
      <c r="AZ122" s="232">
        <v>1</v>
      </c>
      <c r="BA122" s="232">
        <f>IF(AZ122=1,G122,0)</f>
        <v>0</v>
      </c>
      <c r="BB122" s="232">
        <f>IF(AZ122=2,G122,0)</f>
        <v>0</v>
      </c>
      <c r="BC122" s="232">
        <f>IF(AZ122=3,G122,0)</f>
        <v>0</v>
      </c>
      <c r="BD122" s="232">
        <f>IF(AZ122=4,G122,0)</f>
        <v>0</v>
      </c>
      <c r="BE122" s="232">
        <f>IF(AZ122=5,G122,0)</f>
        <v>0</v>
      </c>
      <c r="CA122" s="259">
        <v>3</v>
      </c>
      <c r="CB122" s="259">
        <v>1</v>
      </c>
    </row>
    <row r="123" spans="1:57" ht="12.75">
      <c r="A123" s="277"/>
      <c r="B123" s="278" t="s">
        <v>100</v>
      </c>
      <c r="C123" s="279" t="s">
        <v>411</v>
      </c>
      <c r="D123" s="280"/>
      <c r="E123" s="281"/>
      <c r="F123" s="282"/>
      <c r="G123" s="283">
        <f>SUM(G115:G122)</f>
        <v>0</v>
      </c>
      <c r="H123" s="284"/>
      <c r="I123" s="285">
        <f>SUM(I115:I122)</f>
        <v>3.70439572</v>
      </c>
      <c r="J123" s="284"/>
      <c r="K123" s="285">
        <f>SUM(K115:K122)</f>
        <v>0</v>
      </c>
      <c r="O123" s="259">
        <v>4</v>
      </c>
      <c r="BA123" s="286">
        <f>SUM(BA115:BA122)</f>
        <v>0</v>
      </c>
      <c r="BB123" s="286">
        <f>SUM(BB115:BB122)</f>
        <v>0</v>
      </c>
      <c r="BC123" s="286">
        <f>SUM(BC115:BC122)</f>
        <v>0</v>
      </c>
      <c r="BD123" s="286">
        <f>SUM(BD115:BD122)</f>
        <v>0</v>
      </c>
      <c r="BE123" s="286">
        <f>SUM(BE115:BE122)</f>
        <v>0</v>
      </c>
    </row>
    <row r="124" spans="1:15" ht="12.75">
      <c r="A124" s="249" t="s">
        <v>97</v>
      </c>
      <c r="B124" s="250" t="s">
        <v>231</v>
      </c>
      <c r="C124" s="251" t="s">
        <v>232</v>
      </c>
      <c r="D124" s="252"/>
      <c r="E124" s="253"/>
      <c r="F124" s="253"/>
      <c r="G124" s="254"/>
      <c r="H124" s="255"/>
      <c r="I124" s="256"/>
      <c r="J124" s="257"/>
      <c r="K124" s="258"/>
      <c r="O124" s="259">
        <v>1</v>
      </c>
    </row>
    <row r="125" spans="1:80" ht="12.75">
      <c r="A125" s="260">
        <v>35</v>
      </c>
      <c r="B125" s="261" t="s">
        <v>234</v>
      </c>
      <c r="C125" s="262" t="s">
        <v>235</v>
      </c>
      <c r="D125" s="263" t="s">
        <v>113</v>
      </c>
      <c r="E125" s="264">
        <v>55.532</v>
      </c>
      <c r="F125" s="264">
        <v>0</v>
      </c>
      <c r="G125" s="265">
        <f>E125*F125</f>
        <v>0</v>
      </c>
      <c r="H125" s="266">
        <v>2E-05</v>
      </c>
      <c r="I125" s="267">
        <f>E125*H125</f>
        <v>0.00111064</v>
      </c>
      <c r="J125" s="266">
        <v>0</v>
      </c>
      <c r="K125" s="267">
        <f>E125*J125</f>
        <v>0</v>
      </c>
      <c r="O125" s="259">
        <v>2</v>
      </c>
      <c r="AA125" s="232">
        <v>1</v>
      </c>
      <c r="AB125" s="232">
        <v>1</v>
      </c>
      <c r="AC125" s="232">
        <v>1</v>
      </c>
      <c r="AZ125" s="232">
        <v>1</v>
      </c>
      <c r="BA125" s="232">
        <f>IF(AZ125=1,G125,0)</f>
        <v>0</v>
      </c>
      <c r="BB125" s="232">
        <f>IF(AZ125=2,G125,0)</f>
        <v>0</v>
      </c>
      <c r="BC125" s="232">
        <f>IF(AZ125=3,G125,0)</f>
        <v>0</v>
      </c>
      <c r="BD125" s="232">
        <f>IF(AZ125=4,G125,0)</f>
        <v>0</v>
      </c>
      <c r="BE125" s="232">
        <f>IF(AZ125=5,G125,0)</f>
        <v>0</v>
      </c>
      <c r="CA125" s="259">
        <v>1</v>
      </c>
      <c r="CB125" s="259">
        <v>1</v>
      </c>
    </row>
    <row r="126" spans="1:15" ht="22.5">
      <c r="A126" s="268"/>
      <c r="B126" s="271"/>
      <c r="C126" s="326" t="s">
        <v>423</v>
      </c>
      <c r="D126" s="327"/>
      <c r="E126" s="272">
        <v>38.26</v>
      </c>
      <c r="F126" s="273"/>
      <c r="G126" s="274"/>
      <c r="H126" s="275"/>
      <c r="I126" s="269"/>
      <c r="J126" s="276"/>
      <c r="K126" s="269"/>
      <c r="M126" s="270" t="s">
        <v>423</v>
      </c>
      <c r="O126" s="259"/>
    </row>
    <row r="127" spans="1:15" ht="12.75">
      <c r="A127" s="268"/>
      <c r="B127" s="271"/>
      <c r="C127" s="326" t="s">
        <v>338</v>
      </c>
      <c r="D127" s="327"/>
      <c r="E127" s="272">
        <v>0.98</v>
      </c>
      <c r="F127" s="273"/>
      <c r="G127" s="274"/>
      <c r="H127" s="275"/>
      <c r="I127" s="269"/>
      <c r="J127" s="276"/>
      <c r="K127" s="269"/>
      <c r="M127" s="270" t="s">
        <v>338</v>
      </c>
      <c r="O127" s="259"/>
    </row>
    <row r="128" spans="1:15" ht="12.75">
      <c r="A128" s="268"/>
      <c r="B128" s="271"/>
      <c r="C128" s="326" t="s">
        <v>424</v>
      </c>
      <c r="D128" s="327"/>
      <c r="E128" s="272">
        <v>2.992</v>
      </c>
      <c r="F128" s="273"/>
      <c r="G128" s="274"/>
      <c r="H128" s="275"/>
      <c r="I128" s="269"/>
      <c r="J128" s="276"/>
      <c r="K128" s="269"/>
      <c r="M128" s="270" t="s">
        <v>424</v>
      </c>
      <c r="O128" s="259"/>
    </row>
    <row r="129" spans="1:15" ht="12.75">
      <c r="A129" s="268"/>
      <c r="B129" s="271"/>
      <c r="C129" s="326" t="s">
        <v>340</v>
      </c>
      <c r="D129" s="327"/>
      <c r="E129" s="272">
        <v>0.6</v>
      </c>
      <c r="F129" s="273"/>
      <c r="G129" s="274"/>
      <c r="H129" s="275"/>
      <c r="I129" s="269"/>
      <c r="J129" s="276"/>
      <c r="K129" s="269"/>
      <c r="M129" s="270" t="s">
        <v>340</v>
      </c>
      <c r="O129" s="259"/>
    </row>
    <row r="130" spans="1:15" ht="33.75">
      <c r="A130" s="268"/>
      <c r="B130" s="271"/>
      <c r="C130" s="326" t="s">
        <v>425</v>
      </c>
      <c r="D130" s="327"/>
      <c r="E130" s="272">
        <v>12.7</v>
      </c>
      <c r="F130" s="273"/>
      <c r="G130" s="274"/>
      <c r="H130" s="275"/>
      <c r="I130" s="269"/>
      <c r="J130" s="276"/>
      <c r="K130" s="269"/>
      <c r="M130" s="270" t="s">
        <v>425</v>
      </c>
      <c r="O130" s="259"/>
    </row>
    <row r="131" spans="1:80" ht="22.5">
      <c r="A131" s="260">
        <v>36</v>
      </c>
      <c r="B131" s="261" t="s">
        <v>237</v>
      </c>
      <c r="C131" s="262" t="s">
        <v>238</v>
      </c>
      <c r="D131" s="263" t="s">
        <v>113</v>
      </c>
      <c r="E131" s="264">
        <v>55.53</v>
      </c>
      <c r="F131" s="264">
        <v>0</v>
      </c>
      <c r="G131" s="265">
        <f>E131*F131</f>
        <v>0</v>
      </c>
      <c r="H131" s="266">
        <v>0.02214</v>
      </c>
      <c r="I131" s="267">
        <f>E131*H131</f>
        <v>1.2294342</v>
      </c>
      <c r="J131" s="266">
        <v>0</v>
      </c>
      <c r="K131" s="267">
        <f>E131*J131</f>
        <v>0</v>
      </c>
      <c r="O131" s="259">
        <v>2</v>
      </c>
      <c r="AA131" s="232">
        <v>1</v>
      </c>
      <c r="AB131" s="232">
        <v>0</v>
      </c>
      <c r="AC131" s="232">
        <v>0</v>
      </c>
      <c r="AZ131" s="232">
        <v>1</v>
      </c>
      <c r="BA131" s="232">
        <f>IF(AZ131=1,G131,0)</f>
        <v>0</v>
      </c>
      <c r="BB131" s="232">
        <f>IF(AZ131=2,G131,0)</f>
        <v>0</v>
      </c>
      <c r="BC131" s="232">
        <f>IF(AZ131=3,G131,0)</f>
        <v>0</v>
      </c>
      <c r="BD131" s="232">
        <f>IF(AZ131=4,G131,0)</f>
        <v>0</v>
      </c>
      <c r="BE131" s="232">
        <f>IF(AZ131=5,G131,0)</f>
        <v>0</v>
      </c>
      <c r="CA131" s="259">
        <v>1</v>
      </c>
      <c r="CB131" s="259">
        <v>0</v>
      </c>
    </row>
    <row r="132" spans="1:15" ht="12.75">
      <c r="A132" s="268"/>
      <c r="B132" s="271"/>
      <c r="C132" s="326" t="s">
        <v>426</v>
      </c>
      <c r="D132" s="327"/>
      <c r="E132" s="272">
        <v>55.53</v>
      </c>
      <c r="F132" s="273"/>
      <c r="G132" s="274"/>
      <c r="H132" s="275"/>
      <c r="I132" s="269"/>
      <c r="J132" s="276"/>
      <c r="K132" s="269"/>
      <c r="M132" s="270" t="s">
        <v>426</v>
      </c>
      <c r="O132" s="259"/>
    </row>
    <row r="133" spans="1:80" ht="12.75">
      <c r="A133" s="260">
        <v>37</v>
      </c>
      <c r="B133" s="261" t="s">
        <v>240</v>
      </c>
      <c r="C133" s="262" t="s">
        <v>241</v>
      </c>
      <c r="D133" s="263" t="s">
        <v>113</v>
      </c>
      <c r="E133" s="264">
        <v>11.907</v>
      </c>
      <c r="F133" s="264">
        <v>0</v>
      </c>
      <c r="G133" s="265">
        <f>E133*F133</f>
        <v>0</v>
      </c>
      <c r="H133" s="266">
        <v>0.01722</v>
      </c>
      <c r="I133" s="267">
        <f>E133*H133</f>
        <v>0.20503854</v>
      </c>
      <c r="J133" s="266">
        <v>0</v>
      </c>
      <c r="K133" s="267">
        <f>E133*J133</f>
        <v>0</v>
      </c>
      <c r="O133" s="259">
        <v>2</v>
      </c>
      <c r="AA133" s="232">
        <v>1</v>
      </c>
      <c r="AB133" s="232">
        <v>1</v>
      </c>
      <c r="AC133" s="232">
        <v>1</v>
      </c>
      <c r="AZ133" s="232">
        <v>1</v>
      </c>
      <c r="BA133" s="232">
        <f>IF(AZ133=1,G133,0)</f>
        <v>0</v>
      </c>
      <c r="BB133" s="232">
        <f>IF(AZ133=2,G133,0)</f>
        <v>0</v>
      </c>
      <c r="BC133" s="232">
        <f>IF(AZ133=3,G133,0)</f>
        <v>0</v>
      </c>
      <c r="BD133" s="232">
        <f>IF(AZ133=4,G133,0)</f>
        <v>0</v>
      </c>
      <c r="BE133" s="232">
        <f>IF(AZ133=5,G133,0)</f>
        <v>0</v>
      </c>
      <c r="CA133" s="259">
        <v>1</v>
      </c>
      <c r="CB133" s="259">
        <v>1</v>
      </c>
    </row>
    <row r="134" spans="1:15" ht="22.5">
      <c r="A134" s="268"/>
      <c r="B134" s="271"/>
      <c r="C134" s="326" t="s">
        <v>427</v>
      </c>
      <c r="D134" s="327"/>
      <c r="E134" s="272">
        <v>11.907</v>
      </c>
      <c r="F134" s="273"/>
      <c r="G134" s="274"/>
      <c r="H134" s="275"/>
      <c r="I134" s="269"/>
      <c r="J134" s="276"/>
      <c r="K134" s="269"/>
      <c r="M134" s="270" t="s">
        <v>427</v>
      </c>
      <c r="O134" s="259"/>
    </row>
    <row r="135" spans="1:57" ht="12.75">
      <c r="A135" s="277"/>
      <c r="B135" s="278" t="s">
        <v>100</v>
      </c>
      <c r="C135" s="279" t="s">
        <v>233</v>
      </c>
      <c r="D135" s="280"/>
      <c r="E135" s="281"/>
      <c r="F135" s="282"/>
      <c r="G135" s="283">
        <f>SUM(G124:G134)</f>
        <v>0</v>
      </c>
      <c r="H135" s="284"/>
      <c r="I135" s="285">
        <f>SUM(I124:I134)</f>
        <v>1.4355833800000002</v>
      </c>
      <c r="J135" s="284"/>
      <c r="K135" s="285">
        <f>SUM(K124:K134)</f>
        <v>0</v>
      </c>
      <c r="O135" s="259">
        <v>4</v>
      </c>
      <c r="BA135" s="286">
        <f>SUM(BA124:BA134)</f>
        <v>0</v>
      </c>
      <c r="BB135" s="286">
        <f>SUM(BB124:BB134)</f>
        <v>0</v>
      </c>
      <c r="BC135" s="286">
        <f>SUM(BC124:BC134)</f>
        <v>0</v>
      </c>
      <c r="BD135" s="286">
        <f>SUM(BD124:BD134)</f>
        <v>0</v>
      </c>
      <c r="BE135" s="286">
        <f>SUM(BE124:BE134)</f>
        <v>0</v>
      </c>
    </row>
    <row r="136" spans="1:15" ht="12.75">
      <c r="A136" s="249" t="s">
        <v>97</v>
      </c>
      <c r="B136" s="250" t="s">
        <v>428</v>
      </c>
      <c r="C136" s="251" t="s">
        <v>429</v>
      </c>
      <c r="D136" s="252"/>
      <c r="E136" s="253"/>
      <c r="F136" s="253"/>
      <c r="G136" s="254"/>
      <c r="H136" s="255"/>
      <c r="I136" s="256"/>
      <c r="J136" s="257"/>
      <c r="K136" s="258"/>
      <c r="O136" s="259">
        <v>1</v>
      </c>
    </row>
    <row r="137" spans="1:80" ht="12.75">
      <c r="A137" s="260">
        <v>38</v>
      </c>
      <c r="B137" s="261" t="s">
        <v>431</v>
      </c>
      <c r="C137" s="262" t="s">
        <v>432</v>
      </c>
      <c r="D137" s="263" t="s">
        <v>120</v>
      </c>
      <c r="E137" s="264">
        <v>0.603</v>
      </c>
      <c r="F137" s="264">
        <v>0</v>
      </c>
      <c r="G137" s="265">
        <f>E137*F137</f>
        <v>0</v>
      </c>
      <c r="H137" s="266">
        <v>2.525</v>
      </c>
      <c r="I137" s="267">
        <f>E137*H137</f>
        <v>1.5225749999999998</v>
      </c>
      <c r="J137" s="266">
        <v>0</v>
      </c>
      <c r="K137" s="267">
        <f>E137*J137</f>
        <v>0</v>
      </c>
      <c r="O137" s="259">
        <v>2</v>
      </c>
      <c r="AA137" s="232">
        <v>1</v>
      </c>
      <c r="AB137" s="232">
        <v>1</v>
      </c>
      <c r="AC137" s="232">
        <v>1</v>
      </c>
      <c r="AZ137" s="232">
        <v>1</v>
      </c>
      <c r="BA137" s="232">
        <f>IF(AZ137=1,G137,0)</f>
        <v>0</v>
      </c>
      <c r="BB137" s="232">
        <f>IF(AZ137=2,G137,0)</f>
        <v>0</v>
      </c>
      <c r="BC137" s="232">
        <f>IF(AZ137=3,G137,0)</f>
        <v>0</v>
      </c>
      <c r="BD137" s="232">
        <f>IF(AZ137=4,G137,0)</f>
        <v>0</v>
      </c>
      <c r="BE137" s="232">
        <f>IF(AZ137=5,G137,0)</f>
        <v>0</v>
      </c>
      <c r="CA137" s="259">
        <v>1</v>
      </c>
      <c r="CB137" s="259">
        <v>1</v>
      </c>
    </row>
    <row r="138" spans="1:15" ht="12.75">
      <c r="A138" s="268"/>
      <c r="B138" s="271"/>
      <c r="C138" s="326" t="s">
        <v>433</v>
      </c>
      <c r="D138" s="327"/>
      <c r="E138" s="272">
        <v>0.603</v>
      </c>
      <c r="F138" s="273"/>
      <c r="G138" s="274"/>
      <c r="H138" s="275"/>
      <c r="I138" s="269"/>
      <c r="J138" s="276"/>
      <c r="K138" s="269"/>
      <c r="M138" s="270" t="s">
        <v>433</v>
      </c>
      <c r="O138" s="259"/>
    </row>
    <row r="139" spans="1:80" ht="22.5">
      <c r="A139" s="260">
        <v>39</v>
      </c>
      <c r="B139" s="261" t="s">
        <v>434</v>
      </c>
      <c r="C139" s="262" t="s">
        <v>435</v>
      </c>
      <c r="D139" s="263" t="s">
        <v>166</v>
      </c>
      <c r="E139" s="264">
        <v>0.0182</v>
      </c>
      <c r="F139" s="264">
        <v>0</v>
      </c>
      <c r="G139" s="265">
        <f>E139*F139</f>
        <v>0</v>
      </c>
      <c r="H139" s="266">
        <v>1.06625</v>
      </c>
      <c r="I139" s="267">
        <f>E139*H139</f>
        <v>0.01940575</v>
      </c>
      <c r="J139" s="266">
        <v>0</v>
      </c>
      <c r="K139" s="267">
        <f>E139*J139</f>
        <v>0</v>
      </c>
      <c r="O139" s="259">
        <v>2</v>
      </c>
      <c r="AA139" s="232">
        <v>1</v>
      </c>
      <c r="AB139" s="232">
        <v>1</v>
      </c>
      <c r="AC139" s="232">
        <v>1</v>
      </c>
      <c r="AZ139" s="232">
        <v>1</v>
      </c>
      <c r="BA139" s="232">
        <f>IF(AZ139=1,G139,0)</f>
        <v>0</v>
      </c>
      <c r="BB139" s="232">
        <f>IF(AZ139=2,G139,0)</f>
        <v>0</v>
      </c>
      <c r="BC139" s="232">
        <f>IF(AZ139=3,G139,0)</f>
        <v>0</v>
      </c>
      <c r="BD139" s="232">
        <f>IF(AZ139=4,G139,0)</f>
        <v>0</v>
      </c>
      <c r="BE139" s="232">
        <f>IF(AZ139=5,G139,0)</f>
        <v>0</v>
      </c>
      <c r="CA139" s="259">
        <v>1</v>
      </c>
      <c r="CB139" s="259">
        <v>1</v>
      </c>
    </row>
    <row r="140" spans="1:15" ht="12.75">
      <c r="A140" s="268"/>
      <c r="B140" s="271"/>
      <c r="C140" s="326" t="s">
        <v>436</v>
      </c>
      <c r="D140" s="327"/>
      <c r="E140" s="272">
        <v>0.0182</v>
      </c>
      <c r="F140" s="273"/>
      <c r="G140" s="274"/>
      <c r="H140" s="275"/>
      <c r="I140" s="269"/>
      <c r="J140" s="276"/>
      <c r="K140" s="269"/>
      <c r="M140" s="270" t="s">
        <v>436</v>
      </c>
      <c r="O140" s="259"/>
    </row>
    <row r="141" spans="1:80" ht="12.75">
      <c r="A141" s="260">
        <v>40</v>
      </c>
      <c r="B141" s="261" t="s">
        <v>437</v>
      </c>
      <c r="C141" s="262" t="s">
        <v>438</v>
      </c>
      <c r="D141" s="263" t="s">
        <v>120</v>
      </c>
      <c r="E141" s="264">
        <v>0.42</v>
      </c>
      <c r="F141" s="264">
        <v>0</v>
      </c>
      <c r="G141" s="265">
        <f>E141*F141</f>
        <v>0</v>
      </c>
      <c r="H141" s="266">
        <v>1.837</v>
      </c>
      <c r="I141" s="267">
        <f>E141*H141</f>
        <v>0.77154</v>
      </c>
      <c r="J141" s="266">
        <v>0</v>
      </c>
      <c r="K141" s="267">
        <f>E141*J141</f>
        <v>0</v>
      </c>
      <c r="O141" s="259">
        <v>2</v>
      </c>
      <c r="AA141" s="232">
        <v>1</v>
      </c>
      <c r="AB141" s="232">
        <v>1</v>
      </c>
      <c r="AC141" s="232">
        <v>1</v>
      </c>
      <c r="AZ141" s="232">
        <v>1</v>
      </c>
      <c r="BA141" s="232">
        <f>IF(AZ141=1,G141,0)</f>
        <v>0</v>
      </c>
      <c r="BB141" s="232">
        <f>IF(AZ141=2,G141,0)</f>
        <v>0</v>
      </c>
      <c r="BC141" s="232">
        <f>IF(AZ141=3,G141,0)</f>
        <v>0</v>
      </c>
      <c r="BD141" s="232">
        <f>IF(AZ141=4,G141,0)</f>
        <v>0</v>
      </c>
      <c r="BE141" s="232">
        <f>IF(AZ141=5,G141,0)</f>
        <v>0</v>
      </c>
      <c r="CA141" s="259">
        <v>1</v>
      </c>
      <c r="CB141" s="259">
        <v>1</v>
      </c>
    </row>
    <row r="142" spans="1:15" ht="12.75">
      <c r="A142" s="268"/>
      <c r="B142" s="271"/>
      <c r="C142" s="326" t="s">
        <v>439</v>
      </c>
      <c r="D142" s="327"/>
      <c r="E142" s="272">
        <v>0.42</v>
      </c>
      <c r="F142" s="273"/>
      <c r="G142" s="274"/>
      <c r="H142" s="275"/>
      <c r="I142" s="269"/>
      <c r="J142" s="276"/>
      <c r="K142" s="269"/>
      <c r="M142" s="270" t="s">
        <v>439</v>
      </c>
      <c r="O142" s="259"/>
    </row>
    <row r="143" spans="1:57" ht="12.75">
      <c r="A143" s="277"/>
      <c r="B143" s="278" t="s">
        <v>100</v>
      </c>
      <c r="C143" s="279" t="s">
        <v>430</v>
      </c>
      <c r="D143" s="280"/>
      <c r="E143" s="281"/>
      <c r="F143" s="282"/>
      <c r="G143" s="283">
        <f>SUM(G136:G142)</f>
        <v>0</v>
      </c>
      <c r="H143" s="284"/>
      <c r="I143" s="285">
        <f>SUM(I136:I142)</f>
        <v>2.31352075</v>
      </c>
      <c r="J143" s="284"/>
      <c r="K143" s="285">
        <f>SUM(K136:K142)</f>
        <v>0</v>
      </c>
      <c r="O143" s="259">
        <v>4</v>
      </c>
      <c r="BA143" s="286">
        <f>SUM(BA136:BA142)</f>
        <v>0</v>
      </c>
      <c r="BB143" s="286">
        <f>SUM(BB136:BB142)</f>
        <v>0</v>
      </c>
      <c r="BC143" s="286">
        <f>SUM(BC136:BC142)</f>
        <v>0</v>
      </c>
      <c r="BD143" s="286">
        <f>SUM(BD136:BD142)</f>
        <v>0</v>
      </c>
      <c r="BE143" s="286">
        <f>SUM(BE136:BE142)</f>
        <v>0</v>
      </c>
    </row>
    <row r="144" spans="1:15" ht="12.75">
      <c r="A144" s="249" t="s">
        <v>97</v>
      </c>
      <c r="B144" s="250" t="s">
        <v>243</v>
      </c>
      <c r="C144" s="251" t="s">
        <v>244</v>
      </c>
      <c r="D144" s="252"/>
      <c r="E144" s="253"/>
      <c r="F144" s="253"/>
      <c r="G144" s="254"/>
      <c r="H144" s="255"/>
      <c r="I144" s="256"/>
      <c r="J144" s="257"/>
      <c r="K144" s="258"/>
      <c r="O144" s="259">
        <v>1</v>
      </c>
    </row>
    <row r="145" spans="1:80" ht="12.75">
      <c r="A145" s="260">
        <v>41</v>
      </c>
      <c r="B145" s="261" t="s">
        <v>246</v>
      </c>
      <c r="C145" s="262" t="s">
        <v>247</v>
      </c>
      <c r="D145" s="263" t="s">
        <v>113</v>
      </c>
      <c r="E145" s="264">
        <v>35.1</v>
      </c>
      <c r="F145" s="264">
        <v>0</v>
      </c>
      <c r="G145" s="265">
        <f>E145*F145</f>
        <v>0</v>
      </c>
      <c r="H145" s="266">
        <v>0.01838</v>
      </c>
      <c r="I145" s="267">
        <f>E145*H145</f>
        <v>0.645138</v>
      </c>
      <c r="J145" s="266">
        <v>0</v>
      </c>
      <c r="K145" s="267">
        <f>E145*J145</f>
        <v>0</v>
      </c>
      <c r="O145" s="259">
        <v>2</v>
      </c>
      <c r="AA145" s="232">
        <v>1</v>
      </c>
      <c r="AB145" s="232">
        <v>1</v>
      </c>
      <c r="AC145" s="232">
        <v>1</v>
      </c>
      <c r="AZ145" s="232">
        <v>1</v>
      </c>
      <c r="BA145" s="232">
        <f>IF(AZ145=1,G145,0)</f>
        <v>0</v>
      </c>
      <c r="BB145" s="232">
        <f>IF(AZ145=2,G145,0)</f>
        <v>0</v>
      </c>
      <c r="BC145" s="232">
        <f>IF(AZ145=3,G145,0)</f>
        <v>0</v>
      </c>
      <c r="BD145" s="232">
        <f>IF(AZ145=4,G145,0)</f>
        <v>0</v>
      </c>
      <c r="BE145" s="232">
        <f>IF(AZ145=5,G145,0)</f>
        <v>0</v>
      </c>
      <c r="CA145" s="259">
        <v>1</v>
      </c>
      <c r="CB145" s="259">
        <v>1</v>
      </c>
    </row>
    <row r="146" spans="1:15" ht="12.75">
      <c r="A146" s="268"/>
      <c r="B146" s="271"/>
      <c r="C146" s="326" t="s">
        <v>440</v>
      </c>
      <c r="D146" s="327"/>
      <c r="E146" s="272">
        <v>35.1</v>
      </c>
      <c r="F146" s="273"/>
      <c r="G146" s="274"/>
      <c r="H146" s="275"/>
      <c r="I146" s="269"/>
      <c r="J146" s="276"/>
      <c r="K146" s="269"/>
      <c r="M146" s="270" t="s">
        <v>440</v>
      </c>
      <c r="O146" s="259"/>
    </row>
    <row r="147" spans="1:80" ht="12.75">
      <c r="A147" s="260">
        <v>42</v>
      </c>
      <c r="B147" s="261" t="s">
        <v>248</v>
      </c>
      <c r="C147" s="262" t="s">
        <v>249</v>
      </c>
      <c r="D147" s="263" t="s">
        <v>113</v>
      </c>
      <c r="E147" s="264">
        <v>35.1</v>
      </c>
      <c r="F147" s="264">
        <v>0</v>
      </c>
      <c r="G147" s="265">
        <f>E147*F147</f>
        <v>0</v>
      </c>
      <c r="H147" s="266">
        <v>0</v>
      </c>
      <c r="I147" s="267">
        <f>E147*H147</f>
        <v>0</v>
      </c>
      <c r="J147" s="266">
        <v>0</v>
      </c>
      <c r="K147" s="267">
        <f>E147*J147</f>
        <v>0</v>
      </c>
      <c r="O147" s="259">
        <v>2</v>
      </c>
      <c r="AA147" s="232">
        <v>1</v>
      </c>
      <c r="AB147" s="232">
        <v>1</v>
      </c>
      <c r="AC147" s="232">
        <v>1</v>
      </c>
      <c r="AZ147" s="232">
        <v>1</v>
      </c>
      <c r="BA147" s="232">
        <f>IF(AZ147=1,G147,0)</f>
        <v>0</v>
      </c>
      <c r="BB147" s="232">
        <f>IF(AZ147=2,G147,0)</f>
        <v>0</v>
      </c>
      <c r="BC147" s="232">
        <f>IF(AZ147=3,G147,0)</f>
        <v>0</v>
      </c>
      <c r="BD147" s="232">
        <f>IF(AZ147=4,G147,0)</f>
        <v>0</v>
      </c>
      <c r="BE147" s="232">
        <f>IF(AZ147=5,G147,0)</f>
        <v>0</v>
      </c>
      <c r="CA147" s="259">
        <v>1</v>
      </c>
      <c r="CB147" s="259">
        <v>1</v>
      </c>
    </row>
    <row r="148" spans="1:57" ht="12.75">
      <c r="A148" s="277"/>
      <c r="B148" s="278" t="s">
        <v>100</v>
      </c>
      <c r="C148" s="279" t="s">
        <v>245</v>
      </c>
      <c r="D148" s="280"/>
      <c r="E148" s="281"/>
      <c r="F148" s="282"/>
      <c r="G148" s="283">
        <f>SUM(G144:G147)</f>
        <v>0</v>
      </c>
      <c r="H148" s="284"/>
      <c r="I148" s="285">
        <f>SUM(I144:I147)</f>
        <v>0.645138</v>
      </c>
      <c r="J148" s="284"/>
      <c r="K148" s="285">
        <f>SUM(K144:K147)</f>
        <v>0</v>
      </c>
      <c r="O148" s="259">
        <v>4</v>
      </c>
      <c r="BA148" s="286">
        <f>SUM(BA144:BA147)</f>
        <v>0</v>
      </c>
      <c r="BB148" s="286">
        <f>SUM(BB144:BB147)</f>
        <v>0</v>
      </c>
      <c r="BC148" s="286">
        <f>SUM(BC144:BC147)</f>
        <v>0</v>
      </c>
      <c r="BD148" s="286">
        <f>SUM(BD144:BD147)</f>
        <v>0</v>
      </c>
      <c r="BE148" s="286">
        <f>SUM(BE144:BE147)</f>
        <v>0</v>
      </c>
    </row>
    <row r="149" spans="1:15" ht="12.75">
      <c r="A149" s="249" t="s">
        <v>97</v>
      </c>
      <c r="B149" s="250" t="s">
        <v>250</v>
      </c>
      <c r="C149" s="251" t="s">
        <v>251</v>
      </c>
      <c r="D149" s="252"/>
      <c r="E149" s="253"/>
      <c r="F149" s="253"/>
      <c r="G149" s="254"/>
      <c r="H149" s="255"/>
      <c r="I149" s="256"/>
      <c r="J149" s="257"/>
      <c r="K149" s="258"/>
      <c r="O149" s="259">
        <v>1</v>
      </c>
    </row>
    <row r="150" spans="1:80" ht="12.75">
      <c r="A150" s="260">
        <v>43</v>
      </c>
      <c r="B150" s="261" t="s">
        <v>253</v>
      </c>
      <c r="C150" s="262" t="s">
        <v>254</v>
      </c>
      <c r="D150" s="263" t="s">
        <v>113</v>
      </c>
      <c r="E150" s="264">
        <v>63</v>
      </c>
      <c r="F150" s="264">
        <v>0</v>
      </c>
      <c r="G150" s="265">
        <f>E150*F150</f>
        <v>0</v>
      </c>
      <c r="H150" s="266">
        <v>0.00099</v>
      </c>
      <c r="I150" s="267">
        <f>E150*H150</f>
        <v>0.06237</v>
      </c>
      <c r="J150" s="266">
        <v>0</v>
      </c>
      <c r="K150" s="267">
        <f>E150*J150</f>
        <v>0</v>
      </c>
      <c r="O150" s="259">
        <v>2</v>
      </c>
      <c r="AA150" s="232">
        <v>1</v>
      </c>
      <c r="AB150" s="232">
        <v>1</v>
      </c>
      <c r="AC150" s="232">
        <v>1</v>
      </c>
      <c r="AZ150" s="232">
        <v>1</v>
      </c>
      <c r="BA150" s="232">
        <f>IF(AZ150=1,G150,0)</f>
        <v>0</v>
      </c>
      <c r="BB150" s="232">
        <f>IF(AZ150=2,G150,0)</f>
        <v>0</v>
      </c>
      <c r="BC150" s="232">
        <f>IF(AZ150=3,G150,0)</f>
        <v>0</v>
      </c>
      <c r="BD150" s="232">
        <f>IF(AZ150=4,G150,0)</f>
        <v>0</v>
      </c>
      <c r="BE150" s="232">
        <f>IF(AZ150=5,G150,0)</f>
        <v>0</v>
      </c>
      <c r="CA150" s="259">
        <v>1</v>
      </c>
      <c r="CB150" s="259">
        <v>1</v>
      </c>
    </row>
    <row r="151" spans="1:15" ht="22.5">
      <c r="A151" s="268"/>
      <c r="B151" s="271"/>
      <c r="C151" s="326" t="s">
        <v>441</v>
      </c>
      <c r="D151" s="327"/>
      <c r="E151" s="272">
        <v>47.7</v>
      </c>
      <c r="F151" s="273"/>
      <c r="G151" s="274"/>
      <c r="H151" s="275"/>
      <c r="I151" s="269"/>
      <c r="J151" s="276"/>
      <c r="K151" s="269"/>
      <c r="M151" s="270" t="s">
        <v>441</v>
      </c>
      <c r="O151" s="259"/>
    </row>
    <row r="152" spans="1:15" ht="22.5">
      <c r="A152" s="268"/>
      <c r="B152" s="271"/>
      <c r="C152" s="326" t="s">
        <v>442</v>
      </c>
      <c r="D152" s="327"/>
      <c r="E152" s="272">
        <v>15.3</v>
      </c>
      <c r="F152" s="273"/>
      <c r="G152" s="274"/>
      <c r="H152" s="275"/>
      <c r="I152" s="269"/>
      <c r="J152" s="276"/>
      <c r="K152" s="269"/>
      <c r="M152" s="270" t="s">
        <v>442</v>
      </c>
      <c r="O152" s="259"/>
    </row>
    <row r="153" spans="1:80" ht="12.75">
      <c r="A153" s="260">
        <v>44</v>
      </c>
      <c r="B153" s="261" t="s">
        <v>257</v>
      </c>
      <c r="C153" s="262" t="s">
        <v>258</v>
      </c>
      <c r="D153" s="263" t="s">
        <v>113</v>
      </c>
      <c r="E153" s="264">
        <v>63</v>
      </c>
      <c r="F153" s="264">
        <v>0</v>
      </c>
      <c r="G153" s="265">
        <f>E153*F153</f>
        <v>0</v>
      </c>
      <c r="H153" s="266">
        <v>0</v>
      </c>
      <c r="I153" s="267">
        <f>E153*H153</f>
        <v>0</v>
      </c>
      <c r="J153" s="266">
        <v>0</v>
      </c>
      <c r="K153" s="267">
        <f>E153*J153</f>
        <v>0</v>
      </c>
      <c r="O153" s="259">
        <v>2</v>
      </c>
      <c r="AA153" s="232">
        <v>1</v>
      </c>
      <c r="AB153" s="232">
        <v>1</v>
      </c>
      <c r="AC153" s="232">
        <v>1</v>
      </c>
      <c r="AZ153" s="232">
        <v>1</v>
      </c>
      <c r="BA153" s="232">
        <f>IF(AZ153=1,G153,0)</f>
        <v>0</v>
      </c>
      <c r="BB153" s="232">
        <f>IF(AZ153=2,G153,0)</f>
        <v>0</v>
      </c>
      <c r="BC153" s="232">
        <f>IF(AZ153=3,G153,0)</f>
        <v>0</v>
      </c>
      <c r="BD153" s="232">
        <f>IF(AZ153=4,G153,0)</f>
        <v>0</v>
      </c>
      <c r="BE153" s="232">
        <f>IF(AZ153=5,G153,0)</f>
        <v>0</v>
      </c>
      <c r="CA153" s="259">
        <v>1</v>
      </c>
      <c r="CB153" s="259">
        <v>1</v>
      </c>
    </row>
    <row r="154" spans="1:80" ht="22.5">
      <c r="A154" s="260">
        <v>45</v>
      </c>
      <c r="B154" s="261" t="s">
        <v>259</v>
      </c>
      <c r="C154" s="262" t="s">
        <v>346</v>
      </c>
      <c r="D154" s="263" t="s">
        <v>120</v>
      </c>
      <c r="E154" s="264">
        <v>17.56</v>
      </c>
      <c r="F154" s="264">
        <v>0</v>
      </c>
      <c r="G154" s="265">
        <f>E154*F154</f>
        <v>0</v>
      </c>
      <c r="H154" s="266">
        <v>0.00112</v>
      </c>
      <c r="I154" s="267">
        <f>E154*H154</f>
        <v>0.019667199999999996</v>
      </c>
      <c r="J154" s="266">
        <v>-2.5</v>
      </c>
      <c r="K154" s="267">
        <f>E154*J154</f>
        <v>-43.9</v>
      </c>
      <c r="O154" s="259">
        <v>2</v>
      </c>
      <c r="AA154" s="232">
        <v>1</v>
      </c>
      <c r="AB154" s="232">
        <v>1</v>
      </c>
      <c r="AC154" s="232">
        <v>1</v>
      </c>
      <c r="AZ154" s="232">
        <v>1</v>
      </c>
      <c r="BA154" s="232">
        <f>IF(AZ154=1,G154,0)</f>
        <v>0</v>
      </c>
      <c r="BB154" s="232">
        <f>IF(AZ154=2,G154,0)</f>
        <v>0</v>
      </c>
      <c r="BC154" s="232">
        <f>IF(AZ154=3,G154,0)</f>
        <v>0</v>
      </c>
      <c r="BD154" s="232">
        <f>IF(AZ154=4,G154,0)</f>
        <v>0</v>
      </c>
      <c r="BE154" s="232">
        <f>IF(AZ154=5,G154,0)</f>
        <v>0</v>
      </c>
      <c r="CA154" s="259">
        <v>1</v>
      </c>
      <c r="CB154" s="259">
        <v>1</v>
      </c>
    </row>
    <row r="155" spans="1:15" ht="22.5">
      <c r="A155" s="268"/>
      <c r="B155" s="271"/>
      <c r="C155" s="326" t="s">
        <v>443</v>
      </c>
      <c r="D155" s="327"/>
      <c r="E155" s="272">
        <v>17.56</v>
      </c>
      <c r="F155" s="273"/>
      <c r="G155" s="274"/>
      <c r="H155" s="275"/>
      <c r="I155" s="269"/>
      <c r="J155" s="276"/>
      <c r="K155" s="269"/>
      <c r="M155" s="270" t="s">
        <v>443</v>
      </c>
      <c r="O155" s="259"/>
    </row>
    <row r="156" spans="1:80" ht="12.75">
      <c r="A156" s="260">
        <v>46</v>
      </c>
      <c r="B156" s="261" t="s">
        <v>444</v>
      </c>
      <c r="C156" s="262" t="s">
        <v>445</v>
      </c>
      <c r="D156" s="263" t="s">
        <v>180</v>
      </c>
      <c r="E156" s="264">
        <v>7</v>
      </c>
      <c r="F156" s="264">
        <v>0</v>
      </c>
      <c r="G156" s="265">
        <f>E156*F156</f>
        <v>0</v>
      </c>
      <c r="H156" s="266">
        <v>0</v>
      </c>
      <c r="I156" s="267">
        <f>E156*H156</f>
        <v>0</v>
      </c>
      <c r="J156" s="266">
        <v>-0.338</v>
      </c>
      <c r="K156" s="267">
        <f>E156*J156</f>
        <v>-2.366</v>
      </c>
      <c r="O156" s="259">
        <v>2</v>
      </c>
      <c r="AA156" s="232">
        <v>1</v>
      </c>
      <c r="AB156" s="232">
        <v>1</v>
      </c>
      <c r="AC156" s="232">
        <v>1</v>
      </c>
      <c r="AZ156" s="232">
        <v>1</v>
      </c>
      <c r="BA156" s="232">
        <f>IF(AZ156=1,G156,0)</f>
        <v>0</v>
      </c>
      <c r="BB156" s="232">
        <f>IF(AZ156=2,G156,0)</f>
        <v>0</v>
      </c>
      <c r="BC156" s="232">
        <f>IF(AZ156=3,G156,0)</f>
        <v>0</v>
      </c>
      <c r="BD156" s="232">
        <f>IF(AZ156=4,G156,0)</f>
        <v>0</v>
      </c>
      <c r="BE156" s="232">
        <f>IF(AZ156=5,G156,0)</f>
        <v>0</v>
      </c>
      <c r="CA156" s="259">
        <v>1</v>
      </c>
      <c r="CB156" s="259">
        <v>1</v>
      </c>
    </row>
    <row r="157" spans="1:15" ht="12.75">
      <c r="A157" s="268"/>
      <c r="B157" s="271"/>
      <c r="C157" s="326" t="s">
        <v>446</v>
      </c>
      <c r="D157" s="327"/>
      <c r="E157" s="272">
        <v>7</v>
      </c>
      <c r="F157" s="273"/>
      <c r="G157" s="274"/>
      <c r="H157" s="275"/>
      <c r="I157" s="269"/>
      <c r="J157" s="276"/>
      <c r="K157" s="269"/>
      <c r="M157" s="270" t="s">
        <v>446</v>
      </c>
      <c r="O157" s="259"/>
    </row>
    <row r="158" spans="1:80" ht="12.75">
      <c r="A158" s="260">
        <v>47</v>
      </c>
      <c r="B158" s="261" t="s">
        <v>262</v>
      </c>
      <c r="C158" s="262" t="s">
        <v>263</v>
      </c>
      <c r="D158" s="263" t="s">
        <v>180</v>
      </c>
      <c r="E158" s="264">
        <v>1.8</v>
      </c>
      <c r="F158" s="264">
        <v>0</v>
      </c>
      <c r="G158" s="265">
        <f>E158*F158</f>
        <v>0</v>
      </c>
      <c r="H158" s="266">
        <v>0</v>
      </c>
      <c r="I158" s="267">
        <f>E158*H158</f>
        <v>0</v>
      </c>
      <c r="J158" s="266">
        <v>-0.00069</v>
      </c>
      <c r="K158" s="267">
        <f>E158*J158</f>
        <v>-0.001242</v>
      </c>
      <c r="O158" s="259">
        <v>2</v>
      </c>
      <c r="AA158" s="232">
        <v>1</v>
      </c>
      <c r="AB158" s="232">
        <v>1</v>
      </c>
      <c r="AC158" s="232">
        <v>1</v>
      </c>
      <c r="AZ158" s="232">
        <v>1</v>
      </c>
      <c r="BA158" s="232">
        <f>IF(AZ158=1,G158,0)</f>
        <v>0</v>
      </c>
      <c r="BB158" s="232">
        <f>IF(AZ158=2,G158,0)</f>
        <v>0</v>
      </c>
      <c r="BC158" s="232">
        <f>IF(AZ158=3,G158,0)</f>
        <v>0</v>
      </c>
      <c r="BD158" s="232">
        <f>IF(AZ158=4,G158,0)</f>
        <v>0</v>
      </c>
      <c r="BE158" s="232">
        <f>IF(AZ158=5,G158,0)</f>
        <v>0</v>
      </c>
      <c r="CA158" s="259">
        <v>1</v>
      </c>
      <c r="CB158" s="259">
        <v>1</v>
      </c>
    </row>
    <row r="159" spans="1:15" ht="12.75">
      <c r="A159" s="268"/>
      <c r="B159" s="271"/>
      <c r="C159" s="326" t="s">
        <v>348</v>
      </c>
      <c r="D159" s="327"/>
      <c r="E159" s="272">
        <v>1.8</v>
      </c>
      <c r="F159" s="273"/>
      <c r="G159" s="274"/>
      <c r="H159" s="275"/>
      <c r="I159" s="269"/>
      <c r="J159" s="276"/>
      <c r="K159" s="269"/>
      <c r="M159" s="270" t="s">
        <v>348</v>
      </c>
      <c r="O159" s="259"/>
    </row>
    <row r="160" spans="1:80" ht="22.5">
      <c r="A160" s="260">
        <v>48</v>
      </c>
      <c r="B160" s="261" t="s">
        <v>265</v>
      </c>
      <c r="C160" s="262" t="s">
        <v>447</v>
      </c>
      <c r="D160" s="263" t="s">
        <v>120</v>
      </c>
      <c r="E160" s="264">
        <v>17.56</v>
      </c>
      <c r="F160" s="264">
        <v>0</v>
      </c>
      <c r="G160" s="265">
        <f>E160*F160</f>
        <v>0</v>
      </c>
      <c r="H160" s="266">
        <v>0</v>
      </c>
      <c r="I160" s="267">
        <f>E160*H160</f>
        <v>0</v>
      </c>
      <c r="J160" s="266">
        <v>0</v>
      </c>
      <c r="K160" s="267">
        <f>E160*J160</f>
        <v>0</v>
      </c>
      <c r="O160" s="259">
        <v>2</v>
      </c>
      <c r="AA160" s="232">
        <v>1</v>
      </c>
      <c r="AB160" s="232">
        <v>1</v>
      </c>
      <c r="AC160" s="232">
        <v>1</v>
      </c>
      <c r="AZ160" s="232">
        <v>1</v>
      </c>
      <c r="BA160" s="232">
        <f>IF(AZ160=1,G160,0)</f>
        <v>0</v>
      </c>
      <c r="BB160" s="232">
        <f>IF(AZ160=2,G160,0)</f>
        <v>0</v>
      </c>
      <c r="BC160" s="232">
        <f>IF(AZ160=3,G160,0)</f>
        <v>0</v>
      </c>
      <c r="BD160" s="232">
        <f>IF(AZ160=4,G160,0)</f>
        <v>0</v>
      </c>
      <c r="BE160" s="232">
        <f>IF(AZ160=5,G160,0)</f>
        <v>0</v>
      </c>
      <c r="CA160" s="259">
        <v>1</v>
      </c>
      <c r="CB160" s="259">
        <v>1</v>
      </c>
    </row>
    <row r="161" spans="1:57" ht="12.75">
      <c r="A161" s="277"/>
      <c r="B161" s="278" t="s">
        <v>100</v>
      </c>
      <c r="C161" s="279" t="s">
        <v>252</v>
      </c>
      <c r="D161" s="280"/>
      <c r="E161" s="281"/>
      <c r="F161" s="282"/>
      <c r="G161" s="283">
        <f>SUM(G149:G160)</f>
        <v>0</v>
      </c>
      <c r="H161" s="284"/>
      <c r="I161" s="285">
        <f>SUM(I149:I160)</f>
        <v>0.0820372</v>
      </c>
      <c r="J161" s="284"/>
      <c r="K161" s="285">
        <f>SUM(K149:K160)</f>
        <v>-46.267241999999996</v>
      </c>
      <c r="O161" s="259">
        <v>4</v>
      </c>
      <c r="BA161" s="286">
        <f>SUM(BA149:BA160)</f>
        <v>0</v>
      </c>
      <c r="BB161" s="286">
        <f>SUM(BB149:BB160)</f>
        <v>0</v>
      </c>
      <c r="BC161" s="286">
        <f>SUM(BC149:BC160)</f>
        <v>0</v>
      </c>
      <c r="BD161" s="286">
        <f>SUM(BD149:BD160)</f>
        <v>0</v>
      </c>
      <c r="BE161" s="286">
        <f>SUM(BE149:BE160)</f>
        <v>0</v>
      </c>
    </row>
    <row r="162" spans="1:15" ht="12.75">
      <c r="A162" s="249" t="s">
        <v>97</v>
      </c>
      <c r="B162" s="250" t="s">
        <v>267</v>
      </c>
      <c r="C162" s="251" t="s">
        <v>268</v>
      </c>
      <c r="D162" s="252"/>
      <c r="E162" s="253"/>
      <c r="F162" s="253"/>
      <c r="G162" s="254"/>
      <c r="H162" s="255"/>
      <c r="I162" s="256"/>
      <c r="J162" s="257"/>
      <c r="K162" s="258"/>
      <c r="O162" s="259">
        <v>1</v>
      </c>
    </row>
    <row r="163" spans="1:80" ht="12.75">
      <c r="A163" s="260">
        <v>49</v>
      </c>
      <c r="B163" s="261" t="s">
        <v>270</v>
      </c>
      <c r="C163" s="262" t="s">
        <v>271</v>
      </c>
      <c r="D163" s="263" t="s">
        <v>166</v>
      </c>
      <c r="E163" s="264">
        <v>62.555463936</v>
      </c>
      <c r="F163" s="264">
        <v>0</v>
      </c>
      <c r="G163" s="265">
        <f>E163*F163</f>
        <v>0</v>
      </c>
      <c r="H163" s="266">
        <v>0</v>
      </c>
      <c r="I163" s="267">
        <f>E163*H163</f>
        <v>0</v>
      </c>
      <c r="J163" s="266"/>
      <c r="K163" s="267">
        <f>E163*J163</f>
        <v>0</v>
      </c>
      <c r="O163" s="259">
        <v>2</v>
      </c>
      <c r="AA163" s="232">
        <v>7</v>
      </c>
      <c r="AB163" s="232">
        <v>1</v>
      </c>
      <c r="AC163" s="232">
        <v>2</v>
      </c>
      <c r="AZ163" s="232">
        <v>1</v>
      </c>
      <c r="BA163" s="232">
        <f>IF(AZ163=1,G163,0)</f>
        <v>0</v>
      </c>
      <c r="BB163" s="232">
        <f>IF(AZ163=2,G163,0)</f>
        <v>0</v>
      </c>
      <c r="BC163" s="232">
        <f>IF(AZ163=3,G163,0)</f>
        <v>0</v>
      </c>
      <c r="BD163" s="232">
        <f>IF(AZ163=4,G163,0)</f>
        <v>0</v>
      </c>
      <c r="BE163" s="232">
        <f>IF(AZ163=5,G163,0)</f>
        <v>0</v>
      </c>
      <c r="CA163" s="259">
        <v>7</v>
      </c>
      <c r="CB163" s="259">
        <v>1</v>
      </c>
    </row>
    <row r="164" spans="1:57" ht="12.75">
      <c r="A164" s="277"/>
      <c r="B164" s="278" t="s">
        <v>100</v>
      </c>
      <c r="C164" s="279" t="s">
        <v>269</v>
      </c>
      <c r="D164" s="280"/>
      <c r="E164" s="281"/>
      <c r="F164" s="282"/>
      <c r="G164" s="283">
        <f>SUM(G162:G163)</f>
        <v>0</v>
      </c>
      <c r="H164" s="284"/>
      <c r="I164" s="285">
        <f>SUM(I162:I163)</f>
        <v>0</v>
      </c>
      <c r="J164" s="284"/>
      <c r="K164" s="285">
        <f>SUM(K162:K163)</f>
        <v>0</v>
      </c>
      <c r="O164" s="259">
        <v>4</v>
      </c>
      <c r="BA164" s="286">
        <f>SUM(BA162:BA163)</f>
        <v>0</v>
      </c>
      <c r="BB164" s="286">
        <f>SUM(BB162:BB163)</f>
        <v>0</v>
      </c>
      <c r="BC164" s="286">
        <f>SUM(BC162:BC163)</f>
        <v>0</v>
      </c>
      <c r="BD164" s="286">
        <f>SUM(BD162:BD163)</f>
        <v>0</v>
      </c>
      <c r="BE164" s="286">
        <f>SUM(BE162:BE163)</f>
        <v>0</v>
      </c>
    </row>
    <row r="165" spans="1:15" ht="12.75">
      <c r="A165" s="249" t="s">
        <v>97</v>
      </c>
      <c r="B165" s="250" t="s">
        <v>448</v>
      </c>
      <c r="C165" s="251" t="s">
        <v>449</v>
      </c>
      <c r="D165" s="252"/>
      <c r="E165" s="253"/>
      <c r="F165" s="253"/>
      <c r="G165" s="254"/>
      <c r="H165" s="255"/>
      <c r="I165" s="256"/>
      <c r="J165" s="257"/>
      <c r="K165" s="258"/>
      <c r="O165" s="259">
        <v>1</v>
      </c>
    </row>
    <row r="166" spans="1:80" ht="22.5">
      <c r="A166" s="260">
        <v>50</v>
      </c>
      <c r="B166" s="261" t="s">
        <v>451</v>
      </c>
      <c r="C166" s="262" t="s">
        <v>452</v>
      </c>
      <c r="D166" s="263" t="s">
        <v>180</v>
      </c>
      <c r="E166" s="264">
        <v>15.8</v>
      </c>
      <c r="F166" s="264">
        <v>0</v>
      </c>
      <c r="G166" s="265">
        <f>E166*F166</f>
        <v>0</v>
      </c>
      <c r="H166" s="266">
        <v>6E-05</v>
      </c>
      <c r="I166" s="267">
        <f>E166*H166</f>
        <v>0.0009480000000000001</v>
      </c>
      <c r="J166" s="266">
        <v>0</v>
      </c>
      <c r="K166" s="267">
        <f>E166*J166</f>
        <v>0</v>
      </c>
      <c r="O166" s="259">
        <v>2</v>
      </c>
      <c r="AA166" s="232">
        <v>1</v>
      </c>
      <c r="AB166" s="232">
        <v>7</v>
      </c>
      <c r="AC166" s="232">
        <v>7</v>
      </c>
      <c r="AZ166" s="232">
        <v>2</v>
      </c>
      <c r="BA166" s="232">
        <f>IF(AZ166=1,G166,0)</f>
        <v>0</v>
      </c>
      <c r="BB166" s="232">
        <f>IF(AZ166=2,G166,0)</f>
        <v>0</v>
      </c>
      <c r="BC166" s="232">
        <f>IF(AZ166=3,G166,0)</f>
        <v>0</v>
      </c>
      <c r="BD166" s="232">
        <f>IF(AZ166=4,G166,0)</f>
        <v>0</v>
      </c>
      <c r="BE166" s="232">
        <f>IF(AZ166=5,G166,0)</f>
        <v>0</v>
      </c>
      <c r="CA166" s="259">
        <v>1</v>
      </c>
      <c r="CB166" s="259">
        <v>7</v>
      </c>
    </row>
    <row r="167" spans="1:15" ht="12.75">
      <c r="A167" s="268"/>
      <c r="B167" s="271"/>
      <c r="C167" s="326" t="s">
        <v>453</v>
      </c>
      <c r="D167" s="327"/>
      <c r="E167" s="272">
        <v>15.8</v>
      </c>
      <c r="F167" s="273"/>
      <c r="G167" s="274"/>
      <c r="H167" s="275"/>
      <c r="I167" s="269"/>
      <c r="J167" s="276"/>
      <c r="K167" s="269"/>
      <c r="M167" s="270" t="s">
        <v>453</v>
      </c>
      <c r="O167" s="259"/>
    </row>
    <row r="168" spans="1:80" ht="12.75">
      <c r="A168" s="260">
        <v>51</v>
      </c>
      <c r="B168" s="261" t="s">
        <v>454</v>
      </c>
      <c r="C168" s="262" t="s">
        <v>455</v>
      </c>
      <c r="D168" s="263" t="s">
        <v>229</v>
      </c>
      <c r="E168" s="264">
        <v>1</v>
      </c>
      <c r="F168" s="264">
        <v>0</v>
      </c>
      <c r="G168" s="265">
        <f>E168*F168</f>
        <v>0</v>
      </c>
      <c r="H168" s="266">
        <v>0</v>
      </c>
      <c r="I168" s="267">
        <f>E168*H168</f>
        <v>0</v>
      </c>
      <c r="J168" s="266">
        <v>0</v>
      </c>
      <c r="K168" s="267">
        <f>E168*J168</f>
        <v>0</v>
      </c>
      <c r="O168" s="259">
        <v>2</v>
      </c>
      <c r="AA168" s="232">
        <v>1</v>
      </c>
      <c r="AB168" s="232">
        <v>7</v>
      </c>
      <c r="AC168" s="232">
        <v>7</v>
      </c>
      <c r="AZ168" s="232">
        <v>2</v>
      </c>
      <c r="BA168" s="232">
        <f>IF(AZ168=1,G168,0)</f>
        <v>0</v>
      </c>
      <c r="BB168" s="232">
        <f>IF(AZ168=2,G168,0)</f>
        <v>0</v>
      </c>
      <c r="BC168" s="232">
        <f>IF(AZ168=3,G168,0)</f>
        <v>0</v>
      </c>
      <c r="BD168" s="232">
        <f>IF(AZ168=4,G168,0)</f>
        <v>0</v>
      </c>
      <c r="BE168" s="232">
        <f>IF(AZ168=5,G168,0)</f>
        <v>0</v>
      </c>
      <c r="CA168" s="259">
        <v>1</v>
      </c>
      <c r="CB168" s="259">
        <v>7</v>
      </c>
    </row>
    <row r="169" spans="1:80" ht="22.5">
      <c r="A169" s="260">
        <v>52</v>
      </c>
      <c r="B169" s="261" t="s">
        <v>456</v>
      </c>
      <c r="C169" s="262" t="s">
        <v>457</v>
      </c>
      <c r="D169" s="263" t="s">
        <v>229</v>
      </c>
      <c r="E169" s="264">
        <v>1</v>
      </c>
      <c r="F169" s="264">
        <v>0</v>
      </c>
      <c r="G169" s="265">
        <f>E169*F169</f>
        <v>0</v>
      </c>
      <c r="H169" s="266">
        <v>0.036</v>
      </c>
      <c r="I169" s="267">
        <f>E169*H169</f>
        <v>0.036</v>
      </c>
      <c r="J169" s="266"/>
      <c r="K169" s="267">
        <f>E169*J169</f>
        <v>0</v>
      </c>
      <c r="O169" s="259">
        <v>2</v>
      </c>
      <c r="AA169" s="232">
        <v>3</v>
      </c>
      <c r="AB169" s="232">
        <v>7</v>
      </c>
      <c r="AC169" s="232">
        <v>55342600</v>
      </c>
      <c r="AZ169" s="232">
        <v>2</v>
      </c>
      <c r="BA169" s="232">
        <f>IF(AZ169=1,G169,0)</f>
        <v>0</v>
      </c>
      <c r="BB169" s="232">
        <f>IF(AZ169=2,G169,0)</f>
        <v>0</v>
      </c>
      <c r="BC169" s="232">
        <f>IF(AZ169=3,G169,0)</f>
        <v>0</v>
      </c>
      <c r="BD169" s="232">
        <f>IF(AZ169=4,G169,0)</f>
        <v>0</v>
      </c>
      <c r="BE169" s="232">
        <f>IF(AZ169=5,G169,0)</f>
        <v>0</v>
      </c>
      <c r="CA169" s="259">
        <v>3</v>
      </c>
      <c r="CB169" s="259">
        <v>7</v>
      </c>
    </row>
    <row r="170" spans="1:80" ht="22.5">
      <c r="A170" s="260">
        <v>53</v>
      </c>
      <c r="B170" s="261" t="s">
        <v>458</v>
      </c>
      <c r="C170" s="262" t="s">
        <v>459</v>
      </c>
      <c r="D170" s="263" t="s">
        <v>180</v>
      </c>
      <c r="E170" s="264">
        <v>15.8</v>
      </c>
      <c r="F170" s="264">
        <v>0</v>
      </c>
      <c r="G170" s="265">
        <f>E170*F170</f>
        <v>0</v>
      </c>
      <c r="H170" s="266">
        <v>0.031</v>
      </c>
      <c r="I170" s="267">
        <f>E170*H170</f>
        <v>0.4898</v>
      </c>
      <c r="J170" s="266"/>
      <c r="K170" s="267">
        <f>E170*J170</f>
        <v>0</v>
      </c>
      <c r="O170" s="259">
        <v>2</v>
      </c>
      <c r="AA170" s="232">
        <v>3</v>
      </c>
      <c r="AB170" s="232">
        <v>1</v>
      </c>
      <c r="AC170" s="232" t="s">
        <v>458</v>
      </c>
      <c r="AZ170" s="232">
        <v>2</v>
      </c>
      <c r="BA170" s="232">
        <f>IF(AZ170=1,G170,0)</f>
        <v>0</v>
      </c>
      <c r="BB170" s="232">
        <f>IF(AZ170=2,G170,0)</f>
        <v>0</v>
      </c>
      <c r="BC170" s="232">
        <f>IF(AZ170=3,G170,0)</f>
        <v>0</v>
      </c>
      <c r="BD170" s="232">
        <f>IF(AZ170=4,G170,0)</f>
        <v>0</v>
      </c>
      <c r="BE170" s="232">
        <f>IF(AZ170=5,G170,0)</f>
        <v>0</v>
      </c>
      <c r="CA170" s="259">
        <v>3</v>
      </c>
      <c r="CB170" s="259">
        <v>1</v>
      </c>
    </row>
    <row r="171" spans="1:80" ht="12.75">
      <c r="A171" s="260">
        <v>54</v>
      </c>
      <c r="B171" s="261" t="s">
        <v>460</v>
      </c>
      <c r="C171" s="262" t="s">
        <v>461</v>
      </c>
      <c r="D171" s="263" t="s">
        <v>166</v>
      </c>
      <c r="E171" s="264">
        <v>0.526748</v>
      </c>
      <c r="F171" s="264">
        <v>0</v>
      </c>
      <c r="G171" s="265">
        <f>E171*F171</f>
        <v>0</v>
      </c>
      <c r="H171" s="266">
        <v>0</v>
      </c>
      <c r="I171" s="267">
        <f>E171*H171</f>
        <v>0</v>
      </c>
      <c r="J171" s="266"/>
      <c r="K171" s="267">
        <f>E171*J171</f>
        <v>0</v>
      </c>
      <c r="O171" s="259">
        <v>2</v>
      </c>
      <c r="AA171" s="232">
        <v>7</v>
      </c>
      <c r="AB171" s="232">
        <v>1001</v>
      </c>
      <c r="AC171" s="232">
        <v>5</v>
      </c>
      <c r="AZ171" s="232">
        <v>2</v>
      </c>
      <c r="BA171" s="232">
        <f>IF(AZ171=1,G171,0)</f>
        <v>0</v>
      </c>
      <c r="BB171" s="232">
        <f>IF(AZ171=2,G171,0)</f>
        <v>0</v>
      </c>
      <c r="BC171" s="232">
        <f>IF(AZ171=3,G171,0)</f>
        <v>0</v>
      </c>
      <c r="BD171" s="232">
        <f>IF(AZ171=4,G171,0)</f>
        <v>0</v>
      </c>
      <c r="BE171" s="232">
        <f>IF(AZ171=5,G171,0)</f>
        <v>0</v>
      </c>
      <c r="CA171" s="259">
        <v>7</v>
      </c>
      <c r="CB171" s="259">
        <v>1001</v>
      </c>
    </row>
    <row r="172" spans="1:57" ht="12.75">
      <c r="A172" s="277"/>
      <c r="B172" s="278" t="s">
        <v>100</v>
      </c>
      <c r="C172" s="279" t="s">
        <v>450</v>
      </c>
      <c r="D172" s="280"/>
      <c r="E172" s="281"/>
      <c r="F172" s="282"/>
      <c r="G172" s="283">
        <f>SUM(G165:G171)</f>
        <v>0</v>
      </c>
      <c r="H172" s="284"/>
      <c r="I172" s="285">
        <f>SUM(I165:I171)</f>
        <v>0.526748</v>
      </c>
      <c r="J172" s="284"/>
      <c r="K172" s="285">
        <f>SUM(K165:K171)</f>
        <v>0</v>
      </c>
      <c r="O172" s="259">
        <v>4</v>
      </c>
      <c r="BA172" s="286">
        <f>SUM(BA165:BA171)</f>
        <v>0</v>
      </c>
      <c r="BB172" s="286">
        <f>SUM(BB165:BB171)</f>
        <v>0</v>
      </c>
      <c r="BC172" s="286">
        <f>SUM(BC165:BC171)</f>
        <v>0</v>
      </c>
      <c r="BD172" s="286">
        <f>SUM(BD165:BD171)</f>
        <v>0</v>
      </c>
      <c r="BE172" s="286">
        <f>SUM(BE165:BE171)</f>
        <v>0</v>
      </c>
    </row>
    <row r="173" spans="1:15" ht="12.75">
      <c r="A173" s="249" t="s">
        <v>97</v>
      </c>
      <c r="B173" s="250" t="s">
        <v>272</v>
      </c>
      <c r="C173" s="251" t="s">
        <v>273</v>
      </c>
      <c r="D173" s="252"/>
      <c r="E173" s="253"/>
      <c r="F173" s="253"/>
      <c r="G173" s="254"/>
      <c r="H173" s="255"/>
      <c r="I173" s="256"/>
      <c r="J173" s="257"/>
      <c r="K173" s="258"/>
      <c r="O173" s="259">
        <v>1</v>
      </c>
    </row>
    <row r="174" spans="1:80" ht="22.5">
      <c r="A174" s="260">
        <v>55</v>
      </c>
      <c r="B174" s="261" t="s">
        <v>350</v>
      </c>
      <c r="C174" s="262" t="s">
        <v>351</v>
      </c>
      <c r="D174" s="263" t="s">
        <v>166</v>
      </c>
      <c r="E174" s="264">
        <v>1.56</v>
      </c>
      <c r="F174" s="264">
        <v>0</v>
      </c>
      <c r="G174" s="265">
        <f>E174*F174</f>
        <v>0</v>
      </c>
      <c r="H174" s="266">
        <v>0</v>
      </c>
      <c r="I174" s="267">
        <f>E174*H174</f>
        <v>0</v>
      </c>
      <c r="J174" s="266">
        <v>0</v>
      </c>
      <c r="K174" s="267">
        <f>E174*J174</f>
        <v>0</v>
      </c>
      <c r="O174" s="259">
        <v>2</v>
      </c>
      <c r="AA174" s="232">
        <v>2</v>
      </c>
      <c r="AB174" s="232">
        <v>1</v>
      </c>
      <c r="AC174" s="232">
        <v>1</v>
      </c>
      <c r="AZ174" s="232">
        <v>1</v>
      </c>
      <c r="BA174" s="232">
        <f>IF(AZ174=1,G174,0)</f>
        <v>0</v>
      </c>
      <c r="BB174" s="232">
        <f>IF(AZ174=2,G174,0)</f>
        <v>0</v>
      </c>
      <c r="BC174" s="232">
        <f>IF(AZ174=3,G174,0)</f>
        <v>0</v>
      </c>
      <c r="BD174" s="232">
        <f>IF(AZ174=4,G174,0)</f>
        <v>0</v>
      </c>
      <c r="BE174" s="232">
        <f>IF(AZ174=5,G174,0)</f>
        <v>0</v>
      </c>
      <c r="CA174" s="259">
        <v>2</v>
      </c>
      <c r="CB174" s="259">
        <v>1</v>
      </c>
    </row>
    <row r="175" spans="1:15" ht="12.75">
      <c r="A175" s="268"/>
      <c r="B175" s="271"/>
      <c r="C175" s="326" t="s">
        <v>462</v>
      </c>
      <c r="D175" s="327"/>
      <c r="E175" s="272">
        <v>1.56</v>
      </c>
      <c r="F175" s="273"/>
      <c r="G175" s="274"/>
      <c r="H175" s="275"/>
      <c r="I175" s="269"/>
      <c r="J175" s="276"/>
      <c r="K175" s="269"/>
      <c r="M175" s="270" t="s">
        <v>462</v>
      </c>
      <c r="O175" s="259"/>
    </row>
    <row r="176" spans="1:80" ht="12.75">
      <c r="A176" s="260">
        <v>56</v>
      </c>
      <c r="B176" s="261" t="s">
        <v>275</v>
      </c>
      <c r="C176" s="262" t="s">
        <v>276</v>
      </c>
      <c r="D176" s="263" t="s">
        <v>166</v>
      </c>
      <c r="E176" s="264">
        <v>46.267242</v>
      </c>
      <c r="F176" s="264">
        <v>0</v>
      </c>
      <c r="G176" s="265">
        <f>E176*F176</f>
        <v>0</v>
      </c>
      <c r="H176" s="266">
        <v>0</v>
      </c>
      <c r="I176" s="267">
        <f>E176*H176</f>
        <v>0</v>
      </c>
      <c r="J176" s="266"/>
      <c r="K176" s="267">
        <f>E176*J176</f>
        <v>0</v>
      </c>
      <c r="O176" s="259">
        <v>2</v>
      </c>
      <c r="AA176" s="232">
        <v>8</v>
      </c>
      <c r="AB176" s="232">
        <v>0</v>
      </c>
      <c r="AC176" s="232">
        <v>3</v>
      </c>
      <c r="AZ176" s="232">
        <v>1</v>
      </c>
      <c r="BA176" s="232">
        <f>IF(AZ176=1,G176,0)</f>
        <v>0</v>
      </c>
      <c r="BB176" s="232">
        <f>IF(AZ176=2,G176,0)</f>
        <v>0</v>
      </c>
      <c r="BC176" s="232">
        <f>IF(AZ176=3,G176,0)</f>
        <v>0</v>
      </c>
      <c r="BD176" s="232">
        <f>IF(AZ176=4,G176,0)</f>
        <v>0</v>
      </c>
      <c r="BE176" s="232">
        <f>IF(AZ176=5,G176,0)</f>
        <v>0</v>
      </c>
      <c r="CA176" s="259">
        <v>8</v>
      </c>
      <c r="CB176" s="259">
        <v>0</v>
      </c>
    </row>
    <row r="177" spans="1:80" ht="12.75">
      <c r="A177" s="260">
        <v>57</v>
      </c>
      <c r="B177" s="261" t="s">
        <v>277</v>
      </c>
      <c r="C177" s="262" t="s">
        <v>278</v>
      </c>
      <c r="D177" s="263" t="s">
        <v>166</v>
      </c>
      <c r="E177" s="264">
        <v>46.267242</v>
      </c>
      <c r="F177" s="264">
        <v>0</v>
      </c>
      <c r="G177" s="265">
        <f>E177*F177</f>
        <v>0</v>
      </c>
      <c r="H177" s="266">
        <v>0</v>
      </c>
      <c r="I177" s="267">
        <f>E177*H177</f>
        <v>0</v>
      </c>
      <c r="J177" s="266"/>
      <c r="K177" s="267">
        <f>E177*J177</f>
        <v>0</v>
      </c>
      <c r="O177" s="259">
        <v>2</v>
      </c>
      <c r="AA177" s="232">
        <v>8</v>
      </c>
      <c r="AB177" s="232">
        <v>0</v>
      </c>
      <c r="AC177" s="232">
        <v>3</v>
      </c>
      <c r="AZ177" s="232">
        <v>1</v>
      </c>
      <c r="BA177" s="232">
        <f>IF(AZ177=1,G177,0)</f>
        <v>0</v>
      </c>
      <c r="BB177" s="232">
        <f>IF(AZ177=2,G177,0)</f>
        <v>0</v>
      </c>
      <c r="BC177" s="232">
        <f>IF(AZ177=3,G177,0)</f>
        <v>0</v>
      </c>
      <c r="BD177" s="232">
        <f>IF(AZ177=4,G177,0)</f>
        <v>0</v>
      </c>
      <c r="BE177" s="232">
        <f>IF(AZ177=5,G177,0)</f>
        <v>0</v>
      </c>
      <c r="CA177" s="259">
        <v>8</v>
      </c>
      <c r="CB177" s="259">
        <v>0</v>
      </c>
    </row>
    <row r="178" spans="1:80" ht="12.75">
      <c r="A178" s="260">
        <v>58</v>
      </c>
      <c r="B178" s="261" t="s">
        <v>279</v>
      </c>
      <c r="C178" s="262" t="s">
        <v>280</v>
      </c>
      <c r="D178" s="263" t="s">
        <v>166</v>
      </c>
      <c r="E178" s="264">
        <v>46.267242</v>
      </c>
      <c r="F178" s="264">
        <v>0</v>
      </c>
      <c r="G178" s="265">
        <f>E178*F178</f>
        <v>0</v>
      </c>
      <c r="H178" s="266">
        <v>0</v>
      </c>
      <c r="I178" s="267">
        <f>E178*H178</f>
        <v>0</v>
      </c>
      <c r="J178" s="266"/>
      <c r="K178" s="267">
        <f>E178*J178</f>
        <v>0</v>
      </c>
      <c r="O178" s="259">
        <v>2</v>
      </c>
      <c r="AA178" s="232">
        <v>8</v>
      </c>
      <c r="AB178" s="232">
        <v>0</v>
      </c>
      <c r="AC178" s="232">
        <v>3</v>
      </c>
      <c r="AZ178" s="232">
        <v>1</v>
      </c>
      <c r="BA178" s="232">
        <f>IF(AZ178=1,G178,0)</f>
        <v>0</v>
      </c>
      <c r="BB178" s="232">
        <f>IF(AZ178=2,G178,0)</f>
        <v>0</v>
      </c>
      <c r="BC178" s="232">
        <f>IF(AZ178=3,G178,0)</f>
        <v>0</v>
      </c>
      <c r="BD178" s="232">
        <f>IF(AZ178=4,G178,0)</f>
        <v>0</v>
      </c>
      <c r="BE178" s="232">
        <f>IF(AZ178=5,G178,0)</f>
        <v>0</v>
      </c>
      <c r="CA178" s="259">
        <v>8</v>
      </c>
      <c r="CB178" s="259">
        <v>0</v>
      </c>
    </row>
    <row r="179" spans="1:57" ht="12.75">
      <c r="A179" s="277"/>
      <c r="B179" s="278" t="s">
        <v>100</v>
      </c>
      <c r="C179" s="279" t="s">
        <v>274</v>
      </c>
      <c r="D179" s="280"/>
      <c r="E179" s="281"/>
      <c r="F179" s="282"/>
      <c r="G179" s="283">
        <f>SUM(G173:G178)</f>
        <v>0</v>
      </c>
      <c r="H179" s="284"/>
      <c r="I179" s="285">
        <f>SUM(I173:I178)</f>
        <v>0</v>
      </c>
      <c r="J179" s="284"/>
      <c r="K179" s="285">
        <f>SUM(K173:K178)</f>
        <v>0</v>
      </c>
      <c r="O179" s="259">
        <v>4</v>
      </c>
      <c r="BA179" s="286">
        <f>SUM(BA173:BA178)</f>
        <v>0</v>
      </c>
      <c r="BB179" s="286">
        <f>SUM(BB173:BB178)</f>
        <v>0</v>
      </c>
      <c r="BC179" s="286">
        <f>SUM(BC173:BC178)</f>
        <v>0</v>
      </c>
      <c r="BD179" s="286">
        <f>SUM(BD173:BD178)</f>
        <v>0</v>
      </c>
      <c r="BE179" s="286">
        <f>SUM(BE173:BE178)</f>
        <v>0</v>
      </c>
    </row>
    <row r="180" ht="12.75">
      <c r="E180" s="232"/>
    </row>
    <row r="181" ht="12.75">
      <c r="E181" s="232"/>
    </row>
    <row r="182" ht="12.75">
      <c r="E182" s="232"/>
    </row>
    <row r="183" ht="12.75">
      <c r="E183" s="232"/>
    </row>
    <row r="184" ht="12.75">
      <c r="E184" s="232"/>
    </row>
    <row r="185" ht="12.75">
      <c r="E185" s="232"/>
    </row>
    <row r="186" ht="12.75">
      <c r="E186" s="232"/>
    </row>
    <row r="187" ht="12.75">
      <c r="E187" s="232"/>
    </row>
    <row r="188" ht="12.75">
      <c r="E188" s="232"/>
    </row>
    <row r="189" ht="12.75">
      <c r="E189" s="232"/>
    </row>
    <row r="190" ht="12.75">
      <c r="E190" s="232"/>
    </row>
    <row r="191" ht="12.75">
      <c r="E191" s="232"/>
    </row>
    <row r="192" ht="12.75">
      <c r="E192" s="232"/>
    </row>
    <row r="193" ht="12.75">
      <c r="E193" s="232"/>
    </row>
    <row r="194" ht="12.75">
      <c r="E194" s="232"/>
    </row>
    <row r="195" ht="12.75">
      <c r="E195" s="232"/>
    </row>
    <row r="196" ht="12.75">
      <c r="E196" s="232"/>
    </row>
    <row r="197" ht="12.75">
      <c r="E197" s="232"/>
    </row>
    <row r="198" ht="12.75">
      <c r="E198" s="232"/>
    </row>
    <row r="199" ht="12.75">
      <c r="E199" s="232"/>
    </row>
    <row r="200" ht="12.75">
      <c r="E200" s="232"/>
    </row>
    <row r="201" ht="12.75">
      <c r="E201" s="232"/>
    </row>
    <row r="202" ht="12.75">
      <c r="E202" s="232"/>
    </row>
    <row r="203" spans="1:7" ht="12.75">
      <c r="A203" s="276"/>
      <c r="B203" s="276"/>
      <c r="C203" s="276"/>
      <c r="D203" s="276"/>
      <c r="E203" s="276"/>
      <c r="F203" s="276"/>
      <c r="G203" s="276"/>
    </row>
    <row r="204" spans="1:7" ht="12.75">
      <c r="A204" s="276"/>
      <c r="B204" s="276"/>
      <c r="C204" s="276"/>
      <c r="D204" s="276"/>
      <c r="E204" s="276"/>
      <c r="F204" s="276"/>
      <c r="G204" s="276"/>
    </row>
    <row r="205" spans="1:7" ht="12.75">
      <c r="A205" s="276"/>
      <c r="B205" s="276"/>
      <c r="C205" s="276"/>
      <c r="D205" s="276"/>
      <c r="E205" s="276"/>
      <c r="F205" s="276"/>
      <c r="G205" s="276"/>
    </row>
    <row r="206" spans="1:7" ht="12.75">
      <c r="A206" s="276"/>
      <c r="B206" s="276"/>
      <c r="C206" s="276"/>
      <c r="D206" s="276"/>
      <c r="E206" s="276"/>
      <c r="F206" s="276"/>
      <c r="G206" s="276"/>
    </row>
    <row r="207" ht="12.75">
      <c r="E207" s="232"/>
    </row>
    <row r="208" ht="12.75">
      <c r="E208" s="232"/>
    </row>
    <row r="209" ht="12.75">
      <c r="E209" s="232"/>
    </row>
    <row r="210" ht="12.75">
      <c r="E210" s="232"/>
    </row>
    <row r="211" ht="12.75">
      <c r="E211" s="232"/>
    </row>
    <row r="212" ht="12.75">
      <c r="E212" s="232"/>
    </row>
    <row r="213" ht="12.75">
      <c r="E213" s="232"/>
    </row>
    <row r="214" ht="12.75">
      <c r="E214" s="232"/>
    </row>
    <row r="215" ht="12.75">
      <c r="E215" s="232"/>
    </row>
    <row r="216" ht="12.75">
      <c r="E216" s="232"/>
    </row>
    <row r="217" ht="12.75">
      <c r="E217" s="232"/>
    </row>
    <row r="218" ht="12.75">
      <c r="E218" s="232"/>
    </row>
    <row r="219" ht="12.75">
      <c r="E219" s="232"/>
    </row>
    <row r="220" ht="12.75">
      <c r="E220" s="232"/>
    </row>
    <row r="221" ht="12.75">
      <c r="E221" s="232"/>
    </row>
    <row r="222" ht="12.75">
      <c r="E222" s="232"/>
    </row>
    <row r="223" ht="12.75">
      <c r="E223" s="232"/>
    </row>
    <row r="224" ht="12.75">
      <c r="E224" s="232"/>
    </row>
    <row r="225" ht="12.75">
      <c r="E225" s="232"/>
    </row>
    <row r="226" ht="12.75">
      <c r="E226" s="232"/>
    </row>
    <row r="227" ht="12.75">
      <c r="E227" s="232"/>
    </row>
    <row r="228" ht="12.75">
      <c r="E228" s="232"/>
    </row>
    <row r="229" ht="12.75">
      <c r="E229" s="232"/>
    </row>
    <row r="230" ht="12.75">
      <c r="E230" s="232"/>
    </row>
    <row r="231" ht="12.75">
      <c r="E231" s="232"/>
    </row>
    <row r="232" ht="12.75">
      <c r="E232" s="232"/>
    </row>
    <row r="233" ht="12.75">
      <c r="E233" s="232"/>
    </row>
    <row r="234" ht="12.75">
      <c r="E234" s="232"/>
    </row>
    <row r="235" ht="12.75">
      <c r="E235" s="232"/>
    </row>
    <row r="236" ht="12.75">
      <c r="E236" s="232"/>
    </row>
    <row r="237" ht="12.75">
      <c r="E237" s="232"/>
    </row>
    <row r="238" spans="1:2" ht="12.75">
      <c r="A238" s="287"/>
      <c r="B238" s="287"/>
    </row>
    <row r="239" spans="1:7" ht="12.75">
      <c r="A239" s="276"/>
      <c r="B239" s="276"/>
      <c r="C239" s="288"/>
      <c r="D239" s="288"/>
      <c r="E239" s="289"/>
      <c r="F239" s="288"/>
      <c r="G239" s="290"/>
    </row>
    <row r="240" spans="1:7" ht="12.75">
      <c r="A240" s="291"/>
      <c r="B240" s="291"/>
      <c r="C240" s="276"/>
      <c r="D240" s="276"/>
      <c r="E240" s="292"/>
      <c r="F240" s="276"/>
      <c r="G240" s="276"/>
    </row>
    <row r="241" spans="1:7" ht="12.75">
      <c r="A241" s="276"/>
      <c r="B241" s="276"/>
      <c r="C241" s="276"/>
      <c r="D241" s="276"/>
      <c r="E241" s="292"/>
      <c r="F241" s="276"/>
      <c r="G241" s="276"/>
    </row>
    <row r="242" spans="1:7" ht="12.75">
      <c r="A242" s="276"/>
      <c r="B242" s="276"/>
      <c r="C242" s="276"/>
      <c r="D242" s="276"/>
      <c r="E242" s="292"/>
      <c r="F242" s="276"/>
      <c r="G242" s="276"/>
    </row>
    <row r="243" spans="1:7" ht="12.75">
      <c r="A243" s="276"/>
      <c r="B243" s="276"/>
      <c r="C243" s="276"/>
      <c r="D243" s="276"/>
      <c r="E243" s="292"/>
      <c r="F243" s="276"/>
      <c r="G243" s="276"/>
    </row>
    <row r="244" spans="1:7" ht="12.75">
      <c r="A244" s="276"/>
      <c r="B244" s="276"/>
      <c r="C244" s="276"/>
      <c r="D244" s="276"/>
      <c r="E244" s="292"/>
      <c r="F244" s="276"/>
      <c r="G244" s="276"/>
    </row>
    <row r="245" spans="1:7" ht="12.75">
      <c r="A245" s="276"/>
      <c r="B245" s="276"/>
      <c r="C245" s="276"/>
      <c r="D245" s="276"/>
      <c r="E245" s="292"/>
      <c r="F245" s="276"/>
      <c r="G245" s="276"/>
    </row>
    <row r="246" spans="1:7" ht="12.75">
      <c r="A246" s="276"/>
      <c r="B246" s="276"/>
      <c r="C246" s="276"/>
      <c r="D246" s="276"/>
      <c r="E246" s="292"/>
      <c r="F246" s="276"/>
      <c r="G246" s="276"/>
    </row>
    <row r="247" spans="1:7" ht="12.75">
      <c r="A247" s="276"/>
      <c r="B247" s="276"/>
      <c r="C247" s="276"/>
      <c r="D247" s="276"/>
      <c r="E247" s="292"/>
      <c r="F247" s="276"/>
      <c r="G247" s="276"/>
    </row>
    <row r="248" spans="1:7" ht="12.75">
      <c r="A248" s="276"/>
      <c r="B248" s="276"/>
      <c r="C248" s="276"/>
      <c r="D248" s="276"/>
      <c r="E248" s="292"/>
      <c r="F248" s="276"/>
      <c r="G248" s="276"/>
    </row>
    <row r="249" spans="1:7" ht="12.75">
      <c r="A249" s="276"/>
      <c r="B249" s="276"/>
      <c r="C249" s="276"/>
      <c r="D249" s="276"/>
      <c r="E249" s="292"/>
      <c r="F249" s="276"/>
      <c r="G249" s="276"/>
    </row>
    <row r="250" spans="1:7" ht="12.75">
      <c r="A250" s="276"/>
      <c r="B250" s="276"/>
      <c r="C250" s="276"/>
      <c r="D250" s="276"/>
      <c r="E250" s="292"/>
      <c r="F250" s="276"/>
      <c r="G250" s="276"/>
    </row>
    <row r="251" spans="1:7" ht="12.75">
      <c r="A251" s="276"/>
      <c r="B251" s="276"/>
      <c r="C251" s="276"/>
      <c r="D251" s="276"/>
      <c r="E251" s="292"/>
      <c r="F251" s="276"/>
      <c r="G251" s="276"/>
    </row>
    <row r="252" spans="1:7" ht="12.75">
      <c r="A252" s="276"/>
      <c r="B252" s="276"/>
      <c r="C252" s="276"/>
      <c r="D252" s="276"/>
      <c r="E252" s="292"/>
      <c r="F252" s="276"/>
      <c r="G252" s="276"/>
    </row>
  </sheetData>
  <sheetProtection/>
  <mergeCells count="93">
    <mergeCell ref="C9:D9"/>
    <mergeCell ref="C11:D11"/>
    <mergeCell ref="C12:D12"/>
    <mergeCell ref="C13:D13"/>
    <mergeCell ref="A1:G1"/>
    <mergeCell ref="A3:B3"/>
    <mergeCell ref="A4:B4"/>
    <mergeCell ref="E4:G4"/>
    <mergeCell ref="C53:D53"/>
    <mergeCell ref="C14:D14"/>
    <mergeCell ref="C16:D16"/>
    <mergeCell ref="C18:D18"/>
    <mergeCell ref="C19:D19"/>
    <mergeCell ref="C23:D23"/>
    <mergeCell ref="C25:D25"/>
    <mergeCell ref="C32:D32"/>
    <mergeCell ref="C49:D49"/>
    <mergeCell ref="C50:D50"/>
    <mergeCell ref="C51:D51"/>
    <mergeCell ref="C27:D27"/>
    <mergeCell ref="C28:D28"/>
    <mergeCell ref="C29:D29"/>
    <mergeCell ref="C31:D31"/>
    <mergeCell ref="C58:D58"/>
    <mergeCell ref="C36:D36"/>
    <mergeCell ref="C37:D37"/>
    <mergeCell ref="C38:D38"/>
    <mergeCell ref="C40:D40"/>
    <mergeCell ref="C42:D42"/>
    <mergeCell ref="C43:D43"/>
    <mergeCell ref="C46:D46"/>
    <mergeCell ref="C47:D47"/>
    <mergeCell ref="C48:D48"/>
    <mergeCell ref="C54:D54"/>
    <mergeCell ref="C55:D55"/>
    <mergeCell ref="C56:D56"/>
    <mergeCell ref="C57:D57"/>
    <mergeCell ref="C68:D68"/>
    <mergeCell ref="C69:D69"/>
    <mergeCell ref="C70:D70"/>
    <mergeCell ref="C74:D74"/>
    <mergeCell ref="C62:D62"/>
    <mergeCell ref="C63:D63"/>
    <mergeCell ref="C64:D64"/>
    <mergeCell ref="C66:D66"/>
    <mergeCell ref="C76:D76"/>
    <mergeCell ref="C78:D78"/>
    <mergeCell ref="C80:D80"/>
    <mergeCell ref="C102:D102"/>
    <mergeCell ref="C99:D99"/>
    <mergeCell ref="C100:D100"/>
    <mergeCell ref="C101:D101"/>
    <mergeCell ref="C81:D81"/>
    <mergeCell ref="C83:D83"/>
    <mergeCell ref="C103:D103"/>
    <mergeCell ref="C87:D87"/>
    <mergeCell ref="C88:D88"/>
    <mergeCell ref="C89:D89"/>
    <mergeCell ref="C90:D90"/>
    <mergeCell ref="C92:D92"/>
    <mergeCell ref="C93:D93"/>
    <mergeCell ref="C94:D94"/>
    <mergeCell ref="C95:D95"/>
    <mergeCell ref="C97:D97"/>
    <mergeCell ref="C121:D121"/>
    <mergeCell ref="C104:D104"/>
    <mergeCell ref="C105:D105"/>
    <mergeCell ref="C106:D106"/>
    <mergeCell ref="C108:D108"/>
    <mergeCell ref="C109:D109"/>
    <mergeCell ref="C110:D110"/>
    <mergeCell ref="C111:D111"/>
    <mergeCell ref="C113:D113"/>
    <mergeCell ref="C117:D117"/>
    <mergeCell ref="C119:D119"/>
    <mergeCell ref="C138:D138"/>
    <mergeCell ref="C140:D140"/>
    <mergeCell ref="C142:D142"/>
    <mergeCell ref="C126:D126"/>
    <mergeCell ref="C127:D127"/>
    <mergeCell ref="C128:D128"/>
    <mergeCell ref="C129:D129"/>
    <mergeCell ref="C130:D130"/>
    <mergeCell ref="C132:D132"/>
    <mergeCell ref="C134:D134"/>
    <mergeCell ref="C175:D175"/>
    <mergeCell ref="C167:D167"/>
    <mergeCell ref="C146:D146"/>
    <mergeCell ref="C151:D151"/>
    <mergeCell ref="C152:D152"/>
    <mergeCell ref="C155:D155"/>
    <mergeCell ref="C157:D157"/>
    <mergeCell ref="C159:D15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BE51"/>
  <sheetViews>
    <sheetView zoomScalePageLayoutView="0" workbookViewId="0" topLeftCell="A16">
      <selection activeCell="B37" sqref="B37:G50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109</v>
      </c>
      <c r="D2" s="97" t="s">
        <v>109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75" customHeight="1">
      <c r="A5" s="109" t="s">
        <v>106</v>
      </c>
      <c r="B5" s="110"/>
      <c r="C5" s="111" t="s">
        <v>107</v>
      </c>
      <c r="D5" s="112"/>
      <c r="E5" s="110"/>
      <c r="F5" s="105" t="s">
        <v>36</v>
      </c>
      <c r="G5" s="106"/>
    </row>
    <row r="6" spans="1:15" ht="12.7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7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7"/>
      <c r="D8" s="317"/>
      <c r="E8" s="318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7"/>
      <c r="D9" s="317"/>
      <c r="E9" s="318"/>
      <c r="F9" s="105"/>
      <c r="G9" s="126"/>
      <c r="H9" s="127"/>
    </row>
    <row r="10" spans="1:8" ht="12.75">
      <c r="A10" s="121" t="s">
        <v>43</v>
      </c>
      <c r="B10" s="105"/>
      <c r="C10" s="317" t="s">
        <v>289</v>
      </c>
      <c r="D10" s="317"/>
      <c r="E10" s="317"/>
      <c r="F10" s="128"/>
      <c r="G10" s="129"/>
      <c r="H10" s="130"/>
    </row>
    <row r="11" spans="1:57" ht="13.5" customHeight="1">
      <c r="A11" s="121" t="s">
        <v>44</v>
      </c>
      <c r="B11" s="105"/>
      <c r="C11" s="317"/>
      <c r="D11" s="317"/>
      <c r="E11" s="317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4"/>
      <c r="D12" s="314"/>
      <c r="E12" s="314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75" customHeight="1">
      <c r="A15" s="146"/>
      <c r="B15" s="147" t="s">
        <v>51</v>
      </c>
      <c r="C15" s="148">
        <f>'SO 01  Rek'!E17</f>
        <v>0</v>
      </c>
      <c r="D15" s="149" t="str">
        <f>'SO 01  Rek'!A22</f>
        <v>Ztížené výrobní podmínky</v>
      </c>
      <c r="E15" s="150"/>
      <c r="F15" s="151"/>
      <c r="G15" s="148">
        <f>'SO 01  Rek'!I22</f>
        <v>0</v>
      </c>
    </row>
    <row r="16" spans="1:7" ht="15.75" customHeight="1">
      <c r="A16" s="146" t="s">
        <v>52</v>
      </c>
      <c r="B16" s="147" t="s">
        <v>53</v>
      </c>
      <c r="C16" s="148">
        <f>'SO 01  Rek'!F17</f>
        <v>0</v>
      </c>
      <c r="D16" s="101" t="str">
        <f>'SO 01  Rek'!A23</f>
        <v>Oborová přirážka</v>
      </c>
      <c r="E16" s="152"/>
      <c r="F16" s="153"/>
      <c r="G16" s="148">
        <f>'SO 01  Rek'!I23</f>
        <v>0</v>
      </c>
    </row>
    <row r="17" spans="1:7" ht="15.75" customHeight="1">
      <c r="A17" s="146" t="s">
        <v>54</v>
      </c>
      <c r="B17" s="147" t="s">
        <v>55</v>
      </c>
      <c r="C17" s="148">
        <f>'SO 01  Rek'!H17</f>
        <v>0</v>
      </c>
      <c r="D17" s="101" t="str">
        <f>'SO 01  Rek'!A24</f>
        <v>Přesun stavebních kapacit</v>
      </c>
      <c r="E17" s="152"/>
      <c r="F17" s="153"/>
      <c r="G17" s="148">
        <f>'SO 01  Rek'!I24</f>
        <v>0</v>
      </c>
    </row>
    <row r="18" spans="1:7" ht="15.75" customHeight="1">
      <c r="A18" s="154" t="s">
        <v>56</v>
      </c>
      <c r="B18" s="155" t="s">
        <v>57</v>
      </c>
      <c r="C18" s="148">
        <f>'SO 01  Rek'!G17</f>
        <v>0</v>
      </c>
      <c r="D18" s="101" t="str">
        <f>'SO 01  Rek'!A25</f>
        <v>Mimostaveništní doprava</v>
      </c>
      <c r="E18" s="152"/>
      <c r="F18" s="153"/>
      <c r="G18" s="148">
        <f>'SO 01  Rek'!I25</f>
        <v>0</v>
      </c>
    </row>
    <row r="19" spans="1:7" ht="15.75" customHeight="1">
      <c r="A19" s="156" t="s">
        <v>58</v>
      </c>
      <c r="B19" s="147"/>
      <c r="C19" s="148">
        <f>SUM(C15:C18)</f>
        <v>0</v>
      </c>
      <c r="D19" s="101" t="str">
        <f>'SO 01  Rek'!A26</f>
        <v>Zařízení staveniště</v>
      </c>
      <c r="E19" s="152"/>
      <c r="F19" s="153"/>
      <c r="G19" s="148">
        <f>'SO 01  Rek'!I26</f>
        <v>0</v>
      </c>
    </row>
    <row r="20" spans="1:7" ht="15.75" customHeight="1">
      <c r="A20" s="156"/>
      <c r="B20" s="147"/>
      <c r="C20" s="148"/>
      <c r="D20" s="101" t="str">
        <f>'SO 01  Rek'!A27</f>
        <v>Provoz investora</v>
      </c>
      <c r="E20" s="152"/>
      <c r="F20" s="153"/>
      <c r="G20" s="148">
        <f>'SO 01  Rek'!I27</f>
        <v>0</v>
      </c>
    </row>
    <row r="21" spans="1:7" ht="15.75" customHeight="1">
      <c r="A21" s="156" t="s">
        <v>29</v>
      </c>
      <c r="B21" s="147"/>
      <c r="C21" s="148">
        <f>'SO 01  Rek'!I17</f>
        <v>0</v>
      </c>
      <c r="D21" s="101" t="str">
        <f>'SO 01  Rek'!A28</f>
        <v>Kompletační činnost (IČD)</v>
      </c>
      <c r="E21" s="152"/>
      <c r="F21" s="153"/>
      <c r="G21" s="148">
        <f>'SO 01  Rek'!I28</f>
        <v>0</v>
      </c>
    </row>
    <row r="22" spans="1:7" ht="15.7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75" customHeight="1" thickBot="1">
      <c r="A23" s="315" t="s">
        <v>61</v>
      </c>
      <c r="B23" s="316"/>
      <c r="C23" s="158">
        <f>C22+G23</f>
        <v>0</v>
      </c>
      <c r="D23" s="159" t="s">
        <v>62</v>
      </c>
      <c r="E23" s="160"/>
      <c r="F23" s="161"/>
      <c r="G23" s="148">
        <f>'SO 01  Rek'!H30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70</v>
      </c>
      <c r="E30" s="178"/>
      <c r="F30" s="310">
        <f>C23-F32</f>
        <v>0</v>
      </c>
      <c r="G30" s="311"/>
    </row>
    <row r="31" spans="1:7" ht="12.75">
      <c r="A31" s="175" t="s">
        <v>71</v>
      </c>
      <c r="B31" s="176"/>
      <c r="C31" s="177">
        <f>C30</f>
        <v>21</v>
      </c>
      <c r="D31" s="176" t="s">
        <v>72</v>
      </c>
      <c r="E31" s="178"/>
      <c r="F31" s="310">
        <f>ROUND(PRODUCT(F30,C31/100),0)</f>
        <v>0</v>
      </c>
      <c r="G31" s="311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10">
        <v>0</v>
      </c>
      <c r="G32" s="311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10">
        <f>ROUND(PRODUCT(F32,C33/100),0)</f>
        <v>0</v>
      </c>
      <c r="G33" s="311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12">
        <f>ROUND(SUM(F30:F33),0)</f>
        <v>0</v>
      </c>
      <c r="G34" s="313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08" t="s">
        <v>464</v>
      </c>
      <c r="C37" s="308"/>
      <c r="D37" s="308"/>
      <c r="E37" s="308"/>
      <c r="F37" s="308"/>
      <c r="G37" s="308"/>
      <c r="H37" s="1" t="s">
        <v>1</v>
      </c>
    </row>
    <row r="38" spans="1:8" ht="12.75" customHeight="1">
      <c r="A38" s="185"/>
      <c r="B38" s="308"/>
      <c r="C38" s="308"/>
      <c r="D38" s="308"/>
      <c r="E38" s="308"/>
      <c r="F38" s="308"/>
      <c r="G38" s="308"/>
      <c r="H38" s="1" t="s">
        <v>1</v>
      </c>
    </row>
    <row r="39" spans="1:8" ht="12.75">
      <c r="A39" s="185"/>
      <c r="B39" s="308"/>
      <c r="C39" s="308"/>
      <c r="D39" s="308"/>
      <c r="E39" s="308"/>
      <c r="F39" s="308"/>
      <c r="G39" s="308"/>
      <c r="H39" s="1" t="s">
        <v>1</v>
      </c>
    </row>
    <row r="40" spans="1:8" ht="12.75">
      <c r="A40" s="185"/>
      <c r="B40" s="308"/>
      <c r="C40" s="308"/>
      <c r="D40" s="308"/>
      <c r="E40" s="308"/>
      <c r="F40" s="308"/>
      <c r="G40" s="308"/>
      <c r="H40" s="1" t="s">
        <v>1</v>
      </c>
    </row>
    <row r="41" spans="1:8" ht="12.75">
      <c r="A41" s="185"/>
      <c r="B41" s="308"/>
      <c r="C41" s="308"/>
      <c r="D41" s="308"/>
      <c r="E41" s="308"/>
      <c r="F41" s="308"/>
      <c r="G41" s="308"/>
      <c r="H41" s="1" t="s">
        <v>1</v>
      </c>
    </row>
    <row r="42" spans="1:8" ht="12.75">
      <c r="A42" s="185"/>
      <c r="B42" s="308"/>
      <c r="C42" s="308"/>
      <c r="D42" s="308"/>
      <c r="E42" s="308"/>
      <c r="F42" s="308"/>
      <c r="G42" s="308"/>
      <c r="H42" s="1" t="s">
        <v>1</v>
      </c>
    </row>
    <row r="43" spans="1:8" ht="12.75">
      <c r="A43" s="185"/>
      <c r="B43" s="308"/>
      <c r="C43" s="308"/>
      <c r="D43" s="308"/>
      <c r="E43" s="308"/>
      <c r="F43" s="308"/>
      <c r="G43" s="308"/>
      <c r="H43" s="1" t="s">
        <v>1</v>
      </c>
    </row>
    <row r="44" spans="1:8" ht="12.75" customHeight="1">
      <c r="A44" s="185"/>
      <c r="B44" s="308"/>
      <c r="C44" s="308"/>
      <c r="D44" s="308"/>
      <c r="E44" s="308"/>
      <c r="F44" s="308"/>
      <c r="G44" s="308"/>
      <c r="H44" s="1" t="s">
        <v>1</v>
      </c>
    </row>
    <row r="45" spans="1:8" ht="12.75" customHeight="1">
      <c r="A45" s="185"/>
      <c r="B45" s="308"/>
      <c r="C45" s="308"/>
      <c r="D45" s="308"/>
      <c r="E45" s="308"/>
      <c r="F45" s="308"/>
      <c r="G45" s="308"/>
      <c r="H45" s="1" t="s">
        <v>1</v>
      </c>
    </row>
    <row r="46" spans="2:7" ht="12.75">
      <c r="B46" s="308"/>
      <c r="C46" s="308"/>
      <c r="D46" s="308"/>
      <c r="E46" s="308"/>
      <c r="F46" s="308"/>
      <c r="G46" s="308"/>
    </row>
    <row r="47" spans="2:7" ht="12.75">
      <c r="B47" s="308"/>
      <c r="C47" s="308"/>
      <c r="D47" s="308"/>
      <c r="E47" s="308"/>
      <c r="F47" s="308"/>
      <c r="G47" s="308"/>
    </row>
    <row r="48" spans="2:7" ht="12.75">
      <c r="B48" s="308"/>
      <c r="C48" s="308"/>
      <c r="D48" s="308"/>
      <c r="E48" s="308"/>
      <c r="F48" s="308"/>
      <c r="G48" s="308"/>
    </row>
    <row r="49" spans="2:7" ht="12.75">
      <c r="B49" s="308"/>
      <c r="C49" s="308"/>
      <c r="D49" s="308"/>
      <c r="E49" s="308"/>
      <c r="F49" s="308"/>
      <c r="G49" s="308"/>
    </row>
    <row r="50" spans="2:7" ht="12.75">
      <c r="B50" s="308"/>
      <c r="C50" s="308"/>
      <c r="D50" s="308"/>
      <c r="E50" s="308"/>
      <c r="F50" s="308"/>
      <c r="G50" s="308"/>
    </row>
    <row r="51" spans="2:7" ht="12.75">
      <c r="B51" s="309"/>
      <c r="C51" s="309"/>
      <c r="D51" s="309"/>
      <c r="E51" s="309"/>
      <c r="F51" s="309"/>
      <c r="G51" s="309"/>
    </row>
  </sheetData>
  <sheetProtection/>
  <mergeCells count="13">
    <mergeCell ref="C12:E12"/>
    <mergeCell ref="A23:B23"/>
    <mergeCell ref="C8:E8"/>
    <mergeCell ref="C9:E9"/>
    <mergeCell ref="C10:E10"/>
    <mergeCell ref="C11:E11"/>
    <mergeCell ref="B37:G50"/>
    <mergeCell ref="B51:G51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/>
  <dimension ref="A1:BE81"/>
  <sheetViews>
    <sheetView zoomScalePageLayoutView="0" workbookViewId="0" topLeftCell="A1">
      <selection activeCell="E50" sqref="E50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9" t="s">
        <v>2</v>
      </c>
      <c r="B1" s="320"/>
      <c r="C1" s="186" t="s">
        <v>105</v>
      </c>
      <c r="D1" s="187"/>
      <c r="E1" s="188"/>
      <c r="F1" s="187"/>
      <c r="G1" s="189" t="s">
        <v>75</v>
      </c>
      <c r="H1" s="190" t="s">
        <v>109</v>
      </c>
      <c r="I1" s="191"/>
    </row>
    <row r="2" spans="1:9" ht="13.5" thickBot="1">
      <c r="A2" s="298" t="s">
        <v>76</v>
      </c>
      <c r="B2" s="299"/>
      <c r="C2" s="192" t="s">
        <v>108</v>
      </c>
      <c r="D2" s="193"/>
      <c r="E2" s="194"/>
      <c r="F2" s="193"/>
      <c r="G2" s="321"/>
      <c r="H2" s="322"/>
      <c r="I2" s="323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'SO 01  Pol'!B7</f>
        <v>1</v>
      </c>
      <c r="B7" s="62" t="str">
        <f>'SO 01  Pol'!C7</f>
        <v>Zemní práce</v>
      </c>
      <c r="D7" s="204"/>
      <c r="E7" s="294">
        <f>'SO 01  Pol'!BA33</f>
        <v>0</v>
      </c>
      <c r="F7" s="295">
        <f>'SO 01  Pol'!BB33</f>
        <v>0</v>
      </c>
      <c r="G7" s="295">
        <f>'SO 01  Pol'!BC33</f>
        <v>0</v>
      </c>
      <c r="H7" s="295">
        <f>'SO 01  Pol'!BD33</f>
        <v>0</v>
      </c>
      <c r="I7" s="296">
        <f>'SO 01  Pol'!BE33</f>
        <v>0</v>
      </c>
    </row>
    <row r="8" spans="1:9" s="127" customFormat="1" ht="12.75">
      <c r="A8" s="293" t="str">
        <f>'SO 01  Pol'!B34</f>
        <v>2</v>
      </c>
      <c r="B8" s="62" t="str">
        <f>'SO 01  Pol'!C34</f>
        <v>Základy a zvláštní zakládání</v>
      </c>
      <c r="D8" s="204"/>
      <c r="E8" s="294">
        <f>'SO 01  Pol'!BA53</f>
        <v>0</v>
      </c>
      <c r="F8" s="295">
        <f>'SO 01  Pol'!BB53</f>
        <v>0</v>
      </c>
      <c r="G8" s="295">
        <f>'SO 01  Pol'!BC53</f>
        <v>0</v>
      </c>
      <c r="H8" s="295">
        <f>'SO 01  Pol'!BD53</f>
        <v>0</v>
      </c>
      <c r="I8" s="296">
        <f>'SO 01  Pol'!BE53</f>
        <v>0</v>
      </c>
    </row>
    <row r="9" spans="1:9" s="127" customFormat="1" ht="12.75">
      <c r="A9" s="293" t="str">
        <f>'SO 01  Pol'!B54</f>
        <v>281</v>
      </c>
      <c r="B9" s="62" t="str">
        <f>'SO 01  Pol'!C54</f>
        <v>Statické zajištění</v>
      </c>
      <c r="D9" s="204"/>
      <c r="E9" s="294">
        <f>'SO 01  Pol'!BA63</f>
        <v>0</v>
      </c>
      <c r="F9" s="295">
        <f>'SO 01  Pol'!BB63</f>
        <v>0</v>
      </c>
      <c r="G9" s="295">
        <f>'SO 01  Pol'!BC63</f>
        <v>0</v>
      </c>
      <c r="H9" s="295">
        <f>'SO 01  Pol'!BD63</f>
        <v>0</v>
      </c>
      <c r="I9" s="296">
        <f>'SO 01  Pol'!BE63</f>
        <v>0</v>
      </c>
    </row>
    <row r="10" spans="1:9" s="127" customFormat="1" ht="12.75">
      <c r="A10" s="293" t="str">
        <f>'SO 01  Pol'!B64</f>
        <v>282</v>
      </c>
      <c r="B10" s="62" t="str">
        <f>'SO 01  Pol'!C64</f>
        <v>Drenáže</v>
      </c>
      <c r="D10" s="204"/>
      <c r="E10" s="294">
        <f>'SO 01  Pol'!BA76</f>
        <v>0</v>
      </c>
      <c r="F10" s="295">
        <f>'SO 01  Pol'!BB76</f>
        <v>0</v>
      </c>
      <c r="G10" s="295">
        <f>'SO 01  Pol'!BC76</f>
        <v>0</v>
      </c>
      <c r="H10" s="295">
        <f>'SO 01  Pol'!BD76</f>
        <v>0</v>
      </c>
      <c r="I10" s="296">
        <f>'SO 01  Pol'!BE76</f>
        <v>0</v>
      </c>
    </row>
    <row r="11" spans="1:9" s="127" customFormat="1" ht="12.75">
      <c r="A11" s="293" t="str">
        <f>'SO 01  Pol'!B77</f>
        <v>3</v>
      </c>
      <c r="B11" s="62" t="str">
        <f>'SO 01  Pol'!C77</f>
        <v>Svislé a kompletní konstrukce</v>
      </c>
      <c r="D11" s="204"/>
      <c r="E11" s="294">
        <f>'SO 01  Pol'!BA91</f>
        <v>0</v>
      </c>
      <c r="F11" s="295">
        <f>'SO 01  Pol'!BB91</f>
        <v>0</v>
      </c>
      <c r="G11" s="295">
        <f>'SO 01  Pol'!BC91</f>
        <v>0</v>
      </c>
      <c r="H11" s="295">
        <f>'SO 01  Pol'!BD91</f>
        <v>0</v>
      </c>
      <c r="I11" s="296">
        <f>'SO 01  Pol'!BE91</f>
        <v>0</v>
      </c>
    </row>
    <row r="12" spans="1:9" s="127" customFormat="1" ht="12.75">
      <c r="A12" s="293" t="str">
        <f>'SO 01  Pol'!B92</f>
        <v>62</v>
      </c>
      <c r="B12" s="62" t="str">
        <f>'SO 01  Pol'!C92</f>
        <v>Úpravy povrchů vnější</v>
      </c>
      <c r="D12" s="204"/>
      <c r="E12" s="294">
        <f>'SO 01  Pol'!BA99</f>
        <v>0</v>
      </c>
      <c r="F12" s="295">
        <f>'SO 01  Pol'!BB99</f>
        <v>0</v>
      </c>
      <c r="G12" s="295">
        <f>'SO 01  Pol'!BC99</f>
        <v>0</v>
      </c>
      <c r="H12" s="295">
        <f>'SO 01  Pol'!BD99</f>
        <v>0</v>
      </c>
      <c r="I12" s="296">
        <f>'SO 01  Pol'!BE99</f>
        <v>0</v>
      </c>
    </row>
    <row r="13" spans="1:9" s="127" customFormat="1" ht="12.75">
      <c r="A13" s="293" t="str">
        <f>'SO 01  Pol'!B100</f>
        <v>94</v>
      </c>
      <c r="B13" s="62" t="str">
        <f>'SO 01  Pol'!C100</f>
        <v>Lešení a stavební výtahy</v>
      </c>
      <c r="D13" s="204"/>
      <c r="E13" s="294">
        <f>'SO 01  Pol'!BA104</f>
        <v>0</v>
      </c>
      <c r="F13" s="295">
        <f>'SO 01  Pol'!BB104</f>
        <v>0</v>
      </c>
      <c r="G13" s="295">
        <f>'SO 01  Pol'!BC104</f>
        <v>0</v>
      </c>
      <c r="H13" s="295">
        <f>'SO 01  Pol'!BD104</f>
        <v>0</v>
      </c>
      <c r="I13" s="296">
        <f>'SO 01  Pol'!BE104</f>
        <v>0</v>
      </c>
    </row>
    <row r="14" spans="1:9" s="127" customFormat="1" ht="12.75">
      <c r="A14" s="293" t="str">
        <f>'SO 01  Pol'!B105</f>
        <v>96</v>
      </c>
      <c r="B14" s="62" t="str">
        <f>'SO 01  Pol'!C105</f>
        <v>Bourání konstrukcí</v>
      </c>
      <c r="D14" s="204"/>
      <c r="E14" s="294">
        <f>'SO 01  Pol'!BA115</f>
        <v>0</v>
      </c>
      <c r="F14" s="295">
        <f>'SO 01  Pol'!BB115</f>
        <v>0</v>
      </c>
      <c r="G14" s="295">
        <f>'SO 01  Pol'!BC115</f>
        <v>0</v>
      </c>
      <c r="H14" s="295">
        <f>'SO 01  Pol'!BD115</f>
        <v>0</v>
      </c>
      <c r="I14" s="296">
        <f>'SO 01  Pol'!BE115</f>
        <v>0</v>
      </c>
    </row>
    <row r="15" spans="1:9" s="127" customFormat="1" ht="12.75">
      <c r="A15" s="293" t="str">
        <f>'SO 01  Pol'!B116</f>
        <v>99</v>
      </c>
      <c r="B15" s="62" t="str">
        <f>'SO 01  Pol'!C116</f>
        <v>Staveništní přesun hmot</v>
      </c>
      <c r="D15" s="204"/>
      <c r="E15" s="294">
        <f>'SO 01  Pol'!BA118</f>
        <v>0</v>
      </c>
      <c r="F15" s="295">
        <f>'SO 01  Pol'!BB118</f>
        <v>0</v>
      </c>
      <c r="G15" s="295">
        <f>'SO 01  Pol'!BC118</f>
        <v>0</v>
      </c>
      <c r="H15" s="295">
        <f>'SO 01  Pol'!BD118</f>
        <v>0</v>
      </c>
      <c r="I15" s="296">
        <f>'SO 01  Pol'!BE118</f>
        <v>0</v>
      </c>
    </row>
    <row r="16" spans="1:9" s="127" customFormat="1" ht="13.5" thickBot="1">
      <c r="A16" s="293" t="str">
        <f>'SO 01  Pol'!B119</f>
        <v>D96</v>
      </c>
      <c r="B16" s="62" t="str">
        <f>'SO 01  Pol'!C119</f>
        <v>Přesuny suti a vybouraných hmot</v>
      </c>
      <c r="D16" s="204"/>
      <c r="E16" s="294">
        <f>'SO 01  Pol'!BA123</f>
        <v>0</v>
      </c>
      <c r="F16" s="295">
        <f>'SO 01  Pol'!BB123</f>
        <v>0</v>
      </c>
      <c r="G16" s="295">
        <f>'SO 01  Pol'!BC123</f>
        <v>0</v>
      </c>
      <c r="H16" s="295">
        <f>'SO 01  Pol'!BD123</f>
        <v>0</v>
      </c>
      <c r="I16" s="296">
        <f>'SO 01  Pol'!BE123</f>
        <v>0</v>
      </c>
    </row>
    <row r="17" spans="1:9" s="14" customFormat="1" ht="13.5" thickBot="1">
      <c r="A17" s="205"/>
      <c r="B17" s="206" t="s">
        <v>79</v>
      </c>
      <c r="C17" s="206"/>
      <c r="D17" s="207"/>
      <c r="E17" s="208">
        <f>SUM(E7:E16)</f>
        <v>0</v>
      </c>
      <c r="F17" s="209">
        <f>SUM(F7:F16)</f>
        <v>0</v>
      </c>
      <c r="G17" s="209">
        <f>SUM(G7:G16)</f>
        <v>0</v>
      </c>
      <c r="H17" s="209">
        <f>SUM(H7:H16)</f>
        <v>0</v>
      </c>
      <c r="I17" s="210">
        <f>SUM(I7:I16)</f>
        <v>0</v>
      </c>
    </row>
    <row r="18" spans="1:9" ht="12.75">
      <c r="A18" s="127"/>
      <c r="B18" s="127"/>
      <c r="C18" s="127"/>
      <c r="D18" s="127"/>
      <c r="E18" s="127"/>
      <c r="F18" s="127"/>
      <c r="G18" s="127"/>
      <c r="H18" s="127"/>
      <c r="I18" s="127"/>
    </row>
    <row r="19" spans="1:57" ht="19.5" customHeight="1">
      <c r="A19" s="196" t="s">
        <v>80</v>
      </c>
      <c r="B19" s="196"/>
      <c r="C19" s="196"/>
      <c r="D19" s="196"/>
      <c r="E19" s="196"/>
      <c r="F19" s="196"/>
      <c r="G19" s="211"/>
      <c r="H19" s="196"/>
      <c r="I19" s="196"/>
      <c r="BA19" s="133"/>
      <c r="BB19" s="133"/>
      <c r="BC19" s="133"/>
      <c r="BD19" s="133"/>
      <c r="BE19" s="133"/>
    </row>
    <row r="20" ht="13.5" thickBot="1"/>
    <row r="21" spans="1:9" ht="12.75">
      <c r="A21" s="162" t="s">
        <v>81</v>
      </c>
      <c r="B21" s="163"/>
      <c r="C21" s="163"/>
      <c r="D21" s="212"/>
      <c r="E21" s="213" t="s">
        <v>82</v>
      </c>
      <c r="F21" s="214" t="s">
        <v>12</v>
      </c>
      <c r="G21" s="215" t="s">
        <v>83</v>
      </c>
      <c r="H21" s="216"/>
      <c r="I21" s="217" t="s">
        <v>82</v>
      </c>
    </row>
    <row r="22" spans="1:53" ht="12.75">
      <c r="A22" s="156" t="s">
        <v>281</v>
      </c>
      <c r="B22" s="147"/>
      <c r="C22" s="147"/>
      <c r="D22" s="218"/>
      <c r="E22" s="219"/>
      <c r="F22" s="220"/>
      <c r="G22" s="221">
        <v>0</v>
      </c>
      <c r="H22" s="222"/>
      <c r="I22" s="223">
        <f aca="true" t="shared" si="0" ref="I22:I29">E22+F22*G22/100</f>
        <v>0</v>
      </c>
      <c r="BA22" s="1">
        <v>0</v>
      </c>
    </row>
    <row r="23" spans="1:53" ht="12.75">
      <c r="A23" s="156" t="s">
        <v>282</v>
      </c>
      <c r="B23" s="147"/>
      <c r="C23" s="147"/>
      <c r="D23" s="218"/>
      <c r="E23" s="219"/>
      <c r="F23" s="220"/>
      <c r="G23" s="221">
        <v>0</v>
      </c>
      <c r="H23" s="222"/>
      <c r="I23" s="223">
        <f t="shared" si="0"/>
        <v>0</v>
      </c>
      <c r="BA23" s="1">
        <v>0</v>
      </c>
    </row>
    <row r="24" spans="1:53" ht="12.75">
      <c r="A24" s="156" t="s">
        <v>283</v>
      </c>
      <c r="B24" s="147"/>
      <c r="C24" s="147"/>
      <c r="D24" s="218"/>
      <c r="E24" s="219"/>
      <c r="F24" s="220"/>
      <c r="G24" s="221">
        <v>0</v>
      </c>
      <c r="H24" s="222"/>
      <c r="I24" s="223">
        <f t="shared" si="0"/>
        <v>0</v>
      </c>
      <c r="BA24" s="1">
        <v>0</v>
      </c>
    </row>
    <row r="25" spans="1:53" ht="12.75">
      <c r="A25" s="156" t="s">
        <v>284</v>
      </c>
      <c r="B25" s="147"/>
      <c r="C25" s="147"/>
      <c r="D25" s="218"/>
      <c r="E25" s="219"/>
      <c r="F25" s="220"/>
      <c r="G25" s="221">
        <v>0</v>
      </c>
      <c r="H25" s="222"/>
      <c r="I25" s="223">
        <f t="shared" si="0"/>
        <v>0</v>
      </c>
      <c r="BA25" s="1">
        <v>0</v>
      </c>
    </row>
    <row r="26" spans="1:53" ht="12.75">
      <c r="A26" s="156" t="s">
        <v>285</v>
      </c>
      <c r="B26" s="147"/>
      <c r="C26" s="147"/>
      <c r="D26" s="218"/>
      <c r="E26" s="219"/>
      <c r="F26" s="220"/>
      <c r="G26" s="221">
        <v>0</v>
      </c>
      <c r="H26" s="222"/>
      <c r="I26" s="223">
        <f t="shared" si="0"/>
        <v>0</v>
      </c>
      <c r="BA26" s="1">
        <v>1</v>
      </c>
    </row>
    <row r="27" spans="1:53" ht="12.75">
      <c r="A27" s="156" t="s">
        <v>286</v>
      </c>
      <c r="B27" s="147"/>
      <c r="C27" s="147"/>
      <c r="D27" s="218"/>
      <c r="E27" s="219"/>
      <c r="F27" s="220"/>
      <c r="G27" s="221">
        <v>0</v>
      </c>
      <c r="H27" s="222"/>
      <c r="I27" s="223">
        <f t="shared" si="0"/>
        <v>0</v>
      </c>
      <c r="BA27" s="1">
        <v>1</v>
      </c>
    </row>
    <row r="28" spans="1:53" ht="12.75">
      <c r="A28" s="156" t="s">
        <v>287</v>
      </c>
      <c r="B28" s="147"/>
      <c r="C28" s="147"/>
      <c r="D28" s="218"/>
      <c r="E28" s="219"/>
      <c r="F28" s="220"/>
      <c r="G28" s="221">
        <v>0</v>
      </c>
      <c r="H28" s="222"/>
      <c r="I28" s="223">
        <f t="shared" si="0"/>
        <v>0</v>
      </c>
      <c r="BA28" s="1">
        <v>2</v>
      </c>
    </row>
    <row r="29" spans="1:53" ht="12.75">
      <c r="A29" s="156" t="s">
        <v>288</v>
      </c>
      <c r="B29" s="147"/>
      <c r="C29" s="147"/>
      <c r="D29" s="218"/>
      <c r="E29" s="219"/>
      <c r="F29" s="220"/>
      <c r="G29" s="221">
        <v>0</v>
      </c>
      <c r="H29" s="222"/>
      <c r="I29" s="223">
        <f t="shared" si="0"/>
        <v>0</v>
      </c>
      <c r="BA29" s="1">
        <v>2</v>
      </c>
    </row>
    <row r="30" spans="1:9" ht="13.5" thickBot="1">
      <c r="A30" s="224"/>
      <c r="B30" s="225" t="s">
        <v>84</v>
      </c>
      <c r="C30" s="226"/>
      <c r="D30" s="227"/>
      <c r="E30" s="228"/>
      <c r="F30" s="229"/>
      <c r="G30" s="229"/>
      <c r="H30" s="324">
        <f>SUM(I22:I29)</f>
        <v>0</v>
      </c>
      <c r="I30" s="325"/>
    </row>
    <row r="32" spans="2:9" ht="12.75">
      <c r="B32" s="14"/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  <row r="75" spans="6:9" ht="12.75">
      <c r="F75" s="230"/>
      <c r="G75" s="231"/>
      <c r="H75" s="231"/>
      <c r="I75" s="46"/>
    </row>
    <row r="76" spans="6:9" ht="12.75">
      <c r="F76" s="230"/>
      <c r="G76" s="231"/>
      <c r="H76" s="231"/>
      <c r="I76" s="46"/>
    </row>
    <row r="77" spans="6:9" ht="12.75">
      <c r="F77" s="230"/>
      <c r="G77" s="231"/>
      <c r="H77" s="231"/>
      <c r="I77" s="46"/>
    </row>
    <row r="78" spans="6:9" ht="12.75">
      <c r="F78" s="230"/>
      <c r="G78" s="231"/>
      <c r="H78" s="231"/>
      <c r="I78" s="46"/>
    </row>
    <row r="79" spans="6:9" ht="12.75">
      <c r="F79" s="230"/>
      <c r="G79" s="231"/>
      <c r="H79" s="231"/>
      <c r="I79" s="46"/>
    </row>
    <row r="80" spans="6:9" ht="12.75">
      <c r="F80" s="230"/>
      <c r="G80" s="231"/>
      <c r="H80" s="231"/>
      <c r="I80" s="46"/>
    </row>
    <row r="81" spans="6:9" ht="12.75">
      <c r="F81" s="230"/>
      <c r="G81" s="231"/>
      <c r="H81" s="231"/>
      <c r="I81" s="46"/>
    </row>
  </sheetData>
  <sheetProtection/>
  <mergeCells count="4">
    <mergeCell ref="A1:B1"/>
    <mergeCell ref="A2:B2"/>
    <mergeCell ref="G2:I2"/>
    <mergeCell ref="H30:I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CB196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9" t="s">
        <v>102</v>
      </c>
      <c r="B1" s="329"/>
      <c r="C1" s="329"/>
      <c r="D1" s="329"/>
      <c r="E1" s="329"/>
      <c r="F1" s="329"/>
      <c r="G1" s="329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9" t="s">
        <v>2</v>
      </c>
      <c r="B3" s="320"/>
      <c r="C3" s="186" t="s">
        <v>105</v>
      </c>
      <c r="D3" s="236"/>
      <c r="E3" s="237" t="s">
        <v>85</v>
      </c>
      <c r="F3" s="238">
        <f>'SO 01  Rek'!H1</f>
      </c>
      <c r="G3" s="239"/>
    </row>
    <row r="4" spans="1:7" ht="13.5" thickBot="1">
      <c r="A4" s="330" t="s">
        <v>76</v>
      </c>
      <c r="B4" s="299"/>
      <c r="C4" s="192" t="s">
        <v>108</v>
      </c>
      <c r="D4" s="240"/>
      <c r="E4" s="331">
        <f>'SO 01  Rek'!G2</f>
        <v>0</v>
      </c>
      <c r="F4" s="332"/>
      <c r="G4" s="333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98</v>
      </c>
      <c r="C7" s="251" t="s">
        <v>99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22.5">
      <c r="A8" s="260">
        <v>1</v>
      </c>
      <c r="B8" s="261" t="s">
        <v>111</v>
      </c>
      <c r="C8" s="262" t="s">
        <v>112</v>
      </c>
      <c r="D8" s="263" t="s">
        <v>113</v>
      </c>
      <c r="E8" s="264">
        <v>62.6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15" ht="12.75">
      <c r="A9" s="268"/>
      <c r="B9" s="271"/>
      <c r="C9" s="326" t="s">
        <v>114</v>
      </c>
      <c r="D9" s="327"/>
      <c r="E9" s="272">
        <v>62.6</v>
      </c>
      <c r="F9" s="273"/>
      <c r="G9" s="274"/>
      <c r="H9" s="275"/>
      <c r="I9" s="269"/>
      <c r="J9" s="276"/>
      <c r="K9" s="269"/>
      <c r="M9" s="270" t="s">
        <v>114</v>
      </c>
      <c r="O9" s="259"/>
    </row>
    <row r="10" spans="1:80" ht="22.5">
      <c r="A10" s="260">
        <v>2</v>
      </c>
      <c r="B10" s="261" t="s">
        <v>115</v>
      </c>
      <c r="C10" s="262" t="s">
        <v>116</v>
      </c>
      <c r="D10" s="263" t="s">
        <v>113</v>
      </c>
      <c r="E10" s="264">
        <v>43.5</v>
      </c>
      <c r="F10" s="264">
        <v>0</v>
      </c>
      <c r="G10" s="265">
        <f>E10*F10</f>
        <v>0</v>
      </c>
      <c r="H10" s="266">
        <v>0</v>
      </c>
      <c r="I10" s="267">
        <f>E10*H10</f>
        <v>0</v>
      </c>
      <c r="J10" s="266">
        <v>0</v>
      </c>
      <c r="K10" s="267">
        <f>E10*J10</f>
        <v>0</v>
      </c>
      <c r="O10" s="259">
        <v>2</v>
      </c>
      <c r="AA10" s="232">
        <v>1</v>
      </c>
      <c r="AB10" s="232">
        <v>1</v>
      </c>
      <c r="AC10" s="232">
        <v>1</v>
      </c>
      <c r="AZ10" s="232">
        <v>1</v>
      </c>
      <c r="BA10" s="232">
        <f>IF(AZ10=1,G10,0)</f>
        <v>0</v>
      </c>
      <c r="BB10" s="232">
        <f>IF(AZ10=2,G10,0)</f>
        <v>0</v>
      </c>
      <c r="BC10" s="232">
        <f>IF(AZ10=3,G10,0)</f>
        <v>0</v>
      </c>
      <c r="BD10" s="232">
        <f>IF(AZ10=4,G10,0)</f>
        <v>0</v>
      </c>
      <c r="BE10" s="232">
        <f>IF(AZ10=5,G10,0)</f>
        <v>0</v>
      </c>
      <c r="CA10" s="259">
        <v>1</v>
      </c>
      <c r="CB10" s="259">
        <v>1</v>
      </c>
    </row>
    <row r="11" spans="1:15" ht="12.75">
      <c r="A11" s="268"/>
      <c r="B11" s="271"/>
      <c r="C11" s="326" t="s">
        <v>117</v>
      </c>
      <c r="D11" s="327"/>
      <c r="E11" s="272">
        <v>43.5</v>
      </c>
      <c r="F11" s="273"/>
      <c r="G11" s="274"/>
      <c r="H11" s="275"/>
      <c r="I11" s="269"/>
      <c r="J11" s="276"/>
      <c r="K11" s="269"/>
      <c r="M11" s="270" t="s">
        <v>117</v>
      </c>
      <c r="O11" s="259"/>
    </row>
    <row r="12" spans="1:80" ht="12.75">
      <c r="A12" s="260">
        <v>3</v>
      </c>
      <c r="B12" s="261" t="s">
        <v>118</v>
      </c>
      <c r="C12" s="262" t="s">
        <v>119</v>
      </c>
      <c r="D12" s="263" t="s">
        <v>120</v>
      </c>
      <c r="E12" s="264">
        <v>46.965</v>
      </c>
      <c r="F12" s="264">
        <v>0</v>
      </c>
      <c r="G12" s="265">
        <f>E12*F12</f>
        <v>0</v>
      </c>
      <c r="H12" s="266">
        <v>0</v>
      </c>
      <c r="I12" s="267">
        <f>E12*H12</f>
        <v>0</v>
      </c>
      <c r="J12" s="266">
        <v>0</v>
      </c>
      <c r="K12" s="267">
        <f>E12*J12</f>
        <v>0</v>
      </c>
      <c r="O12" s="259">
        <v>2</v>
      </c>
      <c r="AA12" s="232">
        <v>1</v>
      </c>
      <c r="AB12" s="232">
        <v>1</v>
      </c>
      <c r="AC12" s="232">
        <v>1</v>
      </c>
      <c r="AZ12" s="232">
        <v>1</v>
      </c>
      <c r="BA12" s="232">
        <f>IF(AZ12=1,G12,0)</f>
        <v>0</v>
      </c>
      <c r="BB12" s="232">
        <f>IF(AZ12=2,G12,0)</f>
        <v>0</v>
      </c>
      <c r="BC12" s="232">
        <f>IF(AZ12=3,G12,0)</f>
        <v>0</v>
      </c>
      <c r="BD12" s="232">
        <f>IF(AZ12=4,G12,0)</f>
        <v>0</v>
      </c>
      <c r="BE12" s="232">
        <f>IF(AZ12=5,G12,0)</f>
        <v>0</v>
      </c>
      <c r="CA12" s="259">
        <v>1</v>
      </c>
      <c r="CB12" s="259">
        <v>1</v>
      </c>
    </row>
    <row r="13" spans="1:15" ht="12.75">
      <c r="A13" s="268"/>
      <c r="B13" s="271"/>
      <c r="C13" s="326" t="s">
        <v>121</v>
      </c>
      <c r="D13" s="327"/>
      <c r="E13" s="272">
        <v>46.965</v>
      </c>
      <c r="F13" s="273"/>
      <c r="G13" s="274"/>
      <c r="H13" s="275"/>
      <c r="I13" s="269"/>
      <c r="J13" s="276"/>
      <c r="K13" s="269"/>
      <c r="M13" s="270" t="s">
        <v>121</v>
      </c>
      <c r="O13" s="259"/>
    </row>
    <row r="14" spans="1:80" ht="12.75">
      <c r="A14" s="260">
        <v>4</v>
      </c>
      <c r="B14" s="261" t="s">
        <v>122</v>
      </c>
      <c r="C14" s="262" t="s">
        <v>123</v>
      </c>
      <c r="D14" s="263" t="s">
        <v>120</v>
      </c>
      <c r="E14" s="264">
        <v>33.23</v>
      </c>
      <c r="F14" s="264">
        <v>0</v>
      </c>
      <c r="G14" s="265">
        <f>E14*F14</f>
        <v>0</v>
      </c>
      <c r="H14" s="266">
        <v>0</v>
      </c>
      <c r="I14" s="267">
        <f>E14*H14</f>
        <v>0</v>
      </c>
      <c r="J14" s="266">
        <v>0</v>
      </c>
      <c r="K14" s="267">
        <f>E14*J14</f>
        <v>0</v>
      </c>
      <c r="O14" s="259">
        <v>2</v>
      </c>
      <c r="AA14" s="232">
        <v>1</v>
      </c>
      <c r="AB14" s="232">
        <v>0</v>
      </c>
      <c r="AC14" s="232">
        <v>0</v>
      </c>
      <c r="AZ14" s="232">
        <v>1</v>
      </c>
      <c r="BA14" s="232">
        <f>IF(AZ14=1,G14,0)</f>
        <v>0</v>
      </c>
      <c r="BB14" s="232">
        <f>IF(AZ14=2,G14,0)</f>
        <v>0</v>
      </c>
      <c r="BC14" s="232">
        <f>IF(AZ14=3,G14,0)</f>
        <v>0</v>
      </c>
      <c r="BD14" s="232">
        <f>IF(AZ14=4,G14,0)</f>
        <v>0</v>
      </c>
      <c r="BE14" s="232">
        <f>IF(AZ14=5,G14,0)</f>
        <v>0</v>
      </c>
      <c r="CA14" s="259">
        <v>1</v>
      </c>
      <c r="CB14" s="259">
        <v>0</v>
      </c>
    </row>
    <row r="15" spans="1:15" ht="12.75">
      <c r="A15" s="268"/>
      <c r="B15" s="271"/>
      <c r="C15" s="326" t="s">
        <v>124</v>
      </c>
      <c r="D15" s="327"/>
      <c r="E15" s="272">
        <v>33.23</v>
      </c>
      <c r="F15" s="273"/>
      <c r="G15" s="274"/>
      <c r="H15" s="275"/>
      <c r="I15" s="269"/>
      <c r="J15" s="276"/>
      <c r="K15" s="269"/>
      <c r="M15" s="270" t="s">
        <v>124</v>
      </c>
      <c r="O15" s="259"/>
    </row>
    <row r="16" spans="1:80" ht="12.75">
      <c r="A16" s="260">
        <v>5</v>
      </c>
      <c r="B16" s="261" t="s">
        <v>125</v>
      </c>
      <c r="C16" s="262" t="s">
        <v>126</v>
      </c>
      <c r="D16" s="263" t="s">
        <v>120</v>
      </c>
      <c r="E16" s="264">
        <v>93.94</v>
      </c>
      <c r="F16" s="264">
        <v>0</v>
      </c>
      <c r="G16" s="265">
        <f>E16*F16</f>
        <v>0</v>
      </c>
      <c r="H16" s="266">
        <v>0</v>
      </c>
      <c r="I16" s="267">
        <f>E16*H16</f>
        <v>0</v>
      </c>
      <c r="J16" s="266">
        <v>0</v>
      </c>
      <c r="K16" s="267">
        <f>E16*J16</f>
        <v>0</v>
      </c>
      <c r="O16" s="259">
        <v>2</v>
      </c>
      <c r="AA16" s="232">
        <v>1</v>
      </c>
      <c r="AB16" s="232">
        <v>1</v>
      </c>
      <c r="AC16" s="232">
        <v>1</v>
      </c>
      <c r="AZ16" s="232">
        <v>1</v>
      </c>
      <c r="BA16" s="232">
        <f>IF(AZ16=1,G16,0)</f>
        <v>0</v>
      </c>
      <c r="BB16" s="232">
        <f>IF(AZ16=2,G16,0)</f>
        <v>0</v>
      </c>
      <c r="BC16" s="232">
        <f>IF(AZ16=3,G16,0)</f>
        <v>0</v>
      </c>
      <c r="BD16" s="232">
        <f>IF(AZ16=4,G16,0)</f>
        <v>0</v>
      </c>
      <c r="BE16" s="232">
        <f>IF(AZ16=5,G16,0)</f>
        <v>0</v>
      </c>
      <c r="CA16" s="259">
        <v>1</v>
      </c>
      <c r="CB16" s="259">
        <v>1</v>
      </c>
    </row>
    <row r="17" spans="1:15" ht="12.75">
      <c r="A17" s="268"/>
      <c r="B17" s="271"/>
      <c r="C17" s="326" t="s">
        <v>127</v>
      </c>
      <c r="D17" s="327"/>
      <c r="E17" s="272">
        <v>46.97</v>
      </c>
      <c r="F17" s="273"/>
      <c r="G17" s="274"/>
      <c r="H17" s="275"/>
      <c r="I17" s="269"/>
      <c r="J17" s="276"/>
      <c r="K17" s="269"/>
      <c r="M17" s="270" t="s">
        <v>127</v>
      </c>
      <c r="O17" s="259"/>
    </row>
    <row r="18" spans="1:15" ht="12.75">
      <c r="A18" s="268"/>
      <c r="B18" s="271"/>
      <c r="C18" s="326" t="s">
        <v>128</v>
      </c>
      <c r="D18" s="327"/>
      <c r="E18" s="272">
        <v>46.97</v>
      </c>
      <c r="F18" s="273"/>
      <c r="G18" s="274"/>
      <c r="H18" s="275"/>
      <c r="I18" s="269"/>
      <c r="J18" s="276"/>
      <c r="K18" s="269"/>
      <c r="M18" s="270" t="s">
        <v>128</v>
      </c>
      <c r="O18" s="259"/>
    </row>
    <row r="19" spans="1:80" ht="12.75">
      <c r="A19" s="260">
        <v>6</v>
      </c>
      <c r="B19" s="261" t="s">
        <v>129</v>
      </c>
      <c r="C19" s="262" t="s">
        <v>130</v>
      </c>
      <c r="D19" s="263" t="s">
        <v>113</v>
      </c>
      <c r="E19" s="264">
        <v>106.1</v>
      </c>
      <c r="F19" s="264">
        <v>0</v>
      </c>
      <c r="G19" s="265">
        <f>E19*F19</f>
        <v>0</v>
      </c>
      <c r="H19" s="266">
        <v>0</v>
      </c>
      <c r="I19" s="267">
        <f>E19*H19</f>
        <v>0</v>
      </c>
      <c r="J19" s="266">
        <v>0</v>
      </c>
      <c r="K19" s="267">
        <f>E19*J19</f>
        <v>0</v>
      </c>
      <c r="O19" s="259">
        <v>2</v>
      </c>
      <c r="AA19" s="232">
        <v>1</v>
      </c>
      <c r="AB19" s="232">
        <v>1</v>
      </c>
      <c r="AC19" s="232">
        <v>1</v>
      </c>
      <c r="AZ19" s="232">
        <v>1</v>
      </c>
      <c r="BA19" s="232">
        <f>IF(AZ19=1,G19,0)</f>
        <v>0</v>
      </c>
      <c r="BB19" s="232">
        <f>IF(AZ19=2,G19,0)</f>
        <v>0</v>
      </c>
      <c r="BC19" s="232">
        <f>IF(AZ19=3,G19,0)</f>
        <v>0</v>
      </c>
      <c r="BD19" s="232">
        <f>IF(AZ19=4,G19,0)</f>
        <v>0</v>
      </c>
      <c r="BE19" s="232">
        <f>IF(AZ19=5,G19,0)</f>
        <v>0</v>
      </c>
      <c r="CA19" s="259">
        <v>1</v>
      </c>
      <c r="CB19" s="259">
        <v>1</v>
      </c>
    </row>
    <row r="20" spans="1:15" ht="12.75">
      <c r="A20" s="268"/>
      <c r="B20" s="271"/>
      <c r="C20" s="326" t="s">
        <v>131</v>
      </c>
      <c r="D20" s="327"/>
      <c r="E20" s="272">
        <v>106.1</v>
      </c>
      <c r="F20" s="273"/>
      <c r="G20" s="274"/>
      <c r="H20" s="275"/>
      <c r="I20" s="269"/>
      <c r="J20" s="276"/>
      <c r="K20" s="269"/>
      <c r="M20" s="270" t="s">
        <v>131</v>
      </c>
      <c r="O20" s="259"/>
    </row>
    <row r="21" spans="1:80" ht="22.5">
      <c r="A21" s="260">
        <v>7</v>
      </c>
      <c r="B21" s="261" t="s">
        <v>132</v>
      </c>
      <c r="C21" s="262" t="s">
        <v>133</v>
      </c>
      <c r="D21" s="263" t="s">
        <v>120</v>
      </c>
      <c r="E21" s="264">
        <v>46.97</v>
      </c>
      <c r="F21" s="264">
        <v>0</v>
      </c>
      <c r="G21" s="265">
        <f>E21*F21</f>
        <v>0</v>
      </c>
      <c r="H21" s="266">
        <v>0</v>
      </c>
      <c r="I21" s="267">
        <f>E21*H21</f>
        <v>0</v>
      </c>
      <c r="J21" s="266">
        <v>0</v>
      </c>
      <c r="K21" s="267">
        <f>E21*J21</f>
        <v>0</v>
      </c>
      <c r="O21" s="259">
        <v>2</v>
      </c>
      <c r="AA21" s="232">
        <v>1</v>
      </c>
      <c r="AB21" s="232">
        <v>1</v>
      </c>
      <c r="AC21" s="232">
        <v>1</v>
      </c>
      <c r="AZ21" s="232">
        <v>1</v>
      </c>
      <c r="BA21" s="232">
        <f>IF(AZ21=1,G21,0)</f>
        <v>0</v>
      </c>
      <c r="BB21" s="232">
        <f>IF(AZ21=2,G21,0)</f>
        <v>0</v>
      </c>
      <c r="BC21" s="232">
        <f>IF(AZ21=3,G21,0)</f>
        <v>0</v>
      </c>
      <c r="BD21" s="232">
        <f>IF(AZ21=4,G21,0)</f>
        <v>0</v>
      </c>
      <c r="BE21" s="232">
        <f>IF(AZ21=5,G21,0)</f>
        <v>0</v>
      </c>
      <c r="CA21" s="259">
        <v>1</v>
      </c>
      <c r="CB21" s="259">
        <v>1</v>
      </c>
    </row>
    <row r="22" spans="1:80" ht="12.75">
      <c r="A22" s="260">
        <v>8</v>
      </c>
      <c r="B22" s="261" t="s">
        <v>134</v>
      </c>
      <c r="C22" s="262" t="s">
        <v>135</v>
      </c>
      <c r="D22" s="263" t="s">
        <v>120</v>
      </c>
      <c r="E22" s="264">
        <v>13.74</v>
      </c>
      <c r="F22" s="264">
        <v>0</v>
      </c>
      <c r="G22" s="265">
        <f>E22*F22</f>
        <v>0</v>
      </c>
      <c r="H22" s="266">
        <v>0</v>
      </c>
      <c r="I22" s="267">
        <f>E22*H22</f>
        <v>0</v>
      </c>
      <c r="J22" s="266">
        <v>0</v>
      </c>
      <c r="K22" s="267">
        <f>E22*J22</f>
        <v>0</v>
      </c>
      <c r="O22" s="259">
        <v>2</v>
      </c>
      <c r="AA22" s="232">
        <v>1</v>
      </c>
      <c r="AB22" s="232">
        <v>1</v>
      </c>
      <c r="AC22" s="232">
        <v>1</v>
      </c>
      <c r="AZ22" s="232">
        <v>1</v>
      </c>
      <c r="BA22" s="232">
        <f>IF(AZ22=1,G22,0)</f>
        <v>0</v>
      </c>
      <c r="BB22" s="232">
        <f>IF(AZ22=2,G22,0)</f>
        <v>0</v>
      </c>
      <c r="BC22" s="232">
        <f>IF(AZ22=3,G22,0)</f>
        <v>0</v>
      </c>
      <c r="BD22" s="232">
        <f>IF(AZ22=4,G22,0)</f>
        <v>0</v>
      </c>
      <c r="BE22" s="232">
        <f>IF(AZ22=5,G22,0)</f>
        <v>0</v>
      </c>
      <c r="CA22" s="259">
        <v>1</v>
      </c>
      <c r="CB22" s="259">
        <v>1</v>
      </c>
    </row>
    <row r="23" spans="1:15" ht="12.75">
      <c r="A23" s="268"/>
      <c r="B23" s="271"/>
      <c r="C23" s="326" t="s">
        <v>136</v>
      </c>
      <c r="D23" s="327"/>
      <c r="E23" s="272">
        <v>13.74</v>
      </c>
      <c r="F23" s="273"/>
      <c r="G23" s="274"/>
      <c r="H23" s="275"/>
      <c r="I23" s="269"/>
      <c r="J23" s="276"/>
      <c r="K23" s="269"/>
      <c r="M23" s="270" t="s">
        <v>136</v>
      </c>
      <c r="O23" s="259"/>
    </row>
    <row r="24" spans="1:80" ht="12.75">
      <c r="A24" s="260">
        <v>9</v>
      </c>
      <c r="B24" s="261" t="s">
        <v>137</v>
      </c>
      <c r="C24" s="262" t="s">
        <v>138</v>
      </c>
      <c r="D24" s="263" t="s">
        <v>120</v>
      </c>
      <c r="E24" s="264">
        <v>46.97</v>
      </c>
      <c r="F24" s="264">
        <v>0</v>
      </c>
      <c r="G24" s="265">
        <f>E24*F24</f>
        <v>0</v>
      </c>
      <c r="H24" s="266">
        <v>0</v>
      </c>
      <c r="I24" s="267">
        <f>E24*H24</f>
        <v>0</v>
      </c>
      <c r="J24" s="266">
        <v>0</v>
      </c>
      <c r="K24" s="267">
        <f>E24*J24</f>
        <v>0</v>
      </c>
      <c r="O24" s="259">
        <v>2</v>
      </c>
      <c r="AA24" s="232">
        <v>1</v>
      </c>
      <c r="AB24" s="232">
        <v>1</v>
      </c>
      <c r="AC24" s="232">
        <v>1</v>
      </c>
      <c r="AZ24" s="232">
        <v>1</v>
      </c>
      <c r="BA24" s="232">
        <f>IF(AZ24=1,G24,0)</f>
        <v>0</v>
      </c>
      <c r="BB24" s="232">
        <f>IF(AZ24=2,G24,0)</f>
        <v>0</v>
      </c>
      <c r="BC24" s="232">
        <f>IF(AZ24=3,G24,0)</f>
        <v>0</v>
      </c>
      <c r="BD24" s="232">
        <f>IF(AZ24=4,G24,0)</f>
        <v>0</v>
      </c>
      <c r="BE24" s="232">
        <f>IF(AZ24=5,G24,0)</f>
        <v>0</v>
      </c>
      <c r="CA24" s="259">
        <v>1</v>
      </c>
      <c r="CB24" s="259">
        <v>1</v>
      </c>
    </row>
    <row r="25" spans="1:15" ht="12.75">
      <c r="A25" s="268"/>
      <c r="B25" s="271"/>
      <c r="C25" s="326" t="s">
        <v>139</v>
      </c>
      <c r="D25" s="327"/>
      <c r="E25" s="272">
        <v>46.97</v>
      </c>
      <c r="F25" s="273"/>
      <c r="G25" s="274"/>
      <c r="H25" s="275"/>
      <c r="I25" s="269"/>
      <c r="J25" s="276"/>
      <c r="K25" s="269"/>
      <c r="M25" s="270" t="s">
        <v>139</v>
      </c>
      <c r="O25" s="259"/>
    </row>
    <row r="26" spans="1:80" ht="12.75">
      <c r="A26" s="260">
        <v>10</v>
      </c>
      <c r="B26" s="261" t="s">
        <v>140</v>
      </c>
      <c r="C26" s="262" t="s">
        <v>141</v>
      </c>
      <c r="D26" s="263" t="s">
        <v>120</v>
      </c>
      <c r="E26" s="264">
        <v>33.23</v>
      </c>
      <c r="F26" s="264">
        <v>0</v>
      </c>
      <c r="G26" s="265">
        <f>E26*F26</f>
        <v>0</v>
      </c>
      <c r="H26" s="266">
        <v>0</v>
      </c>
      <c r="I26" s="267">
        <f>E26*H26</f>
        <v>0</v>
      </c>
      <c r="J26" s="266">
        <v>0</v>
      </c>
      <c r="K26" s="267">
        <f>E26*J26</f>
        <v>0</v>
      </c>
      <c r="O26" s="259">
        <v>2</v>
      </c>
      <c r="AA26" s="232">
        <v>1</v>
      </c>
      <c r="AB26" s="232">
        <v>1</v>
      </c>
      <c r="AC26" s="232">
        <v>1</v>
      </c>
      <c r="AZ26" s="232">
        <v>1</v>
      </c>
      <c r="BA26" s="232">
        <f>IF(AZ26=1,G26,0)</f>
        <v>0</v>
      </c>
      <c r="BB26" s="232">
        <f>IF(AZ26=2,G26,0)</f>
        <v>0</v>
      </c>
      <c r="BC26" s="232">
        <f>IF(AZ26=3,G26,0)</f>
        <v>0</v>
      </c>
      <c r="BD26" s="232">
        <f>IF(AZ26=4,G26,0)</f>
        <v>0</v>
      </c>
      <c r="BE26" s="232">
        <f>IF(AZ26=5,G26,0)</f>
        <v>0</v>
      </c>
      <c r="CA26" s="259">
        <v>1</v>
      </c>
      <c r="CB26" s="259">
        <v>1</v>
      </c>
    </row>
    <row r="27" spans="1:15" ht="12.75">
      <c r="A27" s="268"/>
      <c r="B27" s="271"/>
      <c r="C27" s="326" t="s">
        <v>142</v>
      </c>
      <c r="D27" s="327"/>
      <c r="E27" s="272">
        <v>46.97</v>
      </c>
      <c r="F27" s="273"/>
      <c r="G27" s="274"/>
      <c r="H27" s="275"/>
      <c r="I27" s="269"/>
      <c r="J27" s="276"/>
      <c r="K27" s="269"/>
      <c r="M27" s="270" t="s">
        <v>142</v>
      </c>
      <c r="O27" s="259"/>
    </row>
    <row r="28" spans="1:15" ht="12.75">
      <c r="A28" s="268"/>
      <c r="B28" s="271"/>
      <c r="C28" s="326" t="s">
        <v>143</v>
      </c>
      <c r="D28" s="327"/>
      <c r="E28" s="272">
        <v>-9.825</v>
      </c>
      <c r="F28" s="273"/>
      <c r="G28" s="274"/>
      <c r="H28" s="275"/>
      <c r="I28" s="269"/>
      <c r="J28" s="276"/>
      <c r="K28" s="269"/>
      <c r="M28" s="270" t="s">
        <v>143</v>
      </c>
      <c r="O28" s="259"/>
    </row>
    <row r="29" spans="1:15" ht="12.75">
      <c r="A29" s="268"/>
      <c r="B29" s="271"/>
      <c r="C29" s="326" t="s">
        <v>144</v>
      </c>
      <c r="D29" s="327"/>
      <c r="E29" s="272">
        <v>-3.915</v>
      </c>
      <c r="F29" s="273"/>
      <c r="G29" s="274"/>
      <c r="H29" s="275"/>
      <c r="I29" s="269"/>
      <c r="J29" s="276"/>
      <c r="K29" s="269"/>
      <c r="M29" s="270" t="s">
        <v>144</v>
      </c>
      <c r="O29" s="259"/>
    </row>
    <row r="30" spans="1:80" ht="12.75">
      <c r="A30" s="260">
        <v>11</v>
      </c>
      <c r="B30" s="261" t="s">
        <v>145</v>
      </c>
      <c r="C30" s="262" t="s">
        <v>146</v>
      </c>
      <c r="D30" s="263" t="s">
        <v>113</v>
      </c>
      <c r="E30" s="264">
        <v>91.5</v>
      </c>
      <c r="F30" s="264">
        <v>0</v>
      </c>
      <c r="G30" s="265">
        <f>E30*F30</f>
        <v>0</v>
      </c>
      <c r="H30" s="266">
        <v>0</v>
      </c>
      <c r="I30" s="267">
        <f>E30*H30</f>
        <v>0</v>
      </c>
      <c r="J30" s="266">
        <v>0</v>
      </c>
      <c r="K30" s="267">
        <f>E30*J30</f>
        <v>0</v>
      </c>
      <c r="O30" s="259">
        <v>2</v>
      </c>
      <c r="AA30" s="232">
        <v>1</v>
      </c>
      <c r="AB30" s="232">
        <v>1</v>
      </c>
      <c r="AC30" s="232">
        <v>1</v>
      </c>
      <c r="AZ30" s="232">
        <v>1</v>
      </c>
      <c r="BA30" s="232">
        <f>IF(AZ30=1,G30,0)</f>
        <v>0</v>
      </c>
      <c r="BB30" s="232">
        <f>IF(AZ30=2,G30,0)</f>
        <v>0</v>
      </c>
      <c r="BC30" s="232">
        <f>IF(AZ30=3,G30,0)</f>
        <v>0</v>
      </c>
      <c r="BD30" s="232">
        <f>IF(AZ30=4,G30,0)</f>
        <v>0</v>
      </c>
      <c r="BE30" s="232">
        <f>IF(AZ30=5,G30,0)</f>
        <v>0</v>
      </c>
      <c r="CA30" s="259">
        <v>1</v>
      </c>
      <c r="CB30" s="259">
        <v>1</v>
      </c>
    </row>
    <row r="31" spans="1:15" ht="12.75">
      <c r="A31" s="268"/>
      <c r="B31" s="271"/>
      <c r="C31" s="326" t="s">
        <v>147</v>
      </c>
      <c r="D31" s="327"/>
      <c r="E31" s="272">
        <v>46.5</v>
      </c>
      <c r="F31" s="273"/>
      <c r="G31" s="274"/>
      <c r="H31" s="275"/>
      <c r="I31" s="269"/>
      <c r="J31" s="276"/>
      <c r="K31" s="269"/>
      <c r="M31" s="270" t="s">
        <v>147</v>
      </c>
      <c r="O31" s="259"/>
    </row>
    <row r="32" spans="1:15" ht="12.75">
      <c r="A32" s="268"/>
      <c r="B32" s="271"/>
      <c r="C32" s="326" t="s">
        <v>148</v>
      </c>
      <c r="D32" s="327"/>
      <c r="E32" s="272">
        <v>45</v>
      </c>
      <c r="F32" s="273"/>
      <c r="G32" s="274"/>
      <c r="H32" s="275"/>
      <c r="I32" s="269"/>
      <c r="J32" s="276"/>
      <c r="K32" s="269"/>
      <c r="M32" s="270" t="s">
        <v>148</v>
      </c>
      <c r="O32" s="259"/>
    </row>
    <row r="33" spans="1:57" ht="12.75">
      <c r="A33" s="277"/>
      <c r="B33" s="278" t="s">
        <v>100</v>
      </c>
      <c r="C33" s="279" t="s">
        <v>110</v>
      </c>
      <c r="D33" s="280"/>
      <c r="E33" s="281"/>
      <c r="F33" s="282"/>
      <c r="G33" s="283">
        <f>SUM(G7:G32)</f>
        <v>0</v>
      </c>
      <c r="H33" s="284"/>
      <c r="I33" s="285">
        <f>SUM(I7:I32)</f>
        <v>0</v>
      </c>
      <c r="J33" s="284"/>
      <c r="K33" s="285">
        <f>SUM(K7:K32)</f>
        <v>0</v>
      </c>
      <c r="O33" s="259">
        <v>4</v>
      </c>
      <c r="BA33" s="286">
        <f>SUM(BA7:BA32)</f>
        <v>0</v>
      </c>
      <c r="BB33" s="286">
        <f>SUM(BB7:BB32)</f>
        <v>0</v>
      </c>
      <c r="BC33" s="286">
        <f>SUM(BC7:BC32)</f>
        <v>0</v>
      </c>
      <c r="BD33" s="286">
        <f>SUM(BD7:BD32)</f>
        <v>0</v>
      </c>
      <c r="BE33" s="286">
        <f>SUM(BE7:BE32)</f>
        <v>0</v>
      </c>
    </row>
    <row r="34" spans="1:15" ht="12.75">
      <c r="A34" s="249" t="s">
        <v>97</v>
      </c>
      <c r="B34" s="250" t="s">
        <v>149</v>
      </c>
      <c r="C34" s="251" t="s">
        <v>150</v>
      </c>
      <c r="D34" s="252"/>
      <c r="E34" s="253"/>
      <c r="F34" s="253"/>
      <c r="G34" s="254"/>
      <c r="H34" s="255"/>
      <c r="I34" s="256"/>
      <c r="J34" s="257"/>
      <c r="K34" s="258"/>
      <c r="O34" s="259">
        <v>1</v>
      </c>
    </row>
    <row r="35" spans="1:80" ht="12.75">
      <c r="A35" s="260">
        <v>12</v>
      </c>
      <c r="B35" s="261" t="s">
        <v>152</v>
      </c>
      <c r="C35" s="262" t="s">
        <v>153</v>
      </c>
      <c r="D35" s="263" t="s">
        <v>120</v>
      </c>
      <c r="E35" s="264">
        <v>3.915</v>
      </c>
      <c r="F35" s="264">
        <v>0</v>
      </c>
      <c r="G35" s="265">
        <f>E35*F35</f>
        <v>0</v>
      </c>
      <c r="H35" s="266">
        <v>2.525</v>
      </c>
      <c r="I35" s="267">
        <f>E35*H35</f>
        <v>9.885375</v>
      </c>
      <c r="J35" s="266">
        <v>0</v>
      </c>
      <c r="K35" s="267">
        <f>E35*J35</f>
        <v>0</v>
      </c>
      <c r="O35" s="259">
        <v>2</v>
      </c>
      <c r="AA35" s="232">
        <v>1</v>
      </c>
      <c r="AB35" s="232">
        <v>1</v>
      </c>
      <c r="AC35" s="232">
        <v>1</v>
      </c>
      <c r="AZ35" s="232">
        <v>1</v>
      </c>
      <c r="BA35" s="232">
        <f>IF(AZ35=1,G35,0)</f>
        <v>0</v>
      </c>
      <c r="BB35" s="232">
        <f>IF(AZ35=2,G35,0)</f>
        <v>0</v>
      </c>
      <c r="BC35" s="232">
        <f>IF(AZ35=3,G35,0)</f>
        <v>0</v>
      </c>
      <c r="BD35" s="232">
        <f>IF(AZ35=4,G35,0)</f>
        <v>0</v>
      </c>
      <c r="BE35" s="232">
        <f>IF(AZ35=5,G35,0)</f>
        <v>0</v>
      </c>
      <c r="CA35" s="259">
        <v>1</v>
      </c>
      <c r="CB35" s="259">
        <v>1</v>
      </c>
    </row>
    <row r="36" spans="1:15" ht="22.5">
      <c r="A36" s="268"/>
      <c r="B36" s="271"/>
      <c r="C36" s="326" t="s">
        <v>154</v>
      </c>
      <c r="D36" s="327"/>
      <c r="E36" s="272">
        <v>3.915</v>
      </c>
      <c r="F36" s="273"/>
      <c r="G36" s="274"/>
      <c r="H36" s="275"/>
      <c r="I36" s="269"/>
      <c r="J36" s="276"/>
      <c r="K36" s="269"/>
      <c r="M36" s="270" t="s">
        <v>154</v>
      </c>
      <c r="O36" s="259"/>
    </row>
    <row r="37" spans="1:80" ht="22.5">
      <c r="A37" s="260">
        <v>13</v>
      </c>
      <c r="B37" s="261" t="s">
        <v>155</v>
      </c>
      <c r="C37" s="262" t="s">
        <v>156</v>
      </c>
      <c r="D37" s="263" t="s">
        <v>120</v>
      </c>
      <c r="E37" s="264">
        <v>5.7</v>
      </c>
      <c r="F37" s="264">
        <v>0</v>
      </c>
      <c r="G37" s="265">
        <f>E37*F37</f>
        <v>0</v>
      </c>
      <c r="H37" s="266">
        <v>2.525</v>
      </c>
      <c r="I37" s="267">
        <f>E37*H37</f>
        <v>14.3925</v>
      </c>
      <c r="J37" s="266">
        <v>0</v>
      </c>
      <c r="K37" s="267">
        <f>E37*J37</f>
        <v>0</v>
      </c>
      <c r="O37" s="259">
        <v>2</v>
      </c>
      <c r="AA37" s="232">
        <v>1</v>
      </c>
      <c r="AB37" s="232">
        <v>0</v>
      </c>
      <c r="AC37" s="232">
        <v>0</v>
      </c>
      <c r="AZ37" s="232">
        <v>1</v>
      </c>
      <c r="BA37" s="232">
        <f>IF(AZ37=1,G37,0)</f>
        <v>0</v>
      </c>
      <c r="BB37" s="232">
        <f>IF(AZ37=2,G37,0)</f>
        <v>0</v>
      </c>
      <c r="BC37" s="232">
        <f>IF(AZ37=3,G37,0)</f>
        <v>0</v>
      </c>
      <c r="BD37" s="232">
        <f>IF(AZ37=4,G37,0)</f>
        <v>0</v>
      </c>
      <c r="BE37" s="232">
        <f>IF(AZ37=5,G37,0)</f>
        <v>0</v>
      </c>
      <c r="CA37" s="259">
        <v>1</v>
      </c>
      <c r="CB37" s="259">
        <v>0</v>
      </c>
    </row>
    <row r="38" spans="1:15" ht="12.75">
      <c r="A38" s="268"/>
      <c r="B38" s="271"/>
      <c r="C38" s="326" t="s">
        <v>157</v>
      </c>
      <c r="D38" s="327"/>
      <c r="E38" s="272">
        <v>5.7</v>
      </c>
      <c r="F38" s="273"/>
      <c r="G38" s="274"/>
      <c r="H38" s="275"/>
      <c r="I38" s="269"/>
      <c r="J38" s="276"/>
      <c r="K38" s="269"/>
      <c r="M38" s="270" t="s">
        <v>157</v>
      </c>
      <c r="O38" s="259"/>
    </row>
    <row r="39" spans="1:80" ht="12.75">
      <c r="A39" s="260">
        <v>14</v>
      </c>
      <c r="B39" s="261" t="s">
        <v>158</v>
      </c>
      <c r="C39" s="262" t="s">
        <v>159</v>
      </c>
      <c r="D39" s="263" t="s">
        <v>113</v>
      </c>
      <c r="E39" s="264">
        <v>50.1</v>
      </c>
      <c r="F39" s="264">
        <v>0</v>
      </c>
      <c r="G39" s="265">
        <f>E39*F39</f>
        <v>0</v>
      </c>
      <c r="H39" s="266">
        <v>0.03916</v>
      </c>
      <c r="I39" s="267">
        <f>E39*H39</f>
        <v>1.961916</v>
      </c>
      <c r="J39" s="266">
        <v>0</v>
      </c>
      <c r="K39" s="267">
        <f>E39*J39</f>
        <v>0</v>
      </c>
      <c r="O39" s="259">
        <v>2</v>
      </c>
      <c r="AA39" s="232">
        <v>1</v>
      </c>
      <c r="AB39" s="232">
        <v>1</v>
      </c>
      <c r="AC39" s="232">
        <v>1</v>
      </c>
      <c r="AZ39" s="232">
        <v>1</v>
      </c>
      <c r="BA39" s="232">
        <f>IF(AZ39=1,G39,0)</f>
        <v>0</v>
      </c>
      <c r="BB39" s="232">
        <f>IF(AZ39=2,G39,0)</f>
        <v>0</v>
      </c>
      <c r="BC39" s="232">
        <f>IF(AZ39=3,G39,0)</f>
        <v>0</v>
      </c>
      <c r="BD39" s="232">
        <f>IF(AZ39=4,G39,0)</f>
        <v>0</v>
      </c>
      <c r="BE39" s="232">
        <f>IF(AZ39=5,G39,0)</f>
        <v>0</v>
      </c>
      <c r="CA39" s="259">
        <v>1</v>
      </c>
      <c r="CB39" s="259">
        <v>1</v>
      </c>
    </row>
    <row r="40" spans="1:15" ht="12.75">
      <c r="A40" s="268"/>
      <c r="B40" s="271"/>
      <c r="C40" s="326" t="s">
        <v>160</v>
      </c>
      <c r="D40" s="327"/>
      <c r="E40" s="272">
        <v>24</v>
      </c>
      <c r="F40" s="273"/>
      <c r="G40" s="274"/>
      <c r="H40" s="275"/>
      <c r="I40" s="269"/>
      <c r="J40" s="276"/>
      <c r="K40" s="269"/>
      <c r="M40" s="270" t="s">
        <v>160</v>
      </c>
      <c r="O40" s="259"/>
    </row>
    <row r="41" spans="1:15" ht="22.5">
      <c r="A41" s="268"/>
      <c r="B41" s="271"/>
      <c r="C41" s="326" t="s">
        <v>161</v>
      </c>
      <c r="D41" s="327"/>
      <c r="E41" s="272">
        <v>26.1</v>
      </c>
      <c r="F41" s="273"/>
      <c r="G41" s="274"/>
      <c r="H41" s="275"/>
      <c r="I41" s="269"/>
      <c r="J41" s="276"/>
      <c r="K41" s="269"/>
      <c r="M41" s="270" t="s">
        <v>161</v>
      </c>
      <c r="O41" s="259"/>
    </row>
    <row r="42" spans="1:80" ht="12.75">
      <c r="A42" s="260">
        <v>15</v>
      </c>
      <c r="B42" s="261" t="s">
        <v>162</v>
      </c>
      <c r="C42" s="262" t="s">
        <v>163</v>
      </c>
      <c r="D42" s="263" t="s">
        <v>113</v>
      </c>
      <c r="E42" s="264">
        <v>50.1</v>
      </c>
      <c r="F42" s="264">
        <v>0</v>
      </c>
      <c r="G42" s="265">
        <f>E42*F42</f>
        <v>0</v>
      </c>
      <c r="H42" s="266">
        <v>0</v>
      </c>
      <c r="I42" s="267">
        <f>E42*H42</f>
        <v>0</v>
      </c>
      <c r="J42" s="266">
        <v>0</v>
      </c>
      <c r="K42" s="267">
        <f>E42*J42</f>
        <v>0</v>
      </c>
      <c r="O42" s="259">
        <v>2</v>
      </c>
      <c r="AA42" s="232">
        <v>1</v>
      </c>
      <c r="AB42" s="232">
        <v>1</v>
      </c>
      <c r="AC42" s="232">
        <v>1</v>
      </c>
      <c r="AZ42" s="232">
        <v>1</v>
      </c>
      <c r="BA42" s="232">
        <f>IF(AZ42=1,G42,0)</f>
        <v>0</v>
      </c>
      <c r="BB42" s="232">
        <f>IF(AZ42=2,G42,0)</f>
        <v>0</v>
      </c>
      <c r="BC42" s="232">
        <f>IF(AZ42=3,G42,0)</f>
        <v>0</v>
      </c>
      <c r="BD42" s="232">
        <f>IF(AZ42=4,G42,0)</f>
        <v>0</v>
      </c>
      <c r="BE42" s="232">
        <f>IF(AZ42=5,G42,0)</f>
        <v>0</v>
      </c>
      <c r="CA42" s="259">
        <v>1</v>
      </c>
      <c r="CB42" s="259">
        <v>1</v>
      </c>
    </row>
    <row r="43" spans="1:80" ht="12.75">
      <c r="A43" s="260">
        <v>16</v>
      </c>
      <c r="B43" s="261" t="s">
        <v>164</v>
      </c>
      <c r="C43" s="262" t="s">
        <v>165</v>
      </c>
      <c r="D43" s="263" t="s">
        <v>166</v>
      </c>
      <c r="E43" s="264">
        <v>0.1469</v>
      </c>
      <c r="F43" s="264">
        <v>0</v>
      </c>
      <c r="G43" s="265">
        <f>E43*F43</f>
        <v>0</v>
      </c>
      <c r="H43" s="266">
        <v>1.02116</v>
      </c>
      <c r="I43" s="267">
        <f>E43*H43</f>
        <v>0.150008404</v>
      </c>
      <c r="J43" s="266">
        <v>0</v>
      </c>
      <c r="K43" s="267">
        <f>E43*J43</f>
        <v>0</v>
      </c>
      <c r="O43" s="259">
        <v>2</v>
      </c>
      <c r="AA43" s="232">
        <v>1</v>
      </c>
      <c r="AB43" s="232">
        <v>1</v>
      </c>
      <c r="AC43" s="232">
        <v>1</v>
      </c>
      <c r="AZ43" s="232">
        <v>1</v>
      </c>
      <c r="BA43" s="232">
        <f>IF(AZ43=1,G43,0)</f>
        <v>0</v>
      </c>
      <c r="BB43" s="232">
        <f>IF(AZ43=2,G43,0)</f>
        <v>0</v>
      </c>
      <c r="BC43" s="232">
        <f>IF(AZ43=3,G43,0)</f>
        <v>0</v>
      </c>
      <c r="BD43" s="232">
        <f>IF(AZ43=4,G43,0)</f>
        <v>0</v>
      </c>
      <c r="BE43" s="232">
        <f>IF(AZ43=5,G43,0)</f>
        <v>0</v>
      </c>
      <c r="CA43" s="259">
        <v>1</v>
      </c>
      <c r="CB43" s="259">
        <v>1</v>
      </c>
    </row>
    <row r="44" spans="1:15" ht="12.75">
      <c r="A44" s="268"/>
      <c r="B44" s="271"/>
      <c r="C44" s="328" t="s">
        <v>167</v>
      </c>
      <c r="D44" s="327"/>
      <c r="E44" s="297">
        <v>0</v>
      </c>
      <c r="F44" s="273"/>
      <c r="G44" s="274"/>
      <c r="H44" s="275"/>
      <c r="I44" s="269"/>
      <c r="J44" s="276"/>
      <c r="K44" s="269"/>
      <c r="M44" s="270" t="s">
        <v>167</v>
      </c>
      <c r="O44" s="259"/>
    </row>
    <row r="45" spans="1:15" ht="12.75">
      <c r="A45" s="268"/>
      <c r="B45" s="271"/>
      <c r="C45" s="328" t="s">
        <v>168</v>
      </c>
      <c r="D45" s="327"/>
      <c r="E45" s="297">
        <v>150</v>
      </c>
      <c r="F45" s="273"/>
      <c r="G45" s="274"/>
      <c r="H45" s="275"/>
      <c r="I45" s="269"/>
      <c r="J45" s="276"/>
      <c r="K45" s="269"/>
      <c r="M45" s="270" t="s">
        <v>168</v>
      </c>
      <c r="O45" s="259"/>
    </row>
    <row r="46" spans="1:15" ht="12.75">
      <c r="A46" s="268"/>
      <c r="B46" s="271"/>
      <c r="C46" s="328" t="s">
        <v>169</v>
      </c>
      <c r="D46" s="327"/>
      <c r="E46" s="297">
        <v>150</v>
      </c>
      <c r="F46" s="273"/>
      <c r="G46" s="274"/>
      <c r="H46" s="275"/>
      <c r="I46" s="269"/>
      <c r="J46" s="276"/>
      <c r="K46" s="269"/>
      <c r="M46" s="270" t="s">
        <v>169</v>
      </c>
      <c r="O46" s="259"/>
    </row>
    <row r="47" spans="1:15" ht="12.75">
      <c r="A47" s="268"/>
      <c r="B47" s="271"/>
      <c r="C47" s="326" t="s">
        <v>170</v>
      </c>
      <c r="D47" s="327"/>
      <c r="E47" s="272">
        <v>0.1469</v>
      </c>
      <c r="F47" s="273"/>
      <c r="G47" s="274"/>
      <c r="H47" s="275"/>
      <c r="I47" s="269"/>
      <c r="J47" s="276"/>
      <c r="K47" s="269"/>
      <c r="M47" s="270" t="s">
        <v>170</v>
      </c>
      <c r="O47" s="259"/>
    </row>
    <row r="48" spans="1:80" ht="22.5">
      <c r="A48" s="260">
        <v>17</v>
      </c>
      <c r="B48" s="261" t="s">
        <v>171</v>
      </c>
      <c r="C48" s="262" t="s">
        <v>172</v>
      </c>
      <c r="D48" s="263" t="s">
        <v>166</v>
      </c>
      <c r="E48" s="264">
        <v>0.1825</v>
      </c>
      <c r="F48" s="264">
        <v>0</v>
      </c>
      <c r="G48" s="265">
        <f>E48*F48</f>
        <v>0</v>
      </c>
      <c r="H48" s="266">
        <v>1.05439</v>
      </c>
      <c r="I48" s="267">
        <f>E48*H48</f>
        <v>0.19242617499999998</v>
      </c>
      <c r="J48" s="266">
        <v>0</v>
      </c>
      <c r="K48" s="267">
        <f>E48*J48</f>
        <v>0</v>
      </c>
      <c r="O48" s="259">
        <v>2</v>
      </c>
      <c r="AA48" s="232">
        <v>1</v>
      </c>
      <c r="AB48" s="232">
        <v>1</v>
      </c>
      <c r="AC48" s="232">
        <v>1</v>
      </c>
      <c r="AZ48" s="232">
        <v>1</v>
      </c>
      <c r="BA48" s="232">
        <f>IF(AZ48=1,G48,0)</f>
        <v>0</v>
      </c>
      <c r="BB48" s="232">
        <f>IF(AZ48=2,G48,0)</f>
        <v>0</v>
      </c>
      <c r="BC48" s="232">
        <f>IF(AZ48=3,G48,0)</f>
        <v>0</v>
      </c>
      <c r="BD48" s="232">
        <f>IF(AZ48=4,G48,0)</f>
        <v>0</v>
      </c>
      <c r="BE48" s="232">
        <f>IF(AZ48=5,G48,0)</f>
        <v>0</v>
      </c>
      <c r="CA48" s="259">
        <v>1</v>
      </c>
      <c r="CB48" s="259">
        <v>1</v>
      </c>
    </row>
    <row r="49" spans="1:15" ht="12.75">
      <c r="A49" s="268"/>
      <c r="B49" s="271"/>
      <c r="C49" s="328" t="s">
        <v>167</v>
      </c>
      <c r="D49" s="327"/>
      <c r="E49" s="297">
        <v>0</v>
      </c>
      <c r="F49" s="273"/>
      <c r="G49" s="274"/>
      <c r="H49" s="275"/>
      <c r="I49" s="269"/>
      <c r="J49" s="276"/>
      <c r="K49" s="269"/>
      <c r="M49" s="270" t="s">
        <v>167</v>
      </c>
      <c r="O49" s="259"/>
    </row>
    <row r="50" spans="1:15" ht="12.75">
      <c r="A50" s="268"/>
      <c r="B50" s="271"/>
      <c r="C50" s="328" t="s">
        <v>173</v>
      </c>
      <c r="D50" s="327"/>
      <c r="E50" s="297">
        <v>21</v>
      </c>
      <c r="F50" s="273"/>
      <c r="G50" s="274"/>
      <c r="H50" s="275"/>
      <c r="I50" s="269"/>
      <c r="J50" s="276"/>
      <c r="K50" s="269"/>
      <c r="M50" s="270" t="s">
        <v>173</v>
      </c>
      <c r="O50" s="259"/>
    </row>
    <row r="51" spans="1:15" ht="12.75">
      <c r="A51" s="268"/>
      <c r="B51" s="271"/>
      <c r="C51" s="328" t="s">
        <v>169</v>
      </c>
      <c r="D51" s="327"/>
      <c r="E51" s="297">
        <v>21</v>
      </c>
      <c r="F51" s="273"/>
      <c r="G51" s="274"/>
      <c r="H51" s="275"/>
      <c r="I51" s="269"/>
      <c r="J51" s="276"/>
      <c r="K51" s="269"/>
      <c r="M51" s="270" t="s">
        <v>169</v>
      </c>
      <c r="O51" s="259"/>
    </row>
    <row r="52" spans="1:15" ht="12.75">
      <c r="A52" s="268"/>
      <c r="B52" s="271"/>
      <c r="C52" s="326" t="s">
        <v>174</v>
      </c>
      <c r="D52" s="327"/>
      <c r="E52" s="272">
        <v>0.1825</v>
      </c>
      <c r="F52" s="273"/>
      <c r="G52" s="274"/>
      <c r="H52" s="275"/>
      <c r="I52" s="269"/>
      <c r="J52" s="276"/>
      <c r="K52" s="269"/>
      <c r="M52" s="270" t="s">
        <v>174</v>
      </c>
      <c r="O52" s="259"/>
    </row>
    <row r="53" spans="1:57" ht="12.75">
      <c r="A53" s="277"/>
      <c r="B53" s="278" t="s">
        <v>100</v>
      </c>
      <c r="C53" s="279" t="s">
        <v>151</v>
      </c>
      <c r="D53" s="280"/>
      <c r="E53" s="281"/>
      <c r="F53" s="282"/>
      <c r="G53" s="283">
        <f>SUM(G34:G52)</f>
        <v>0</v>
      </c>
      <c r="H53" s="284"/>
      <c r="I53" s="285">
        <f>SUM(I34:I52)</f>
        <v>26.582225579000003</v>
      </c>
      <c r="J53" s="284"/>
      <c r="K53" s="285">
        <f>SUM(K34:K52)</f>
        <v>0</v>
      </c>
      <c r="O53" s="259">
        <v>4</v>
      </c>
      <c r="BA53" s="286">
        <f>SUM(BA34:BA52)</f>
        <v>0</v>
      </c>
      <c r="BB53" s="286">
        <f>SUM(BB34:BB52)</f>
        <v>0</v>
      </c>
      <c r="BC53" s="286">
        <f>SUM(BC34:BC52)</f>
        <v>0</v>
      </c>
      <c r="BD53" s="286">
        <f>SUM(BD34:BD52)</f>
        <v>0</v>
      </c>
      <c r="BE53" s="286">
        <f>SUM(BE34:BE52)</f>
        <v>0</v>
      </c>
    </row>
    <row r="54" spans="1:15" ht="12.75">
      <c r="A54" s="249" t="s">
        <v>97</v>
      </c>
      <c r="B54" s="250" t="s">
        <v>175</v>
      </c>
      <c r="C54" s="251" t="s">
        <v>176</v>
      </c>
      <c r="D54" s="252"/>
      <c r="E54" s="253"/>
      <c r="F54" s="253"/>
      <c r="G54" s="254"/>
      <c r="H54" s="255"/>
      <c r="I54" s="256"/>
      <c r="J54" s="257"/>
      <c r="K54" s="258"/>
      <c r="O54" s="259">
        <v>1</v>
      </c>
    </row>
    <row r="55" spans="1:80" ht="12.75">
      <c r="A55" s="260">
        <v>18</v>
      </c>
      <c r="B55" s="261" t="s">
        <v>178</v>
      </c>
      <c r="C55" s="262" t="s">
        <v>179</v>
      </c>
      <c r="D55" s="263" t="s">
        <v>180</v>
      </c>
      <c r="E55" s="264">
        <v>75</v>
      </c>
      <c r="F55" s="264">
        <v>0</v>
      </c>
      <c r="G55" s="265">
        <f>E55*F55</f>
        <v>0</v>
      </c>
      <c r="H55" s="266">
        <v>6E-05</v>
      </c>
      <c r="I55" s="267">
        <f>E55*H55</f>
        <v>0.0045000000000000005</v>
      </c>
      <c r="J55" s="266">
        <v>0</v>
      </c>
      <c r="K55" s="267">
        <f>E55*J55</f>
        <v>0</v>
      </c>
      <c r="O55" s="259">
        <v>2</v>
      </c>
      <c r="AA55" s="232">
        <v>1</v>
      </c>
      <c r="AB55" s="232">
        <v>1</v>
      </c>
      <c r="AC55" s="232">
        <v>1</v>
      </c>
      <c r="AZ55" s="232">
        <v>1</v>
      </c>
      <c r="BA55" s="232">
        <f>IF(AZ55=1,G55,0)</f>
        <v>0</v>
      </c>
      <c r="BB55" s="232">
        <f>IF(AZ55=2,G55,0)</f>
        <v>0</v>
      </c>
      <c r="BC55" s="232">
        <f>IF(AZ55=3,G55,0)</f>
        <v>0</v>
      </c>
      <c r="BD55" s="232">
        <f>IF(AZ55=4,G55,0)</f>
        <v>0</v>
      </c>
      <c r="BE55" s="232">
        <f>IF(AZ55=5,G55,0)</f>
        <v>0</v>
      </c>
      <c r="CA55" s="259">
        <v>1</v>
      </c>
      <c r="CB55" s="259">
        <v>1</v>
      </c>
    </row>
    <row r="56" spans="1:15" ht="12.75">
      <c r="A56" s="268"/>
      <c r="B56" s="271"/>
      <c r="C56" s="326" t="s">
        <v>181</v>
      </c>
      <c r="D56" s="327"/>
      <c r="E56" s="272">
        <v>60</v>
      </c>
      <c r="F56" s="273"/>
      <c r="G56" s="274"/>
      <c r="H56" s="275"/>
      <c r="I56" s="269"/>
      <c r="J56" s="276"/>
      <c r="K56" s="269"/>
      <c r="M56" s="270" t="s">
        <v>181</v>
      </c>
      <c r="O56" s="259"/>
    </row>
    <row r="57" spans="1:15" ht="12.75">
      <c r="A57" s="268"/>
      <c r="B57" s="271"/>
      <c r="C57" s="326" t="s">
        <v>182</v>
      </c>
      <c r="D57" s="327"/>
      <c r="E57" s="272">
        <v>15</v>
      </c>
      <c r="F57" s="273"/>
      <c r="G57" s="274"/>
      <c r="H57" s="275"/>
      <c r="I57" s="269"/>
      <c r="J57" s="276"/>
      <c r="K57" s="269"/>
      <c r="M57" s="270" t="s">
        <v>182</v>
      </c>
      <c r="O57" s="259"/>
    </row>
    <row r="58" spans="1:80" ht="12.75">
      <c r="A58" s="260">
        <v>19</v>
      </c>
      <c r="B58" s="261" t="s">
        <v>183</v>
      </c>
      <c r="C58" s="262" t="s">
        <v>184</v>
      </c>
      <c r="D58" s="263" t="s">
        <v>180</v>
      </c>
      <c r="E58" s="264">
        <v>61.5</v>
      </c>
      <c r="F58" s="264">
        <v>0</v>
      </c>
      <c r="G58" s="265">
        <f>E58*F58</f>
        <v>0</v>
      </c>
      <c r="H58" s="266">
        <v>0.00393</v>
      </c>
      <c r="I58" s="267">
        <f>E58*H58</f>
        <v>0.24169500000000002</v>
      </c>
      <c r="J58" s="266">
        <v>0</v>
      </c>
      <c r="K58" s="267">
        <f>E58*J58</f>
        <v>0</v>
      </c>
      <c r="O58" s="259">
        <v>2</v>
      </c>
      <c r="AA58" s="232">
        <v>1</v>
      </c>
      <c r="AB58" s="232">
        <v>1</v>
      </c>
      <c r="AC58" s="232">
        <v>1</v>
      </c>
      <c r="AZ58" s="232">
        <v>1</v>
      </c>
      <c r="BA58" s="232">
        <f>IF(AZ58=1,G58,0)</f>
        <v>0</v>
      </c>
      <c r="BB58" s="232">
        <f>IF(AZ58=2,G58,0)</f>
        <v>0</v>
      </c>
      <c r="BC58" s="232">
        <f>IF(AZ58=3,G58,0)</f>
        <v>0</v>
      </c>
      <c r="BD58" s="232">
        <f>IF(AZ58=4,G58,0)</f>
        <v>0</v>
      </c>
      <c r="BE58" s="232">
        <f>IF(AZ58=5,G58,0)</f>
        <v>0</v>
      </c>
      <c r="CA58" s="259">
        <v>1</v>
      </c>
      <c r="CB58" s="259">
        <v>1</v>
      </c>
    </row>
    <row r="59" spans="1:15" ht="12.75">
      <c r="A59" s="268"/>
      <c r="B59" s="271"/>
      <c r="C59" s="326" t="s">
        <v>185</v>
      </c>
      <c r="D59" s="327"/>
      <c r="E59" s="272">
        <v>61.5</v>
      </c>
      <c r="F59" s="273"/>
      <c r="G59" s="274"/>
      <c r="H59" s="275"/>
      <c r="I59" s="269"/>
      <c r="J59" s="276"/>
      <c r="K59" s="269"/>
      <c r="M59" s="270" t="s">
        <v>185</v>
      </c>
      <c r="O59" s="259"/>
    </row>
    <row r="60" spans="1:80" ht="22.5">
      <c r="A60" s="260">
        <v>20</v>
      </c>
      <c r="B60" s="261" t="s">
        <v>186</v>
      </c>
      <c r="C60" s="262" t="s">
        <v>187</v>
      </c>
      <c r="D60" s="263" t="s">
        <v>180</v>
      </c>
      <c r="E60" s="264">
        <v>75</v>
      </c>
      <c r="F60" s="264">
        <v>0</v>
      </c>
      <c r="G60" s="265">
        <f>E60*F60</f>
        <v>0</v>
      </c>
      <c r="H60" s="266">
        <v>0.00952</v>
      </c>
      <c r="I60" s="267">
        <f>E60*H60</f>
        <v>0.7140000000000001</v>
      </c>
      <c r="J60" s="266">
        <v>0</v>
      </c>
      <c r="K60" s="267">
        <f>E60*J60</f>
        <v>0</v>
      </c>
      <c r="O60" s="259">
        <v>2</v>
      </c>
      <c r="AA60" s="232">
        <v>1</v>
      </c>
      <c r="AB60" s="232">
        <v>1</v>
      </c>
      <c r="AC60" s="232">
        <v>1</v>
      </c>
      <c r="AZ60" s="232">
        <v>1</v>
      </c>
      <c r="BA60" s="232">
        <f>IF(AZ60=1,G60,0)</f>
        <v>0</v>
      </c>
      <c r="BB60" s="232">
        <f>IF(AZ60=2,G60,0)</f>
        <v>0</v>
      </c>
      <c r="BC60" s="232">
        <f>IF(AZ60=3,G60,0)</f>
        <v>0</v>
      </c>
      <c r="BD60" s="232">
        <f>IF(AZ60=4,G60,0)</f>
        <v>0</v>
      </c>
      <c r="BE60" s="232">
        <f>IF(AZ60=5,G60,0)</f>
        <v>0</v>
      </c>
      <c r="CA60" s="259">
        <v>1</v>
      </c>
      <c r="CB60" s="259">
        <v>1</v>
      </c>
    </row>
    <row r="61" spans="1:15" ht="12.75">
      <c r="A61" s="268"/>
      <c r="B61" s="271"/>
      <c r="C61" s="326" t="s">
        <v>188</v>
      </c>
      <c r="D61" s="327"/>
      <c r="E61" s="272">
        <v>60</v>
      </c>
      <c r="F61" s="273"/>
      <c r="G61" s="274"/>
      <c r="H61" s="275"/>
      <c r="I61" s="269"/>
      <c r="J61" s="276"/>
      <c r="K61" s="269"/>
      <c r="M61" s="270" t="s">
        <v>188</v>
      </c>
      <c r="O61" s="259"/>
    </row>
    <row r="62" spans="1:15" ht="12.75">
      <c r="A62" s="268"/>
      <c r="B62" s="271"/>
      <c r="C62" s="326" t="s">
        <v>189</v>
      </c>
      <c r="D62" s="327"/>
      <c r="E62" s="272">
        <v>15</v>
      </c>
      <c r="F62" s="273"/>
      <c r="G62" s="274"/>
      <c r="H62" s="275"/>
      <c r="I62" s="269"/>
      <c r="J62" s="276"/>
      <c r="K62" s="269"/>
      <c r="M62" s="270" t="s">
        <v>189</v>
      </c>
      <c r="O62" s="259"/>
    </row>
    <row r="63" spans="1:57" ht="12.75">
      <c r="A63" s="277"/>
      <c r="B63" s="278" t="s">
        <v>100</v>
      </c>
      <c r="C63" s="279" t="s">
        <v>177</v>
      </c>
      <c r="D63" s="280"/>
      <c r="E63" s="281"/>
      <c r="F63" s="282"/>
      <c r="G63" s="283">
        <f>SUM(G54:G62)</f>
        <v>0</v>
      </c>
      <c r="H63" s="284"/>
      <c r="I63" s="285">
        <f>SUM(I54:I62)</f>
        <v>0.9601950000000001</v>
      </c>
      <c r="J63" s="284"/>
      <c r="K63" s="285">
        <f>SUM(K54:K62)</f>
        <v>0</v>
      </c>
      <c r="O63" s="259">
        <v>4</v>
      </c>
      <c r="BA63" s="286">
        <f>SUM(BA54:BA62)</f>
        <v>0</v>
      </c>
      <c r="BB63" s="286">
        <f>SUM(BB54:BB62)</f>
        <v>0</v>
      </c>
      <c r="BC63" s="286">
        <f>SUM(BC54:BC62)</f>
        <v>0</v>
      </c>
      <c r="BD63" s="286">
        <f>SUM(BD54:BD62)</f>
        <v>0</v>
      </c>
      <c r="BE63" s="286">
        <f>SUM(BE54:BE62)</f>
        <v>0</v>
      </c>
    </row>
    <row r="64" spans="1:15" ht="12.75">
      <c r="A64" s="249" t="s">
        <v>97</v>
      </c>
      <c r="B64" s="250" t="s">
        <v>190</v>
      </c>
      <c r="C64" s="251" t="s">
        <v>191</v>
      </c>
      <c r="D64" s="252"/>
      <c r="E64" s="253"/>
      <c r="F64" s="253"/>
      <c r="G64" s="254"/>
      <c r="H64" s="255"/>
      <c r="I64" s="256"/>
      <c r="J64" s="257"/>
      <c r="K64" s="258"/>
      <c r="O64" s="259">
        <v>1</v>
      </c>
    </row>
    <row r="65" spans="1:80" ht="12.75">
      <c r="A65" s="260">
        <v>21</v>
      </c>
      <c r="B65" s="261" t="s">
        <v>193</v>
      </c>
      <c r="C65" s="262" t="s">
        <v>194</v>
      </c>
      <c r="D65" s="263" t="s">
        <v>120</v>
      </c>
      <c r="E65" s="264">
        <v>0.9375</v>
      </c>
      <c r="F65" s="264">
        <v>0</v>
      </c>
      <c r="G65" s="265">
        <f>E65*F65</f>
        <v>0</v>
      </c>
      <c r="H65" s="266">
        <v>2.525</v>
      </c>
      <c r="I65" s="267">
        <f>E65*H65</f>
        <v>2.3671875</v>
      </c>
      <c r="J65" s="266">
        <v>0</v>
      </c>
      <c r="K65" s="267">
        <f>E65*J65</f>
        <v>0</v>
      </c>
      <c r="O65" s="259">
        <v>2</v>
      </c>
      <c r="AA65" s="232">
        <v>1</v>
      </c>
      <c r="AB65" s="232">
        <v>1</v>
      </c>
      <c r="AC65" s="232">
        <v>1</v>
      </c>
      <c r="AZ65" s="232">
        <v>1</v>
      </c>
      <c r="BA65" s="232">
        <f>IF(AZ65=1,G65,0)</f>
        <v>0</v>
      </c>
      <c r="BB65" s="232">
        <f>IF(AZ65=2,G65,0)</f>
        <v>0</v>
      </c>
      <c r="BC65" s="232">
        <f>IF(AZ65=3,G65,0)</f>
        <v>0</v>
      </c>
      <c r="BD65" s="232">
        <f>IF(AZ65=4,G65,0)</f>
        <v>0</v>
      </c>
      <c r="BE65" s="232">
        <f>IF(AZ65=5,G65,0)</f>
        <v>0</v>
      </c>
      <c r="CA65" s="259">
        <v>1</v>
      </c>
      <c r="CB65" s="259">
        <v>1</v>
      </c>
    </row>
    <row r="66" spans="1:15" ht="12.75">
      <c r="A66" s="268"/>
      <c r="B66" s="271"/>
      <c r="C66" s="326" t="s">
        <v>195</v>
      </c>
      <c r="D66" s="327"/>
      <c r="E66" s="272">
        <v>0.9375</v>
      </c>
      <c r="F66" s="273"/>
      <c r="G66" s="274"/>
      <c r="H66" s="275"/>
      <c r="I66" s="269"/>
      <c r="J66" s="276"/>
      <c r="K66" s="269"/>
      <c r="M66" s="270" t="s">
        <v>195</v>
      </c>
      <c r="O66" s="259"/>
    </row>
    <row r="67" spans="1:80" ht="12.75">
      <c r="A67" s="260">
        <v>22</v>
      </c>
      <c r="B67" s="261" t="s">
        <v>196</v>
      </c>
      <c r="C67" s="262" t="s">
        <v>197</v>
      </c>
      <c r="D67" s="263" t="s">
        <v>120</v>
      </c>
      <c r="E67" s="264">
        <v>1.8</v>
      </c>
      <c r="F67" s="264">
        <v>0</v>
      </c>
      <c r="G67" s="265">
        <f>E67*F67</f>
        <v>0</v>
      </c>
      <c r="H67" s="266">
        <v>1.63</v>
      </c>
      <c r="I67" s="267">
        <f>E67*H67</f>
        <v>2.9339999999999997</v>
      </c>
      <c r="J67" s="266">
        <v>0</v>
      </c>
      <c r="K67" s="267">
        <f>E67*J67</f>
        <v>0</v>
      </c>
      <c r="O67" s="259">
        <v>2</v>
      </c>
      <c r="AA67" s="232">
        <v>1</v>
      </c>
      <c r="AB67" s="232">
        <v>1</v>
      </c>
      <c r="AC67" s="232">
        <v>1</v>
      </c>
      <c r="AZ67" s="232">
        <v>1</v>
      </c>
      <c r="BA67" s="232">
        <f>IF(AZ67=1,G67,0)</f>
        <v>0</v>
      </c>
      <c r="BB67" s="232">
        <f>IF(AZ67=2,G67,0)</f>
        <v>0</v>
      </c>
      <c r="BC67" s="232">
        <f>IF(AZ67=3,G67,0)</f>
        <v>0</v>
      </c>
      <c r="BD67" s="232">
        <f>IF(AZ67=4,G67,0)</f>
        <v>0</v>
      </c>
      <c r="BE67" s="232">
        <f>IF(AZ67=5,G67,0)</f>
        <v>0</v>
      </c>
      <c r="CA67" s="259">
        <v>1</v>
      </c>
      <c r="CB67" s="259">
        <v>1</v>
      </c>
    </row>
    <row r="68" spans="1:15" ht="12.75">
      <c r="A68" s="268"/>
      <c r="B68" s="271"/>
      <c r="C68" s="326" t="s">
        <v>198</v>
      </c>
      <c r="D68" s="327"/>
      <c r="E68" s="272">
        <v>1.8</v>
      </c>
      <c r="F68" s="273"/>
      <c r="G68" s="274"/>
      <c r="H68" s="275"/>
      <c r="I68" s="269"/>
      <c r="J68" s="276"/>
      <c r="K68" s="269"/>
      <c r="M68" s="270" t="s">
        <v>198</v>
      </c>
      <c r="O68" s="259"/>
    </row>
    <row r="69" spans="1:80" ht="12.75">
      <c r="A69" s="260">
        <v>23</v>
      </c>
      <c r="B69" s="261" t="s">
        <v>199</v>
      </c>
      <c r="C69" s="262" t="s">
        <v>200</v>
      </c>
      <c r="D69" s="263" t="s">
        <v>180</v>
      </c>
      <c r="E69" s="264">
        <v>30</v>
      </c>
      <c r="F69" s="264">
        <v>0</v>
      </c>
      <c r="G69" s="265">
        <f>E69*F69</f>
        <v>0</v>
      </c>
      <c r="H69" s="266">
        <v>0.00049</v>
      </c>
      <c r="I69" s="267">
        <f>E69*H69</f>
        <v>0.0147</v>
      </c>
      <c r="J69" s="266">
        <v>0</v>
      </c>
      <c r="K69" s="267">
        <f>E69*J69</f>
        <v>0</v>
      </c>
      <c r="O69" s="259">
        <v>2</v>
      </c>
      <c r="AA69" s="232">
        <v>1</v>
      </c>
      <c r="AB69" s="232">
        <v>1</v>
      </c>
      <c r="AC69" s="232">
        <v>1</v>
      </c>
      <c r="AZ69" s="232">
        <v>1</v>
      </c>
      <c r="BA69" s="232">
        <f>IF(AZ69=1,G69,0)</f>
        <v>0</v>
      </c>
      <c r="BB69" s="232">
        <f>IF(AZ69=2,G69,0)</f>
        <v>0</v>
      </c>
      <c r="BC69" s="232">
        <f>IF(AZ69=3,G69,0)</f>
        <v>0</v>
      </c>
      <c r="BD69" s="232">
        <f>IF(AZ69=4,G69,0)</f>
        <v>0</v>
      </c>
      <c r="BE69" s="232">
        <f>IF(AZ69=5,G69,0)</f>
        <v>0</v>
      </c>
      <c r="CA69" s="259">
        <v>1</v>
      </c>
      <c r="CB69" s="259">
        <v>1</v>
      </c>
    </row>
    <row r="70" spans="1:15" ht="12.75">
      <c r="A70" s="268"/>
      <c r="B70" s="271"/>
      <c r="C70" s="326" t="s">
        <v>201</v>
      </c>
      <c r="D70" s="327"/>
      <c r="E70" s="272">
        <v>30</v>
      </c>
      <c r="F70" s="273"/>
      <c r="G70" s="274"/>
      <c r="H70" s="275"/>
      <c r="I70" s="269"/>
      <c r="J70" s="276"/>
      <c r="K70" s="269"/>
      <c r="M70" s="270" t="s">
        <v>201</v>
      </c>
      <c r="O70" s="259"/>
    </row>
    <row r="71" spans="1:80" ht="12.75">
      <c r="A71" s="260">
        <v>24</v>
      </c>
      <c r="B71" s="261" t="s">
        <v>202</v>
      </c>
      <c r="C71" s="262" t="s">
        <v>203</v>
      </c>
      <c r="D71" s="263" t="s">
        <v>113</v>
      </c>
      <c r="E71" s="264">
        <v>99.6</v>
      </c>
      <c r="F71" s="264">
        <v>0</v>
      </c>
      <c r="G71" s="265">
        <f>E71*F71</f>
        <v>0</v>
      </c>
      <c r="H71" s="266">
        <v>0.00018</v>
      </c>
      <c r="I71" s="267">
        <f>E71*H71</f>
        <v>0.017928</v>
      </c>
      <c r="J71" s="266">
        <v>0</v>
      </c>
      <c r="K71" s="267">
        <f>E71*J71</f>
        <v>0</v>
      </c>
      <c r="O71" s="259">
        <v>2</v>
      </c>
      <c r="AA71" s="232">
        <v>1</v>
      </c>
      <c r="AB71" s="232">
        <v>1</v>
      </c>
      <c r="AC71" s="232">
        <v>1</v>
      </c>
      <c r="AZ71" s="232">
        <v>1</v>
      </c>
      <c r="BA71" s="232">
        <f>IF(AZ71=1,G71,0)</f>
        <v>0</v>
      </c>
      <c r="BB71" s="232">
        <f>IF(AZ71=2,G71,0)</f>
        <v>0</v>
      </c>
      <c r="BC71" s="232">
        <f>IF(AZ71=3,G71,0)</f>
        <v>0</v>
      </c>
      <c r="BD71" s="232">
        <f>IF(AZ71=4,G71,0)</f>
        <v>0</v>
      </c>
      <c r="BE71" s="232">
        <f>IF(AZ71=5,G71,0)</f>
        <v>0</v>
      </c>
      <c r="CA71" s="259">
        <v>1</v>
      </c>
      <c r="CB71" s="259">
        <v>1</v>
      </c>
    </row>
    <row r="72" spans="1:15" ht="12.75">
      <c r="A72" s="268"/>
      <c r="B72" s="271"/>
      <c r="C72" s="326" t="s">
        <v>204</v>
      </c>
      <c r="D72" s="327"/>
      <c r="E72" s="272">
        <v>51.6</v>
      </c>
      <c r="F72" s="273"/>
      <c r="G72" s="274"/>
      <c r="H72" s="275"/>
      <c r="I72" s="269"/>
      <c r="J72" s="276"/>
      <c r="K72" s="269"/>
      <c r="M72" s="270" t="s">
        <v>204</v>
      </c>
      <c r="O72" s="259"/>
    </row>
    <row r="73" spans="1:15" ht="12.75">
      <c r="A73" s="268"/>
      <c r="B73" s="271"/>
      <c r="C73" s="326" t="s">
        <v>205</v>
      </c>
      <c r="D73" s="327"/>
      <c r="E73" s="272">
        <v>48</v>
      </c>
      <c r="F73" s="273"/>
      <c r="G73" s="274"/>
      <c r="H73" s="275"/>
      <c r="I73" s="269"/>
      <c r="J73" s="276"/>
      <c r="K73" s="269"/>
      <c r="M73" s="270" t="s">
        <v>205</v>
      </c>
      <c r="O73" s="259"/>
    </row>
    <row r="74" spans="1:80" ht="12.75">
      <c r="A74" s="260">
        <v>25</v>
      </c>
      <c r="B74" s="261" t="s">
        <v>206</v>
      </c>
      <c r="C74" s="262" t="s">
        <v>207</v>
      </c>
      <c r="D74" s="263" t="s">
        <v>113</v>
      </c>
      <c r="E74" s="264">
        <v>109.56</v>
      </c>
      <c r="F74" s="264">
        <v>0</v>
      </c>
      <c r="G74" s="265">
        <f>E74*F74</f>
        <v>0</v>
      </c>
      <c r="H74" s="266">
        <v>0.0004</v>
      </c>
      <c r="I74" s="267">
        <f>E74*H74</f>
        <v>0.043824</v>
      </c>
      <c r="J74" s="266"/>
      <c r="K74" s="267">
        <f>E74*J74</f>
        <v>0</v>
      </c>
      <c r="O74" s="259">
        <v>2</v>
      </c>
      <c r="AA74" s="232">
        <v>3</v>
      </c>
      <c r="AB74" s="232">
        <v>1</v>
      </c>
      <c r="AC74" s="232" t="s">
        <v>206</v>
      </c>
      <c r="AZ74" s="232">
        <v>1</v>
      </c>
      <c r="BA74" s="232">
        <f>IF(AZ74=1,G74,0)</f>
        <v>0</v>
      </c>
      <c r="BB74" s="232">
        <f>IF(AZ74=2,G74,0)</f>
        <v>0</v>
      </c>
      <c r="BC74" s="232">
        <f>IF(AZ74=3,G74,0)</f>
        <v>0</v>
      </c>
      <c r="BD74" s="232">
        <f>IF(AZ74=4,G74,0)</f>
        <v>0</v>
      </c>
      <c r="BE74" s="232">
        <f>IF(AZ74=5,G74,0)</f>
        <v>0</v>
      </c>
      <c r="CA74" s="259">
        <v>3</v>
      </c>
      <c r="CB74" s="259">
        <v>1</v>
      </c>
    </row>
    <row r="75" spans="1:15" ht="12.75">
      <c r="A75" s="268"/>
      <c r="B75" s="271"/>
      <c r="C75" s="326" t="s">
        <v>208</v>
      </c>
      <c r="D75" s="327"/>
      <c r="E75" s="272">
        <v>109.56</v>
      </c>
      <c r="F75" s="273"/>
      <c r="G75" s="274"/>
      <c r="H75" s="275"/>
      <c r="I75" s="269"/>
      <c r="J75" s="276"/>
      <c r="K75" s="269"/>
      <c r="M75" s="270" t="s">
        <v>208</v>
      </c>
      <c r="O75" s="259"/>
    </row>
    <row r="76" spans="1:57" ht="12.75">
      <c r="A76" s="277"/>
      <c r="B76" s="278" t="s">
        <v>100</v>
      </c>
      <c r="C76" s="279" t="s">
        <v>192</v>
      </c>
      <c r="D76" s="280"/>
      <c r="E76" s="281"/>
      <c r="F76" s="282"/>
      <c r="G76" s="283">
        <f>SUM(G64:G75)</f>
        <v>0</v>
      </c>
      <c r="H76" s="284"/>
      <c r="I76" s="285">
        <f>SUM(I64:I75)</f>
        <v>5.3776395</v>
      </c>
      <c r="J76" s="284"/>
      <c r="K76" s="285">
        <f>SUM(K64:K75)</f>
        <v>0</v>
      </c>
      <c r="O76" s="259">
        <v>4</v>
      </c>
      <c r="BA76" s="286">
        <f>SUM(BA64:BA75)</f>
        <v>0</v>
      </c>
      <c r="BB76" s="286">
        <f>SUM(BB64:BB75)</f>
        <v>0</v>
      </c>
      <c r="BC76" s="286">
        <f>SUM(BC64:BC75)</f>
        <v>0</v>
      </c>
      <c r="BD76" s="286">
        <f>SUM(BD64:BD75)</f>
        <v>0</v>
      </c>
      <c r="BE76" s="286">
        <f>SUM(BE64:BE75)</f>
        <v>0</v>
      </c>
    </row>
    <row r="77" spans="1:15" ht="12.75">
      <c r="A77" s="249" t="s">
        <v>97</v>
      </c>
      <c r="B77" s="250" t="s">
        <v>209</v>
      </c>
      <c r="C77" s="251" t="s">
        <v>210</v>
      </c>
      <c r="D77" s="252"/>
      <c r="E77" s="253"/>
      <c r="F77" s="253"/>
      <c r="G77" s="254"/>
      <c r="H77" s="255"/>
      <c r="I77" s="256"/>
      <c r="J77" s="257"/>
      <c r="K77" s="258"/>
      <c r="O77" s="259">
        <v>1</v>
      </c>
    </row>
    <row r="78" spans="1:80" ht="22.5">
      <c r="A78" s="260">
        <v>26</v>
      </c>
      <c r="B78" s="261" t="s">
        <v>212</v>
      </c>
      <c r="C78" s="262" t="s">
        <v>213</v>
      </c>
      <c r="D78" s="263" t="s">
        <v>113</v>
      </c>
      <c r="E78" s="264">
        <v>60.6</v>
      </c>
      <c r="F78" s="264">
        <v>0</v>
      </c>
      <c r="G78" s="265">
        <f>E78*F78</f>
        <v>0</v>
      </c>
      <c r="H78" s="266">
        <v>0.37565</v>
      </c>
      <c r="I78" s="267">
        <f>E78*H78</f>
        <v>22.76439</v>
      </c>
      <c r="J78" s="266">
        <v>0</v>
      </c>
      <c r="K78" s="267">
        <f>E78*J78</f>
        <v>0</v>
      </c>
      <c r="O78" s="259">
        <v>2</v>
      </c>
      <c r="AA78" s="232">
        <v>1</v>
      </c>
      <c r="AB78" s="232">
        <v>1</v>
      </c>
      <c r="AC78" s="232">
        <v>1</v>
      </c>
      <c r="AZ78" s="232">
        <v>1</v>
      </c>
      <c r="BA78" s="232">
        <f>IF(AZ78=1,G78,0)</f>
        <v>0</v>
      </c>
      <c r="BB78" s="232">
        <f>IF(AZ78=2,G78,0)</f>
        <v>0</v>
      </c>
      <c r="BC78" s="232">
        <f>IF(AZ78=3,G78,0)</f>
        <v>0</v>
      </c>
      <c r="BD78" s="232">
        <f>IF(AZ78=4,G78,0)</f>
        <v>0</v>
      </c>
      <c r="BE78" s="232">
        <f>IF(AZ78=5,G78,0)</f>
        <v>0</v>
      </c>
      <c r="CA78" s="259">
        <v>1</v>
      </c>
      <c r="CB78" s="259">
        <v>1</v>
      </c>
    </row>
    <row r="79" spans="1:15" ht="12.75">
      <c r="A79" s="268"/>
      <c r="B79" s="271"/>
      <c r="C79" s="326" t="s">
        <v>214</v>
      </c>
      <c r="D79" s="327"/>
      <c r="E79" s="272">
        <v>60.6</v>
      </c>
      <c r="F79" s="273"/>
      <c r="G79" s="274"/>
      <c r="H79" s="275"/>
      <c r="I79" s="269"/>
      <c r="J79" s="276"/>
      <c r="K79" s="269"/>
      <c r="M79" s="270" t="s">
        <v>214</v>
      </c>
      <c r="O79" s="259"/>
    </row>
    <row r="80" spans="1:80" ht="12.75">
      <c r="A80" s="260">
        <v>27</v>
      </c>
      <c r="B80" s="261" t="s">
        <v>215</v>
      </c>
      <c r="C80" s="262" t="s">
        <v>216</v>
      </c>
      <c r="D80" s="263" t="s">
        <v>166</v>
      </c>
      <c r="E80" s="264">
        <v>0.4221</v>
      </c>
      <c r="F80" s="264">
        <v>0</v>
      </c>
      <c r="G80" s="265">
        <f>E80*F80</f>
        <v>0</v>
      </c>
      <c r="H80" s="266">
        <v>1.02029</v>
      </c>
      <c r="I80" s="267">
        <f>E80*H80</f>
        <v>0.4306644089999999</v>
      </c>
      <c r="J80" s="266">
        <v>0</v>
      </c>
      <c r="K80" s="267">
        <f>E80*J80</f>
        <v>0</v>
      </c>
      <c r="O80" s="259">
        <v>2</v>
      </c>
      <c r="AA80" s="232">
        <v>1</v>
      </c>
      <c r="AB80" s="232">
        <v>1</v>
      </c>
      <c r="AC80" s="232">
        <v>1</v>
      </c>
      <c r="AZ80" s="232">
        <v>1</v>
      </c>
      <c r="BA80" s="232">
        <f>IF(AZ80=1,G80,0)</f>
        <v>0</v>
      </c>
      <c r="BB80" s="232">
        <f>IF(AZ80=2,G80,0)</f>
        <v>0</v>
      </c>
      <c r="BC80" s="232">
        <f>IF(AZ80=3,G80,0)</f>
        <v>0</v>
      </c>
      <c r="BD80" s="232">
        <f>IF(AZ80=4,G80,0)</f>
        <v>0</v>
      </c>
      <c r="BE80" s="232">
        <f>IF(AZ80=5,G80,0)</f>
        <v>0</v>
      </c>
      <c r="CA80" s="259">
        <v>1</v>
      </c>
      <c r="CB80" s="259">
        <v>1</v>
      </c>
    </row>
    <row r="81" spans="1:15" ht="12.75">
      <c r="A81" s="268"/>
      <c r="B81" s="271"/>
      <c r="C81" s="326" t="s">
        <v>217</v>
      </c>
      <c r="D81" s="327"/>
      <c r="E81" s="272">
        <v>0</v>
      </c>
      <c r="F81" s="273"/>
      <c r="G81" s="274"/>
      <c r="H81" s="275"/>
      <c r="I81" s="269"/>
      <c r="J81" s="276"/>
      <c r="K81" s="269"/>
      <c r="M81" s="270" t="s">
        <v>217</v>
      </c>
      <c r="O81" s="259"/>
    </row>
    <row r="82" spans="1:15" ht="12.75">
      <c r="A82" s="268"/>
      <c r="B82" s="271"/>
      <c r="C82" s="326" t="s">
        <v>218</v>
      </c>
      <c r="D82" s="327"/>
      <c r="E82" s="272">
        <v>0.2966</v>
      </c>
      <c r="F82" s="273"/>
      <c r="G82" s="274"/>
      <c r="H82" s="275"/>
      <c r="I82" s="269"/>
      <c r="J82" s="276"/>
      <c r="K82" s="269"/>
      <c r="M82" s="270" t="s">
        <v>218</v>
      </c>
      <c r="O82" s="259"/>
    </row>
    <row r="83" spans="1:15" ht="12.75">
      <c r="A83" s="268"/>
      <c r="B83" s="271"/>
      <c r="C83" s="326" t="s">
        <v>219</v>
      </c>
      <c r="D83" s="327"/>
      <c r="E83" s="272">
        <v>0.1051</v>
      </c>
      <c r="F83" s="273"/>
      <c r="G83" s="274"/>
      <c r="H83" s="275"/>
      <c r="I83" s="269"/>
      <c r="J83" s="276"/>
      <c r="K83" s="269"/>
      <c r="M83" s="270" t="s">
        <v>219</v>
      </c>
      <c r="O83" s="259"/>
    </row>
    <row r="84" spans="1:15" ht="12.75">
      <c r="A84" s="268"/>
      <c r="B84" s="271"/>
      <c r="C84" s="326" t="s">
        <v>220</v>
      </c>
      <c r="D84" s="327"/>
      <c r="E84" s="272">
        <v>0.0204</v>
      </c>
      <c r="F84" s="273"/>
      <c r="G84" s="274"/>
      <c r="H84" s="275"/>
      <c r="I84" s="269"/>
      <c r="J84" s="276"/>
      <c r="K84" s="269"/>
      <c r="M84" s="270" t="s">
        <v>220</v>
      </c>
      <c r="O84" s="259"/>
    </row>
    <row r="85" spans="1:80" ht="22.5">
      <c r="A85" s="260">
        <v>28</v>
      </c>
      <c r="B85" s="261" t="s">
        <v>221</v>
      </c>
      <c r="C85" s="262" t="s">
        <v>222</v>
      </c>
      <c r="D85" s="263" t="s">
        <v>113</v>
      </c>
      <c r="E85" s="264">
        <v>9</v>
      </c>
      <c r="F85" s="264">
        <v>0</v>
      </c>
      <c r="G85" s="265">
        <f>E85*F85</f>
        <v>0</v>
      </c>
      <c r="H85" s="266">
        <v>0.14322</v>
      </c>
      <c r="I85" s="267">
        <f>E85*H85</f>
        <v>1.2889799999999998</v>
      </c>
      <c r="J85" s="266">
        <v>0</v>
      </c>
      <c r="K85" s="267">
        <f>E85*J85</f>
        <v>0</v>
      </c>
      <c r="O85" s="259">
        <v>2</v>
      </c>
      <c r="AA85" s="232">
        <v>1</v>
      </c>
      <c r="AB85" s="232">
        <v>0</v>
      </c>
      <c r="AC85" s="232">
        <v>0</v>
      </c>
      <c r="AZ85" s="232">
        <v>1</v>
      </c>
      <c r="BA85" s="232">
        <f>IF(AZ85=1,G85,0)</f>
        <v>0</v>
      </c>
      <c r="BB85" s="232">
        <f>IF(AZ85=2,G85,0)</f>
        <v>0</v>
      </c>
      <c r="BC85" s="232">
        <f>IF(AZ85=3,G85,0)</f>
        <v>0</v>
      </c>
      <c r="BD85" s="232">
        <f>IF(AZ85=4,G85,0)</f>
        <v>0</v>
      </c>
      <c r="BE85" s="232">
        <f>IF(AZ85=5,G85,0)</f>
        <v>0</v>
      </c>
      <c r="CA85" s="259">
        <v>1</v>
      </c>
      <c r="CB85" s="259">
        <v>0</v>
      </c>
    </row>
    <row r="86" spans="1:15" ht="12.75">
      <c r="A86" s="268"/>
      <c r="B86" s="271"/>
      <c r="C86" s="326" t="s">
        <v>223</v>
      </c>
      <c r="D86" s="327"/>
      <c r="E86" s="272">
        <v>9</v>
      </c>
      <c r="F86" s="273"/>
      <c r="G86" s="274"/>
      <c r="H86" s="275"/>
      <c r="I86" s="269"/>
      <c r="J86" s="276"/>
      <c r="K86" s="269"/>
      <c r="M86" s="270" t="s">
        <v>223</v>
      </c>
      <c r="O86" s="259"/>
    </row>
    <row r="87" spans="1:80" ht="12.75">
      <c r="A87" s="260">
        <v>29</v>
      </c>
      <c r="B87" s="261" t="s">
        <v>224</v>
      </c>
      <c r="C87" s="262" t="s">
        <v>225</v>
      </c>
      <c r="D87" s="263" t="s">
        <v>120</v>
      </c>
      <c r="E87" s="264">
        <v>15.336</v>
      </c>
      <c r="F87" s="264">
        <v>0</v>
      </c>
      <c r="G87" s="265">
        <f>E87*F87</f>
        <v>0</v>
      </c>
      <c r="H87" s="266">
        <v>0.0882</v>
      </c>
      <c r="I87" s="267">
        <f>E87*H87</f>
        <v>1.3526352</v>
      </c>
      <c r="J87" s="266">
        <v>0</v>
      </c>
      <c r="K87" s="267">
        <f>E87*J87</f>
        <v>0</v>
      </c>
      <c r="O87" s="259">
        <v>2</v>
      </c>
      <c r="AA87" s="232">
        <v>1</v>
      </c>
      <c r="AB87" s="232">
        <v>1</v>
      </c>
      <c r="AC87" s="232">
        <v>1</v>
      </c>
      <c r="AZ87" s="232">
        <v>1</v>
      </c>
      <c r="BA87" s="232">
        <f>IF(AZ87=1,G87,0)</f>
        <v>0</v>
      </c>
      <c r="BB87" s="232">
        <f>IF(AZ87=2,G87,0)</f>
        <v>0</v>
      </c>
      <c r="BC87" s="232">
        <f>IF(AZ87=3,G87,0)</f>
        <v>0</v>
      </c>
      <c r="BD87" s="232">
        <f>IF(AZ87=4,G87,0)</f>
        <v>0</v>
      </c>
      <c r="BE87" s="232">
        <f>IF(AZ87=5,G87,0)</f>
        <v>0</v>
      </c>
      <c r="CA87" s="259">
        <v>1</v>
      </c>
      <c r="CB87" s="259">
        <v>1</v>
      </c>
    </row>
    <row r="88" spans="1:15" ht="12.75">
      <c r="A88" s="268"/>
      <c r="B88" s="271"/>
      <c r="C88" s="326" t="s">
        <v>226</v>
      </c>
      <c r="D88" s="327"/>
      <c r="E88" s="272">
        <v>15.336</v>
      </c>
      <c r="F88" s="273"/>
      <c r="G88" s="274"/>
      <c r="H88" s="275"/>
      <c r="I88" s="269"/>
      <c r="J88" s="276"/>
      <c r="K88" s="269"/>
      <c r="M88" s="270" t="s">
        <v>226</v>
      </c>
      <c r="O88" s="259"/>
    </row>
    <row r="89" spans="1:80" ht="12.75">
      <c r="A89" s="260">
        <v>30</v>
      </c>
      <c r="B89" s="261" t="s">
        <v>227</v>
      </c>
      <c r="C89" s="262" t="s">
        <v>228</v>
      </c>
      <c r="D89" s="263" t="s">
        <v>229</v>
      </c>
      <c r="E89" s="264">
        <v>30</v>
      </c>
      <c r="F89" s="264">
        <v>0</v>
      </c>
      <c r="G89" s="265">
        <f>E89*F89</f>
        <v>0</v>
      </c>
      <c r="H89" s="266">
        <v>0</v>
      </c>
      <c r="I89" s="267">
        <f>E89*H89</f>
        <v>0</v>
      </c>
      <c r="J89" s="266">
        <v>0</v>
      </c>
      <c r="K89" s="267">
        <f>E89*J89</f>
        <v>0</v>
      </c>
      <c r="O89" s="259">
        <v>2</v>
      </c>
      <c r="AA89" s="232">
        <v>1</v>
      </c>
      <c r="AB89" s="232">
        <v>1</v>
      </c>
      <c r="AC89" s="232">
        <v>1</v>
      </c>
      <c r="AZ89" s="232">
        <v>1</v>
      </c>
      <c r="BA89" s="232">
        <f>IF(AZ89=1,G89,0)</f>
        <v>0</v>
      </c>
      <c r="BB89" s="232">
        <f>IF(AZ89=2,G89,0)</f>
        <v>0</v>
      </c>
      <c r="BC89" s="232">
        <f>IF(AZ89=3,G89,0)</f>
        <v>0</v>
      </c>
      <c r="BD89" s="232">
        <f>IF(AZ89=4,G89,0)</f>
        <v>0</v>
      </c>
      <c r="BE89" s="232">
        <f>IF(AZ89=5,G89,0)</f>
        <v>0</v>
      </c>
      <c r="CA89" s="259">
        <v>1</v>
      </c>
      <c r="CB89" s="259">
        <v>1</v>
      </c>
    </row>
    <row r="90" spans="1:15" ht="12.75">
      <c r="A90" s="268"/>
      <c r="B90" s="271"/>
      <c r="C90" s="326" t="s">
        <v>230</v>
      </c>
      <c r="D90" s="327"/>
      <c r="E90" s="272">
        <v>30</v>
      </c>
      <c r="F90" s="273"/>
      <c r="G90" s="274"/>
      <c r="H90" s="275"/>
      <c r="I90" s="269"/>
      <c r="J90" s="276"/>
      <c r="K90" s="269"/>
      <c r="M90" s="270" t="s">
        <v>230</v>
      </c>
      <c r="O90" s="259"/>
    </row>
    <row r="91" spans="1:57" ht="12.75">
      <c r="A91" s="277"/>
      <c r="B91" s="278" t="s">
        <v>100</v>
      </c>
      <c r="C91" s="279" t="s">
        <v>211</v>
      </c>
      <c r="D91" s="280"/>
      <c r="E91" s="281"/>
      <c r="F91" s="282"/>
      <c r="G91" s="283">
        <f>SUM(G77:G90)</f>
        <v>0</v>
      </c>
      <c r="H91" s="284"/>
      <c r="I91" s="285">
        <f>SUM(I77:I90)</f>
        <v>25.836669608999998</v>
      </c>
      <c r="J91" s="284"/>
      <c r="K91" s="285">
        <f>SUM(K77:K90)</f>
        <v>0</v>
      </c>
      <c r="O91" s="259">
        <v>4</v>
      </c>
      <c r="BA91" s="286">
        <f>SUM(BA77:BA90)</f>
        <v>0</v>
      </c>
      <c r="BB91" s="286">
        <f>SUM(BB77:BB90)</f>
        <v>0</v>
      </c>
      <c r="BC91" s="286">
        <f>SUM(BC77:BC90)</f>
        <v>0</v>
      </c>
      <c r="BD91" s="286">
        <f>SUM(BD77:BD90)</f>
        <v>0</v>
      </c>
      <c r="BE91" s="286">
        <f>SUM(BE77:BE90)</f>
        <v>0</v>
      </c>
    </row>
    <row r="92" spans="1:15" ht="12.75">
      <c r="A92" s="249" t="s">
        <v>97</v>
      </c>
      <c r="B92" s="250" t="s">
        <v>231</v>
      </c>
      <c r="C92" s="251" t="s">
        <v>232</v>
      </c>
      <c r="D92" s="252"/>
      <c r="E92" s="253"/>
      <c r="F92" s="253"/>
      <c r="G92" s="254"/>
      <c r="H92" s="255"/>
      <c r="I92" s="256"/>
      <c r="J92" s="257"/>
      <c r="K92" s="258"/>
      <c r="O92" s="259">
        <v>1</v>
      </c>
    </row>
    <row r="93" spans="1:80" ht="12.75">
      <c r="A93" s="260">
        <v>31</v>
      </c>
      <c r="B93" s="261" t="s">
        <v>234</v>
      </c>
      <c r="C93" s="262" t="s">
        <v>235</v>
      </c>
      <c r="D93" s="263" t="s">
        <v>113</v>
      </c>
      <c r="E93" s="264">
        <v>60.6</v>
      </c>
      <c r="F93" s="264">
        <v>0</v>
      </c>
      <c r="G93" s="265">
        <f>E93*F93</f>
        <v>0</v>
      </c>
      <c r="H93" s="266">
        <v>2E-05</v>
      </c>
      <c r="I93" s="267">
        <f>E93*H93</f>
        <v>0.0012120000000000002</v>
      </c>
      <c r="J93" s="266">
        <v>0</v>
      </c>
      <c r="K93" s="267">
        <f>E93*J93</f>
        <v>0</v>
      </c>
      <c r="O93" s="259">
        <v>2</v>
      </c>
      <c r="AA93" s="232">
        <v>1</v>
      </c>
      <c r="AB93" s="232">
        <v>1</v>
      </c>
      <c r="AC93" s="232">
        <v>1</v>
      </c>
      <c r="AZ93" s="232">
        <v>1</v>
      </c>
      <c r="BA93" s="232">
        <f>IF(AZ93=1,G93,0)</f>
        <v>0</v>
      </c>
      <c r="BB93" s="232">
        <f>IF(AZ93=2,G93,0)</f>
        <v>0</v>
      </c>
      <c r="BC93" s="232">
        <f>IF(AZ93=3,G93,0)</f>
        <v>0</v>
      </c>
      <c r="BD93" s="232">
        <f>IF(AZ93=4,G93,0)</f>
        <v>0</v>
      </c>
      <c r="BE93" s="232">
        <f>IF(AZ93=5,G93,0)</f>
        <v>0</v>
      </c>
      <c r="CA93" s="259">
        <v>1</v>
      </c>
      <c r="CB93" s="259">
        <v>1</v>
      </c>
    </row>
    <row r="94" spans="1:15" ht="12.75">
      <c r="A94" s="268"/>
      <c r="B94" s="271"/>
      <c r="C94" s="326" t="s">
        <v>236</v>
      </c>
      <c r="D94" s="327"/>
      <c r="E94" s="272">
        <v>60.6</v>
      </c>
      <c r="F94" s="273"/>
      <c r="G94" s="274"/>
      <c r="H94" s="275"/>
      <c r="I94" s="269"/>
      <c r="J94" s="276"/>
      <c r="K94" s="269"/>
      <c r="M94" s="270" t="s">
        <v>236</v>
      </c>
      <c r="O94" s="259"/>
    </row>
    <row r="95" spans="1:80" ht="22.5">
      <c r="A95" s="260">
        <v>32</v>
      </c>
      <c r="B95" s="261" t="s">
        <v>237</v>
      </c>
      <c r="C95" s="262" t="s">
        <v>238</v>
      </c>
      <c r="D95" s="263" t="s">
        <v>113</v>
      </c>
      <c r="E95" s="264">
        <v>60.6</v>
      </c>
      <c r="F95" s="264">
        <v>0</v>
      </c>
      <c r="G95" s="265">
        <f>E95*F95</f>
        <v>0</v>
      </c>
      <c r="H95" s="266">
        <v>0.02214</v>
      </c>
      <c r="I95" s="267">
        <f>E95*H95</f>
        <v>1.341684</v>
      </c>
      <c r="J95" s="266">
        <v>0</v>
      </c>
      <c r="K95" s="267">
        <f>E95*J95</f>
        <v>0</v>
      </c>
      <c r="O95" s="259">
        <v>2</v>
      </c>
      <c r="AA95" s="232">
        <v>1</v>
      </c>
      <c r="AB95" s="232">
        <v>0</v>
      </c>
      <c r="AC95" s="232">
        <v>0</v>
      </c>
      <c r="AZ95" s="232">
        <v>1</v>
      </c>
      <c r="BA95" s="232">
        <f>IF(AZ95=1,G95,0)</f>
        <v>0</v>
      </c>
      <c r="BB95" s="232">
        <f>IF(AZ95=2,G95,0)</f>
        <v>0</v>
      </c>
      <c r="BC95" s="232">
        <f>IF(AZ95=3,G95,0)</f>
        <v>0</v>
      </c>
      <c r="BD95" s="232">
        <f>IF(AZ95=4,G95,0)</f>
        <v>0</v>
      </c>
      <c r="BE95" s="232">
        <f>IF(AZ95=5,G95,0)</f>
        <v>0</v>
      </c>
      <c r="CA95" s="259">
        <v>1</v>
      </c>
      <c r="CB95" s="259">
        <v>0</v>
      </c>
    </row>
    <row r="96" spans="1:15" ht="12.75">
      <c r="A96" s="268"/>
      <c r="B96" s="271"/>
      <c r="C96" s="326" t="s">
        <v>239</v>
      </c>
      <c r="D96" s="327"/>
      <c r="E96" s="272">
        <v>60.6</v>
      </c>
      <c r="F96" s="273"/>
      <c r="G96" s="274"/>
      <c r="H96" s="275"/>
      <c r="I96" s="269"/>
      <c r="J96" s="276"/>
      <c r="K96" s="269"/>
      <c r="M96" s="270" t="s">
        <v>239</v>
      </c>
      <c r="O96" s="259"/>
    </row>
    <row r="97" spans="1:80" ht="12.75">
      <c r="A97" s="260">
        <v>33</v>
      </c>
      <c r="B97" s="261" t="s">
        <v>240</v>
      </c>
      <c r="C97" s="262" t="s">
        <v>241</v>
      </c>
      <c r="D97" s="263" t="s">
        <v>113</v>
      </c>
      <c r="E97" s="264">
        <v>14.7</v>
      </c>
      <c r="F97" s="264">
        <v>0</v>
      </c>
      <c r="G97" s="265">
        <f>E97*F97</f>
        <v>0</v>
      </c>
      <c r="H97" s="266">
        <v>0.01722</v>
      </c>
      <c r="I97" s="267">
        <f>E97*H97</f>
        <v>0.25313399999999997</v>
      </c>
      <c r="J97" s="266">
        <v>0</v>
      </c>
      <c r="K97" s="267">
        <f>E97*J97</f>
        <v>0</v>
      </c>
      <c r="O97" s="259">
        <v>2</v>
      </c>
      <c r="AA97" s="232">
        <v>1</v>
      </c>
      <c r="AB97" s="232">
        <v>1</v>
      </c>
      <c r="AC97" s="232">
        <v>1</v>
      </c>
      <c r="AZ97" s="232">
        <v>1</v>
      </c>
      <c r="BA97" s="232">
        <f>IF(AZ97=1,G97,0)</f>
        <v>0</v>
      </c>
      <c r="BB97" s="232">
        <f>IF(AZ97=2,G97,0)</f>
        <v>0</v>
      </c>
      <c r="BC97" s="232">
        <f>IF(AZ97=3,G97,0)</f>
        <v>0</v>
      </c>
      <c r="BD97" s="232">
        <f>IF(AZ97=4,G97,0)</f>
        <v>0</v>
      </c>
      <c r="BE97" s="232">
        <f>IF(AZ97=5,G97,0)</f>
        <v>0</v>
      </c>
      <c r="CA97" s="259">
        <v>1</v>
      </c>
      <c r="CB97" s="259">
        <v>1</v>
      </c>
    </row>
    <row r="98" spans="1:15" ht="12.75">
      <c r="A98" s="268"/>
      <c r="B98" s="271"/>
      <c r="C98" s="326" t="s">
        <v>242</v>
      </c>
      <c r="D98" s="327"/>
      <c r="E98" s="272">
        <v>14.7</v>
      </c>
      <c r="F98" s="273"/>
      <c r="G98" s="274"/>
      <c r="H98" s="275"/>
      <c r="I98" s="269"/>
      <c r="J98" s="276"/>
      <c r="K98" s="269"/>
      <c r="M98" s="270" t="s">
        <v>242</v>
      </c>
      <c r="O98" s="259"/>
    </row>
    <row r="99" spans="1:57" ht="12.75">
      <c r="A99" s="277"/>
      <c r="B99" s="278" t="s">
        <v>100</v>
      </c>
      <c r="C99" s="279" t="s">
        <v>233</v>
      </c>
      <c r="D99" s="280"/>
      <c r="E99" s="281"/>
      <c r="F99" s="282"/>
      <c r="G99" s="283">
        <f>SUM(G92:G98)</f>
        <v>0</v>
      </c>
      <c r="H99" s="284"/>
      <c r="I99" s="285">
        <f>SUM(I92:I98)</f>
        <v>1.59603</v>
      </c>
      <c r="J99" s="284"/>
      <c r="K99" s="285">
        <f>SUM(K92:K98)</f>
        <v>0</v>
      </c>
      <c r="O99" s="259">
        <v>4</v>
      </c>
      <c r="BA99" s="286">
        <f>SUM(BA92:BA98)</f>
        <v>0</v>
      </c>
      <c r="BB99" s="286">
        <f>SUM(BB92:BB98)</f>
        <v>0</v>
      </c>
      <c r="BC99" s="286">
        <f>SUM(BC92:BC98)</f>
        <v>0</v>
      </c>
      <c r="BD99" s="286">
        <f>SUM(BD92:BD98)</f>
        <v>0</v>
      </c>
      <c r="BE99" s="286">
        <f>SUM(BE92:BE98)</f>
        <v>0</v>
      </c>
    </row>
    <row r="100" spans="1:15" ht="12.75">
      <c r="A100" s="249" t="s">
        <v>97</v>
      </c>
      <c r="B100" s="250" t="s">
        <v>243</v>
      </c>
      <c r="C100" s="251" t="s">
        <v>244</v>
      </c>
      <c r="D100" s="252"/>
      <c r="E100" s="253"/>
      <c r="F100" s="253"/>
      <c r="G100" s="254"/>
      <c r="H100" s="255"/>
      <c r="I100" s="256"/>
      <c r="J100" s="257"/>
      <c r="K100" s="258"/>
      <c r="O100" s="259">
        <v>1</v>
      </c>
    </row>
    <row r="101" spans="1:80" ht="12.75">
      <c r="A101" s="260">
        <v>34</v>
      </c>
      <c r="B101" s="261" t="s">
        <v>246</v>
      </c>
      <c r="C101" s="262" t="s">
        <v>247</v>
      </c>
      <c r="D101" s="263" t="s">
        <v>113</v>
      </c>
      <c r="E101" s="264">
        <v>60.6</v>
      </c>
      <c r="F101" s="264">
        <v>0</v>
      </c>
      <c r="G101" s="265">
        <f>E101*F101</f>
        <v>0</v>
      </c>
      <c r="H101" s="266">
        <v>0.01838</v>
      </c>
      <c r="I101" s="267">
        <f>E101*H101</f>
        <v>1.113828</v>
      </c>
      <c r="J101" s="266">
        <v>0</v>
      </c>
      <c r="K101" s="267">
        <f>E101*J101</f>
        <v>0</v>
      </c>
      <c r="O101" s="259">
        <v>2</v>
      </c>
      <c r="AA101" s="232">
        <v>1</v>
      </c>
      <c r="AB101" s="232">
        <v>1</v>
      </c>
      <c r="AC101" s="232">
        <v>1</v>
      </c>
      <c r="AZ101" s="232">
        <v>1</v>
      </c>
      <c r="BA101" s="232">
        <f>IF(AZ101=1,G101,0)</f>
        <v>0</v>
      </c>
      <c r="BB101" s="232">
        <f>IF(AZ101=2,G101,0)</f>
        <v>0</v>
      </c>
      <c r="BC101" s="232">
        <f>IF(AZ101=3,G101,0)</f>
        <v>0</v>
      </c>
      <c r="BD101" s="232">
        <f>IF(AZ101=4,G101,0)</f>
        <v>0</v>
      </c>
      <c r="BE101" s="232">
        <f>IF(AZ101=5,G101,0)</f>
        <v>0</v>
      </c>
      <c r="CA101" s="259">
        <v>1</v>
      </c>
      <c r="CB101" s="259">
        <v>1</v>
      </c>
    </row>
    <row r="102" spans="1:15" ht="12.75">
      <c r="A102" s="268"/>
      <c r="B102" s="271"/>
      <c r="C102" s="326" t="s">
        <v>214</v>
      </c>
      <c r="D102" s="327"/>
      <c r="E102" s="272">
        <v>60.6</v>
      </c>
      <c r="F102" s="273"/>
      <c r="G102" s="274"/>
      <c r="H102" s="275"/>
      <c r="I102" s="269"/>
      <c r="J102" s="276"/>
      <c r="K102" s="269"/>
      <c r="M102" s="270" t="s">
        <v>214</v>
      </c>
      <c r="O102" s="259"/>
    </row>
    <row r="103" spans="1:80" ht="12.75">
      <c r="A103" s="260">
        <v>35</v>
      </c>
      <c r="B103" s="261" t="s">
        <v>248</v>
      </c>
      <c r="C103" s="262" t="s">
        <v>249</v>
      </c>
      <c r="D103" s="263" t="s">
        <v>113</v>
      </c>
      <c r="E103" s="264">
        <v>60.6</v>
      </c>
      <c r="F103" s="264">
        <v>0</v>
      </c>
      <c r="G103" s="265">
        <f>E103*F103</f>
        <v>0</v>
      </c>
      <c r="H103" s="266">
        <v>0</v>
      </c>
      <c r="I103" s="267">
        <f>E103*H103</f>
        <v>0</v>
      </c>
      <c r="J103" s="266">
        <v>0</v>
      </c>
      <c r="K103" s="267">
        <f>E103*J103</f>
        <v>0</v>
      </c>
      <c r="O103" s="259">
        <v>2</v>
      </c>
      <c r="AA103" s="232">
        <v>1</v>
      </c>
      <c r="AB103" s="232">
        <v>1</v>
      </c>
      <c r="AC103" s="232">
        <v>1</v>
      </c>
      <c r="AZ103" s="232">
        <v>1</v>
      </c>
      <c r="BA103" s="232">
        <f>IF(AZ103=1,G103,0)</f>
        <v>0</v>
      </c>
      <c r="BB103" s="232">
        <f>IF(AZ103=2,G103,0)</f>
        <v>0</v>
      </c>
      <c r="BC103" s="232">
        <f>IF(AZ103=3,G103,0)</f>
        <v>0</v>
      </c>
      <c r="BD103" s="232">
        <f>IF(AZ103=4,G103,0)</f>
        <v>0</v>
      </c>
      <c r="BE103" s="232">
        <f>IF(AZ103=5,G103,0)</f>
        <v>0</v>
      </c>
      <c r="CA103" s="259">
        <v>1</v>
      </c>
      <c r="CB103" s="259">
        <v>1</v>
      </c>
    </row>
    <row r="104" spans="1:57" ht="12.75">
      <c r="A104" s="277"/>
      <c r="B104" s="278" t="s">
        <v>100</v>
      </c>
      <c r="C104" s="279" t="s">
        <v>245</v>
      </c>
      <c r="D104" s="280"/>
      <c r="E104" s="281"/>
      <c r="F104" s="282"/>
      <c r="G104" s="283">
        <f>SUM(G100:G103)</f>
        <v>0</v>
      </c>
      <c r="H104" s="284"/>
      <c r="I104" s="285">
        <f>SUM(I100:I103)</f>
        <v>1.113828</v>
      </c>
      <c r="J104" s="284"/>
      <c r="K104" s="285">
        <f>SUM(K100:K103)</f>
        <v>0</v>
      </c>
      <c r="O104" s="259">
        <v>4</v>
      </c>
      <c r="BA104" s="286">
        <f>SUM(BA100:BA103)</f>
        <v>0</v>
      </c>
      <c r="BB104" s="286">
        <f>SUM(BB100:BB103)</f>
        <v>0</v>
      </c>
      <c r="BC104" s="286">
        <f>SUM(BC100:BC103)</f>
        <v>0</v>
      </c>
      <c r="BD104" s="286">
        <f>SUM(BD100:BD103)</f>
        <v>0</v>
      </c>
      <c r="BE104" s="286">
        <f>SUM(BE100:BE103)</f>
        <v>0</v>
      </c>
    </row>
    <row r="105" spans="1:15" ht="12.75">
      <c r="A105" s="249" t="s">
        <v>97</v>
      </c>
      <c r="B105" s="250" t="s">
        <v>250</v>
      </c>
      <c r="C105" s="251" t="s">
        <v>251</v>
      </c>
      <c r="D105" s="252"/>
      <c r="E105" s="253"/>
      <c r="F105" s="253"/>
      <c r="G105" s="254"/>
      <c r="H105" s="255"/>
      <c r="I105" s="256"/>
      <c r="J105" s="257"/>
      <c r="K105" s="258"/>
      <c r="O105" s="259">
        <v>1</v>
      </c>
    </row>
    <row r="106" spans="1:80" ht="12.75">
      <c r="A106" s="260">
        <v>36</v>
      </c>
      <c r="B106" s="261" t="s">
        <v>253</v>
      </c>
      <c r="C106" s="262" t="s">
        <v>254</v>
      </c>
      <c r="D106" s="263" t="s">
        <v>113</v>
      </c>
      <c r="E106" s="264">
        <v>90.6</v>
      </c>
      <c r="F106" s="264">
        <v>0</v>
      </c>
      <c r="G106" s="265">
        <f>E106*F106</f>
        <v>0</v>
      </c>
      <c r="H106" s="266">
        <v>0.00099</v>
      </c>
      <c r="I106" s="267">
        <f>E106*H106</f>
        <v>0.089694</v>
      </c>
      <c r="J106" s="266">
        <v>0</v>
      </c>
      <c r="K106" s="267">
        <f>E106*J106</f>
        <v>0</v>
      </c>
      <c r="O106" s="259">
        <v>2</v>
      </c>
      <c r="AA106" s="232">
        <v>1</v>
      </c>
      <c r="AB106" s="232">
        <v>1</v>
      </c>
      <c r="AC106" s="232">
        <v>1</v>
      </c>
      <c r="AZ106" s="232">
        <v>1</v>
      </c>
      <c r="BA106" s="232">
        <f>IF(AZ106=1,G106,0)</f>
        <v>0</v>
      </c>
      <c r="BB106" s="232">
        <f>IF(AZ106=2,G106,0)</f>
        <v>0</v>
      </c>
      <c r="BC106" s="232">
        <f>IF(AZ106=3,G106,0)</f>
        <v>0</v>
      </c>
      <c r="BD106" s="232">
        <f>IF(AZ106=4,G106,0)</f>
        <v>0</v>
      </c>
      <c r="BE106" s="232">
        <f>IF(AZ106=5,G106,0)</f>
        <v>0</v>
      </c>
      <c r="CA106" s="259">
        <v>1</v>
      </c>
      <c r="CB106" s="259">
        <v>1</v>
      </c>
    </row>
    <row r="107" spans="1:15" ht="12.75">
      <c r="A107" s="268"/>
      <c r="B107" s="271"/>
      <c r="C107" s="326" t="s">
        <v>255</v>
      </c>
      <c r="D107" s="327"/>
      <c r="E107" s="272">
        <v>60.6</v>
      </c>
      <c r="F107" s="273"/>
      <c r="G107" s="274"/>
      <c r="H107" s="275"/>
      <c r="I107" s="269"/>
      <c r="J107" s="276"/>
      <c r="K107" s="269"/>
      <c r="M107" s="270" t="s">
        <v>255</v>
      </c>
      <c r="O107" s="259"/>
    </row>
    <row r="108" spans="1:15" ht="22.5">
      <c r="A108" s="268"/>
      <c r="B108" s="271"/>
      <c r="C108" s="326" t="s">
        <v>256</v>
      </c>
      <c r="D108" s="327"/>
      <c r="E108" s="272">
        <v>30</v>
      </c>
      <c r="F108" s="273"/>
      <c r="G108" s="274"/>
      <c r="H108" s="275"/>
      <c r="I108" s="269"/>
      <c r="J108" s="276"/>
      <c r="K108" s="269"/>
      <c r="M108" s="270" t="s">
        <v>256</v>
      </c>
      <c r="O108" s="259"/>
    </row>
    <row r="109" spans="1:80" ht="12.75">
      <c r="A109" s="260">
        <v>37</v>
      </c>
      <c r="B109" s="261" t="s">
        <v>257</v>
      </c>
      <c r="C109" s="262" t="s">
        <v>258</v>
      </c>
      <c r="D109" s="263" t="s">
        <v>113</v>
      </c>
      <c r="E109" s="264">
        <v>90.6</v>
      </c>
      <c r="F109" s="264">
        <v>0</v>
      </c>
      <c r="G109" s="265">
        <f>E109*F109</f>
        <v>0</v>
      </c>
      <c r="H109" s="266">
        <v>0</v>
      </c>
      <c r="I109" s="267">
        <f>E109*H109</f>
        <v>0</v>
      </c>
      <c r="J109" s="266">
        <v>0</v>
      </c>
      <c r="K109" s="267">
        <f>E109*J109</f>
        <v>0</v>
      </c>
      <c r="O109" s="259">
        <v>2</v>
      </c>
      <c r="AA109" s="232">
        <v>1</v>
      </c>
      <c r="AB109" s="232">
        <v>1</v>
      </c>
      <c r="AC109" s="232">
        <v>1</v>
      </c>
      <c r="AZ109" s="232">
        <v>1</v>
      </c>
      <c r="BA109" s="232">
        <f>IF(AZ109=1,G109,0)</f>
        <v>0</v>
      </c>
      <c r="BB109" s="232">
        <f>IF(AZ109=2,G109,0)</f>
        <v>0</v>
      </c>
      <c r="BC109" s="232">
        <f>IF(AZ109=3,G109,0)</f>
        <v>0</v>
      </c>
      <c r="BD109" s="232">
        <f>IF(AZ109=4,G109,0)</f>
        <v>0</v>
      </c>
      <c r="BE109" s="232">
        <f>IF(AZ109=5,G109,0)</f>
        <v>0</v>
      </c>
      <c r="CA109" s="259">
        <v>1</v>
      </c>
      <c r="CB109" s="259">
        <v>1</v>
      </c>
    </row>
    <row r="110" spans="1:80" ht="22.5">
      <c r="A110" s="260">
        <v>38</v>
      </c>
      <c r="B110" s="261" t="s">
        <v>259</v>
      </c>
      <c r="C110" s="262" t="s">
        <v>260</v>
      </c>
      <c r="D110" s="263" t="s">
        <v>120</v>
      </c>
      <c r="E110" s="264">
        <v>24.24</v>
      </c>
      <c r="F110" s="264">
        <v>0</v>
      </c>
      <c r="G110" s="265">
        <f>E110*F110</f>
        <v>0</v>
      </c>
      <c r="H110" s="266">
        <v>0.00112</v>
      </c>
      <c r="I110" s="267">
        <f>E110*H110</f>
        <v>0.027148799999999997</v>
      </c>
      <c r="J110" s="266">
        <v>-2.5</v>
      </c>
      <c r="K110" s="267">
        <f>E110*J110</f>
        <v>-60.599999999999994</v>
      </c>
      <c r="O110" s="259">
        <v>2</v>
      </c>
      <c r="AA110" s="232">
        <v>1</v>
      </c>
      <c r="AB110" s="232">
        <v>1</v>
      </c>
      <c r="AC110" s="232">
        <v>1</v>
      </c>
      <c r="AZ110" s="232">
        <v>1</v>
      </c>
      <c r="BA110" s="232">
        <f>IF(AZ110=1,G110,0)</f>
        <v>0</v>
      </c>
      <c r="BB110" s="232">
        <f>IF(AZ110=2,G110,0)</f>
        <v>0</v>
      </c>
      <c r="BC110" s="232">
        <f>IF(AZ110=3,G110,0)</f>
        <v>0</v>
      </c>
      <c r="BD110" s="232">
        <f>IF(AZ110=4,G110,0)</f>
        <v>0</v>
      </c>
      <c r="BE110" s="232">
        <f>IF(AZ110=5,G110,0)</f>
        <v>0</v>
      </c>
      <c r="CA110" s="259">
        <v>1</v>
      </c>
      <c r="CB110" s="259">
        <v>1</v>
      </c>
    </row>
    <row r="111" spans="1:15" ht="12.75">
      <c r="A111" s="268"/>
      <c r="B111" s="271"/>
      <c r="C111" s="326" t="s">
        <v>261</v>
      </c>
      <c r="D111" s="327"/>
      <c r="E111" s="272">
        <v>24.24</v>
      </c>
      <c r="F111" s="273"/>
      <c r="G111" s="274"/>
      <c r="H111" s="275"/>
      <c r="I111" s="269"/>
      <c r="J111" s="276"/>
      <c r="K111" s="269"/>
      <c r="M111" s="270" t="s">
        <v>261</v>
      </c>
      <c r="O111" s="259"/>
    </row>
    <row r="112" spans="1:80" ht="12.75">
      <c r="A112" s="260">
        <v>39</v>
      </c>
      <c r="B112" s="261" t="s">
        <v>262</v>
      </c>
      <c r="C112" s="262" t="s">
        <v>263</v>
      </c>
      <c r="D112" s="263" t="s">
        <v>180</v>
      </c>
      <c r="E112" s="264">
        <v>3</v>
      </c>
      <c r="F112" s="264">
        <v>0</v>
      </c>
      <c r="G112" s="265">
        <f>E112*F112</f>
        <v>0</v>
      </c>
      <c r="H112" s="266">
        <v>0</v>
      </c>
      <c r="I112" s="267">
        <f>E112*H112</f>
        <v>0</v>
      </c>
      <c r="J112" s="266">
        <v>-0.00069</v>
      </c>
      <c r="K112" s="267">
        <f>E112*J112</f>
        <v>-0.00207</v>
      </c>
      <c r="O112" s="259">
        <v>2</v>
      </c>
      <c r="AA112" s="232">
        <v>1</v>
      </c>
      <c r="AB112" s="232">
        <v>1</v>
      </c>
      <c r="AC112" s="232">
        <v>1</v>
      </c>
      <c r="AZ112" s="232">
        <v>1</v>
      </c>
      <c r="BA112" s="232">
        <f>IF(AZ112=1,G112,0)</f>
        <v>0</v>
      </c>
      <c r="BB112" s="232">
        <f>IF(AZ112=2,G112,0)</f>
        <v>0</v>
      </c>
      <c r="BC112" s="232">
        <f>IF(AZ112=3,G112,0)</f>
        <v>0</v>
      </c>
      <c r="BD112" s="232">
        <f>IF(AZ112=4,G112,0)</f>
        <v>0</v>
      </c>
      <c r="BE112" s="232">
        <f>IF(AZ112=5,G112,0)</f>
        <v>0</v>
      </c>
      <c r="CA112" s="259">
        <v>1</v>
      </c>
      <c r="CB112" s="259">
        <v>1</v>
      </c>
    </row>
    <row r="113" spans="1:15" ht="12.75">
      <c r="A113" s="268"/>
      <c r="B113" s="271"/>
      <c r="C113" s="326" t="s">
        <v>264</v>
      </c>
      <c r="D113" s="327"/>
      <c r="E113" s="272">
        <v>3</v>
      </c>
      <c r="F113" s="273"/>
      <c r="G113" s="274"/>
      <c r="H113" s="275"/>
      <c r="I113" s="269"/>
      <c r="J113" s="276"/>
      <c r="K113" s="269"/>
      <c r="M113" s="270" t="s">
        <v>264</v>
      </c>
      <c r="O113" s="259"/>
    </row>
    <row r="114" spans="1:80" ht="12.75">
      <c r="A114" s="260">
        <v>40</v>
      </c>
      <c r="B114" s="261" t="s">
        <v>265</v>
      </c>
      <c r="C114" s="262" t="s">
        <v>266</v>
      </c>
      <c r="D114" s="263" t="s">
        <v>120</v>
      </c>
      <c r="E114" s="264">
        <v>24.24</v>
      </c>
      <c r="F114" s="264">
        <v>0</v>
      </c>
      <c r="G114" s="265">
        <f>E114*F114</f>
        <v>0</v>
      </c>
      <c r="H114" s="266">
        <v>0</v>
      </c>
      <c r="I114" s="267">
        <f>E114*H114</f>
        <v>0</v>
      </c>
      <c r="J114" s="266">
        <v>0</v>
      </c>
      <c r="K114" s="267">
        <f>E114*J114</f>
        <v>0</v>
      </c>
      <c r="O114" s="259">
        <v>2</v>
      </c>
      <c r="AA114" s="232">
        <v>1</v>
      </c>
      <c r="AB114" s="232">
        <v>1</v>
      </c>
      <c r="AC114" s="232">
        <v>1</v>
      </c>
      <c r="AZ114" s="232">
        <v>1</v>
      </c>
      <c r="BA114" s="232">
        <f>IF(AZ114=1,G114,0)</f>
        <v>0</v>
      </c>
      <c r="BB114" s="232">
        <f>IF(AZ114=2,G114,0)</f>
        <v>0</v>
      </c>
      <c r="BC114" s="232">
        <f>IF(AZ114=3,G114,0)</f>
        <v>0</v>
      </c>
      <c r="BD114" s="232">
        <f>IF(AZ114=4,G114,0)</f>
        <v>0</v>
      </c>
      <c r="BE114" s="232">
        <f>IF(AZ114=5,G114,0)</f>
        <v>0</v>
      </c>
      <c r="CA114" s="259">
        <v>1</v>
      </c>
      <c r="CB114" s="259">
        <v>1</v>
      </c>
    </row>
    <row r="115" spans="1:57" ht="12.75">
      <c r="A115" s="277"/>
      <c r="B115" s="278" t="s">
        <v>100</v>
      </c>
      <c r="C115" s="279" t="s">
        <v>252</v>
      </c>
      <c r="D115" s="280"/>
      <c r="E115" s="281"/>
      <c r="F115" s="282"/>
      <c r="G115" s="283">
        <f>SUM(G105:G114)</f>
        <v>0</v>
      </c>
      <c r="H115" s="284"/>
      <c r="I115" s="285">
        <f>SUM(I105:I114)</f>
        <v>0.1168428</v>
      </c>
      <c r="J115" s="284"/>
      <c r="K115" s="285">
        <f>SUM(K105:K114)</f>
        <v>-60.60207</v>
      </c>
      <c r="O115" s="259">
        <v>4</v>
      </c>
      <c r="BA115" s="286">
        <f>SUM(BA105:BA114)</f>
        <v>0</v>
      </c>
      <c r="BB115" s="286">
        <f>SUM(BB105:BB114)</f>
        <v>0</v>
      </c>
      <c r="BC115" s="286">
        <f>SUM(BC105:BC114)</f>
        <v>0</v>
      </c>
      <c r="BD115" s="286">
        <f>SUM(BD105:BD114)</f>
        <v>0</v>
      </c>
      <c r="BE115" s="286">
        <f>SUM(BE105:BE114)</f>
        <v>0</v>
      </c>
    </row>
    <row r="116" spans="1:15" ht="12.75">
      <c r="A116" s="249" t="s">
        <v>97</v>
      </c>
      <c r="B116" s="250" t="s">
        <v>267</v>
      </c>
      <c r="C116" s="251" t="s">
        <v>268</v>
      </c>
      <c r="D116" s="252"/>
      <c r="E116" s="253"/>
      <c r="F116" s="253"/>
      <c r="G116" s="254"/>
      <c r="H116" s="255"/>
      <c r="I116" s="256"/>
      <c r="J116" s="257"/>
      <c r="K116" s="258"/>
      <c r="O116" s="259">
        <v>1</v>
      </c>
    </row>
    <row r="117" spans="1:80" ht="12.75">
      <c r="A117" s="260">
        <v>41</v>
      </c>
      <c r="B117" s="261" t="s">
        <v>270</v>
      </c>
      <c r="C117" s="262" t="s">
        <v>271</v>
      </c>
      <c r="D117" s="263" t="s">
        <v>166</v>
      </c>
      <c r="E117" s="264">
        <v>61.583430488</v>
      </c>
      <c r="F117" s="264">
        <v>0</v>
      </c>
      <c r="G117" s="265">
        <f>E117*F117</f>
        <v>0</v>
      </c>
      <c r="H117" s="266">
        <v>0</v>
      </c>
      <c r="I117" s="267">
        <f>E117*H117</f>
        <v>0</v>
      </c>
      <c r="J117" s="266"/>
      <c r="K117" s="267">
        <f>E117*J117</f>
        <v>0</v>
      </c>
      <c r="O117" s="259">
        <v>2</v>
      </c>
      <c r="AA117" s="232">
        <v>7</v>
      </c>
      <c r="AB117" s="232">
        <v>1</v>
      </c>
      <c r="AC117" s="232">
        <v>2</v>
      </c>
      <c r="AZ117" s="232">
        <v>1</v>
      </c>
      <c r="BA117" s="232">
        <f>IF(AZ117=1,G117,0)</f>
        <v>0</v>
      </c>
      <c r="BB117" s="232">
        <f>IF(AZ117=2,G117,0)</f>
        <v>0</v>
      </c>
      <c r="BC117" s="232">
        <f>IF(AZ117=3,G117,0)</f>
        <v>0</v>
      </c>
      <c r="BD117" s="232">
        <f>IF(AZ117=4,G117,0)</f>
        <v>0</v>
      </c>
      <c r="BE117" s="232">
        <f>IF(AZ117=5,G117,0)</f>
        <v>0</v>
      </c>
      <c r="CA117" s="259">
        <v>7</v>
      </c>
      <c r="CB117" s="259">
        <v>1</v>
      </c>
    </row>
    <row r="118" spans="1:57" ht="12.75">
      <c r="A118" s="277"/>
      <c r="B118" s="278" t="s">
        <v>100</v>
      </c>
      <c r="C118" s="279" t="s">
        <v>269</v>
      </c>
      <c r="D118" s="280"/>
      <c r="E118" s="281"/>
      <c r="F118" s="282"/>
      <c r="G118" s="283">
        <f>SUM(G116:G117)</f>
        <v>0</v>
      </c>
      <c r="H118" s="284"/>
      <c r="I118" s="285">
        <f>SUM(I116:I117)</f>
        <v>0</v>
      </c>
      <c r="J118" s="284"/>
      <c r="K118" s="285">
        <f>SUM(K116:K117)</f>
        <v>0</v>
      </c>
      <c r="O118" s="259">
        <v>4</v>
      </c>
      <c r="BA118" s="286">
        <f>SUM(BA116:BA117)</f>
        <v>0</v>
      </c>
      <c r="BB118" s="286">
        <f>SUM(BB116:BB117)</f>
        <v>0</v>
      </c>
      <c r="BC118" s="286">
        <f>SUM(BC116:BC117)</f>
        <v>0</v>
      </c>
      <c r="BD118" s="286">
        <f>SUM(BD116:BD117)</f>
        <v>0</v>
      </c>
      <c r="BE118" s="286">
        <f>SUM(BE116:BE117)</f>
        <v>0</v>
      </c>
    </row>
    <row r="119" spans="1:15" ht="12.75">
      <c r="A119" s="249" t="s">
        <v>97</v>
      </c>
      <c r="B119" s="250" t="s">
        <v>272</v>
      </c>
      <c r="C119" s="251" t="s">
        <v>273</v>
      </c>
      <c r="D119" s="252"/>
      <c r="E119" s="253"/>
      <c r="F119" s="253"/>
      <c r="G119" s="254"/>
      <c r="H119" s="255"/>
      <c r="I119" s="256"/>
      <c r="J119" s="257"/>
      <c r="K119" s="258"/>
      <c r="O119" s="259">
        <v>1</v>
      </c>
    </row>
    <row r="120" spans="1:80" ht="12.75">
      <c r="A120" s="260">
        <v>42</v>
      </c>
      <c r="B120" s="261" t="s">
        <v>275</v>
      </c>
      <c r="C120" s="262" t="s">
        <v>276</v>
      </c>
      <c r="D120" s="263" t="s">
        <v>166</v>
      </c>
      <c r="E120" s="264">
        <v>60.60207</v>
      </c>
      <c r="F120" s="264">
        <v>0</v>
      </c>
      <c r="G120" s="265">
        <f>E120*F120</f>
        <v>0</v>
      </c>
      <c r="H120" s="266">
        <v>0</v>
      </c>
      <c r="I120" s="267">
        <f>E120*H120</f>
        <v>0</v>
      </c>
      <c r="J120" s="266"/>
      <c r="K120" s="267">
        <f>E120*J120</f>
        <v>0</v>
      </c>
      <c r="O120" s="259">
        <v>2</v>
      </c>
      <c r="AA120" s="232">
        <v>8</v>
      </c>
      <c r="AB120" s="232">
        <v>0</v>
      </c>
      <c r="AC120" s="232">
        <v>3</v>
      </c>
      <c r="AZ120" s="232">
        <v>1</v>
      </c>
      <c r="BA120" s="232">
        <f>IF(AZ120=1,G120,0)</f>
        <v>0</v>
      </c>
      <c r="BB120" s="232">
        <f>IF(AZ120=2,G120,0)</f>
        <v>0</v>
      </c>
      <c r="BC120" s="232">
        <f>IF(AZ120=3,G120,0)</f>
        <v>0</v>
      </c>
      <c r="BD120" s="232">
        <f>IF(AZ120=4,G120,0)</f>
        <v>0</v>
      </c>
      <c r="BE120" s="232">
        <f>IF(AZ120=5,G120,0)</f>
        <v>0</v>
      </c>
      <c r="CA120" s="259">
        <v>8</v>
      </c>
      <c r="CB120" s="259">
        <v>0</v>
      </c>
    </row>
    <row r="121" spans="1:80" ht="12.75">
      <c r="A121" s="260">
        <v>43</v>
      </c>
      <c r="B121" s="261" t="s">
        <v>277</v>
      </c>
      <c r="C121" s="262" t="s">
        <v>278</v>
      </c>
      <c r="D121" s="263" t="s">
        <v>166</v>
      </c>
      <c r="E121" s="264">
        <v>60.60207</v>
      </c>
      <c r="F121" s="264">
        <v>0</v>
      </c>
      <c r="G121" s="265">
        <f>E121*F121</f>
        <v>0</v>
      </c>
      <c r="H121" s="266">
        <v>0</v>
      </c>
      <c r="I121" s="267">
        <f>E121*H121</f>
        <v>0</v>
      </c>
      <c r="J121" s="266"/>
      <c r="K121" s="267">
        <f>E121*J121</f>
        <v>0</v>
      </c>
      <c r="O121" s="259">
        <v>2</v>
      </c>
      <c r="AA121" s="232">
        <v>8</v>
      </c>
      <c r="AB121" s="232">
        <v>0</v>
      </c>
      <c r="AC121" s="232">
        <v>3</v>
      </c>
      <c r="AZ121" s="232">
        <v>1</v>
      </c>
      <c r="BA121" s="232">
        <f>IF(AZ121=1,G121,0)</f>
        <v>0</v>
      </c>
      <c r="BB121" s="232">
        <f>IF(AZ121=2,G121,0)</f>
        <v>0</v>
      </c>
      <c r="BC121" s="232">
        <f>IF(AZ121=3,G121,0)</f>
        <v>0</v>
      </c>
      <c r="BD121" s="232">
        <f>IF(AZ121=4,G121,0)</f>
        <v>0</v>
      </c>
      <c r="BE121" s="232">
        <f>IF(AZ121=5,G121,0)</f>
        <v>0</v>
      </c>
      <c r="CA121" s="259">
        <v>8</v>
      </c>
      <c r="CB121" s="259">
        <v>0</v>
      </c>
    </row>
    <row r="122" spans="1:80" ht="12.75">
      <c r="A122" s="260">
        <v>44</v>
      </c>
      <c r="B122" s="261" t="s">
        <v>279</v>
      </c>
      <c r="C122" s="262" t="s">
        <v>280</v>
      </c>
      <c r="D122" s="263" t="s">
        <v>166</v>
      </c>
      <c r="E122" s="264">
        <v>60.60207</v>
      </c>
      <c r="F122" s="264">
        <v>0</v>
      </c>
      <c r="G122" s="265">
        <f>E122*F122</f>
        <v>0</v>
      </c>
      <c r="H122" s="266">
        <v>0</v>
      </c>
      <c r="I122" s="267">
        <f>E122*H122</f>
        <v>0</v>
      </c>
      <c r="J122" s="266"/>
      <c r="K122" s="267">
        <f>E122*J122</f>
        <v>0</v>
      </c>
      <c r="O122" s="259">
        <v>2</v>
      </c>
      <c r="AA122" s="232">
        <v>8</v>
      </c>
      <c r="AB122" s="232">
        <v>0</v>
      </c>
      <c r="AC122" s="232">
        <v>3</v>
      </c>
      <c r="AZ122" s="232">
        <v>1</v>
      </c>
      <c r="BA122" s="232">
        <f>IF(AZ122=1,G122,0)</f>
        <v>0</v>
      </c>
      <c r="BB122" s="232">
        <f>IF(AZ122=2,G122,0)</f>
        <v>0</v>
      </c>
      <c r="BC122" s="232">
        <f>IF(AZ122=3,G122,0)</f>
        <v>0</v>
      </c>
      <c r="BD122" s="232">
        <f>IF(AZ122=4,G122,0)</f>
        <v>0</v>
      </c>
      <c r="BE122" s="232">
        <f>IF(AZ122=5,G122,0)</f>
        <v>0</v>
      </c>
      <c r="CA122" s="259">
        <v>8</v>
      </c>
      <c r="CB122" s="259">
        <v>0</v>
      </c>
    </row>
    <row r="123" spans="1:57" ht="12.75">
      <c r="A123" s="277"/>
      <c r="B123" s="278" t="s">
        <v>100</v>
      </c>
      <c r="C123" s="279" t="s">
        <v>274</v>
      </c>
      <c r="D123" s="280"/>
      <c r="E123" s="281"/>
      <c r="F123" s="282"/>
      <c r="G123" s="283">
        <f>SUM(G119:G122)</f>
        <v>0</v>
      </c>
      <c r="H123" s="284"/>
      <c r="I123" s="285">
        <f>SUM(I119:I122)</f>
        <v>0</v>
      </c>
      <c r="J123" s="284"/>
      <c r="K123" s="285">
        <f>SUM(K119:K122)</f>
        <v>0</v>
      </c>
      <c r="O123" s="259">
        <v>4</v>
      </c>
      <c r="BA123" s="286">
        <f>SUM(BA119:BA122)</f>
        <v>0</v>
      </c>
      <c r="BB123" s="286">
        <f>SUM(BB119:BB122)</f>
        <v>0</v>
      </c>
      <c r="BC123" s="286">
        <f>SUM(BC119:BC122)</f>
        <v>0</v>
      </c>
      <c r="BD123" s="286">
        <f>SUM(BD119:BD122)</f>
        <v>0</v>
      </c>
      <c r="BE123" s="286">
        <f>SUM(BE119:BE122)</f>
        <v>0</v>
      </c>
    </row>
    <row r="124" ht="12.75">
      <c r="E124" s="232"/>
    </row>
    <row r="125" ht="12.75">
      <c r="E125" s="232"/>
    </row>
    <row r="126" ht="12.75">
      <c r="E126" s="232"/>
    </row>
    <row r="127" ht="12.75">
      <c r="E127" s="232"/>
    </row>
    <row r="128" ht="12.75">
      <c r="E128" s="232"/>
    </row>
    <row r="129" ht="12.75">
      <c r="E129" s="232"/>
    </row>
    <row r="130" ht="12.75">
      <c r="E130" s="232"/>
    </row>
    <row r="131" ht="12.75">
      <c r="E131" s="232"/>
    </row>
    <row r="132" ht="12.75">
      <c r="E132" s="232"/>
    </row>
    <row r="133" ht="12.75">
      <c r="E133" s="232"/>
    </row>
    <row r="134" ht="12.75">
      <c r="E134" s="232"/>
    </row>
    <row r="135" ht="12.75">
      <c r="E135" s="232"/>
    </row>
    <row r="136" ht="12.75">
      <c r="E136" s="232"/>
    </row>
    <row r="137" ht="12.75">
      <c r="E137" s="232"/>
    </row>
    <row r="138" ht="12.75">
      <c r="E138" s="232"/>
    </row>
    <row r="139" ht="12.75">
      <c r="E139" s="232"/>
    </row>
    <row r="140" ht="12.75">
      <c r="E140" s="232"/>
    </row>
    <row r="141" ht="12.75">
      <c r="E141" s="232"/>
    </row>
    <row r="142" ht="12.75">
      <c r="E142" s="232"/>
    </row>
    <row r="143" ht="12.75">
      <c r="E143" s="232"/>
    </row>
    <row r="144" ht="12.75">
      <c r="E144" s="232"/>
    </row>
    <row r="145" ht="12.75">
      <c r="E145" s="232"/>
    </row>
    <row r="146" ht="12.75">
      <c r="E146" s="232"/>
    </row>
    <row r="147" spans="1:7" ht="12.75">
      <c r="A147" s="276"/>
      <c r="B147" s="276"/>
      <c r="C147" s="276"/>
      <c r="D147" s="276"/>
      <c r="E147" s="276"/>
      <c r="F147" s="276"/>
      <c r="G147" s="276"/>
    </row>
    <row r="148" spans="1:7" ht="12.75">
      <c r="A148" s="276"/>
      <c r="B148" s="276"/>
      <c r="C148" s="276"/>
      <c r="D148" s="276"/>
      <c r="E148" s="276"/>
      <c r="F148" s="276"/>
      <c r="G148" s="276"/>
    </row>
    <row r="149" spans="1:7" ht="12.75">
      <c r="A149" s="276"/>
      <c r="B149" s="276"/>
      <c r="C149" s="276"/>
      <c r="D149" s="276"/>
      <c r="E149" s="276"/>
      <c r="F149" s="276"/>
      <c r="G149" s="276"/>
    </row>
    <row r="150" spans="1:7" ht="12.75">
      <c r="A150" s="276"/>
      <c r="B150" s="276"/>
      <c r="C150" s="276"/>
      <c r="D150" s="276"/>
      <c r="E150" s="276"/>
      <c r="F150" s="276"/>
      <c r="G150" s="276"/>
    </row>
    <row r="151" ht="12.75">
      <c r="E151" s="232"/>
    </row>
    <row r="152" ht="12.75">
      <c r="E152" s="232"/>
    </row>
    <row r="153" ht="12.75">
      <c r="E153" s="232"/>
    </row>
    <row r="154" ht="12.75">
      <c r="E154" s="232"/>
    </row>
    <row r="155" ht="12.75">
      <c r="E155" s="232"/>
    </row>
    <row r="156" ht="12.75">
      <c r="E156" s="232"/>
    </row>
    <row r="157" ht="12.75">
      <c r="E157" s="232"/>
    </row>
    <row r="158" ht="12.75">
      <c r="E158" s="232"/>
    </row>
    <row r="159" ht="12.75">
      <c r="E159" s="232"/>
    </row>
    <row r="160" ht="12.75">
      <c r="E160" s="232"/>
    </row>
    <row r="161" ht="12.75">
      <c r="E161" s="232"/>
    </row>
    <row r="162" ht="12.75">
      <c r="E162" s="232"/>
    </row>
    <row r="163" ht="12.75">
      <c r="E163" s="232"/>
    </row>
    <row r="164" ht="12.75">
      <c r="E164" s="232"/>
    </row>
    <row r="165" ht="12.75">
      <c r="E165" s="232"/>
    </row>
    <row r="166" ht="12.75">
      <c r="E166" s="232"/>
    </row>
    <row r="167" ht="12.75">
      <c r="E167" s="232"/>
    </row>
    <row r="168" ht="12.75">
      <c r="E168" s="232"/>
    </row>
    <row r="169" ht="12.75">
      <c r="E169" s="232"/>
    </row>
    <row r="170" ht="12.75">
      <c r="E170" s="232"/>
    </row>
    <row r="171" ht="12.75">
      <c r="E171" s="232"/>
    </row>
    <row r="172" ht="12.75">
      <c r="E172" s="232"/>
    </row>
    <row r="173" ht="12.75">
      <c r="E173" s="232"/>
    </row>
    <row r="174" ht="12.75">
      <c r="E174" s="232"/>
    </row>
    <row r="175" ht="12.75">
      <c r="E175" s="232"/>
    </row>
    <row r="176" ht="12.75">
      <c r="E176" s="232"/>
    </row>
    <row r="177" ht="12.75">
      <c r="E177" s="232"/>
    </row>
    <row r="178" ht="12.75">
      <c r="E178" s="232"/>
    </row>
    <row r="179" ht="12.75">
      <c r="E179" s="232"/>
    </row>
    <row r="180" ht="12.75">
      <c r="E180" s="232"/>
    </row>
    <row r="181" ht="12.75">
      <c r="E181" s="232"/>
    </row>
    <row r="182" spans="1:2" ht="12.75">
      <c r="A182" s="287"/>
      <c r="B182" s="287"/>
    </row>
    <row r="183" spans="1:7" ht="12.75">
      <c r="A183" s="276"/>
      <c r="B183" s="276"/>
      <c r="C183" s="288"/>
      <c r="D183" s="288"/>
      <c r="E183" s="289"/>
      <c r="F183" s="288"/>
      <c r="G183" s="290"/>
    </row>
    <row r="184" spans="1:7" ht="12.75">
      <c r="A184" s="291"/>
      <c r="B184" s="291"/>
      <c r="C184" s="276"/>
      <c r="D184" s="276"/>
      <c r="E184" s="292"/>
      <c r="F184" s="276"/>
      <c r="G184" s="276"/>
    </row>
    <row r="185" spans="1:7" ht="12.75">
      <c r="A185" s="276"/>
      <c r="B185" s="276"/>
      <c r="C185" s="276"/>
      <c r="D185" s="276"/>
      <c r="E185" s="292"/>
      <c r="F185" s="276"/>
      <c r="G185" s="276"/>
    </row>
    <row r="186" spans="1:7" ht="12.75">
      <c r="A186" s="276"/>
      <c r="B186" s="276"/>
      <c r="C186" s="276"/>
      <c r="D186" s="276"/>
      <c r="E186" s="292"/>
      <c r="F186" s="276"/>
      <c r="G186" s="276"/>
    </row>
    <row r="187" spans="1:7" ht="12.75">
      <c r="A187" s="276"/>
      <c r="B187" s="276"/>
      <c r="C187" s="276"/>
      <c r="D187" s="276"/>
      <c r="E187" s="292"/>
      <c r="F187" s="276"/>
      <c r="G187" s="276"/>
    </row>
    <row r="188" spans="1:7" ht="12.75">
      <c r="A188" s="276"/>
      <c r="B188" s="276"/>
      <c r="C188" s="276"/>
      <c r="D188" s="276"/>
      <c r="E188" s="292"/>
      <c r="F188" s="276"/>
      <c r="G188" s="276"/>
    </row>
    <row r="189" spans="1:7" ht="12.75">
      <c r="A189" s="276"/>
      <c r="B189" s="276"/>
      <c r="C189" s="276"/>
      <c r="D189" s="276"/>
      <c r="E189" s="292"/>
      <c r="F189" s="276"/>
      <c r="G189" s="276"/>
    </row>
    <row r="190" spans="1:7" ht="12.75">
      <c r="A190" s="276"/>
      <c r="B190" s="276"/>
      <c r="C190" s="276"/>
      <c r="D190" s="276"/>
      <c r="E190" s="292"/>
      <c r="F190" s="276"/>
      <c r="G190" s="276"/>
    </row>
    <row r="191" spans="1:7" ht="12.75">
      <c r="A191" s="276"/>
      <c r="B191" s="276"/>
      <c r="C191" s="276"/>
      <c r="D191" s="276"/>
      <c r="E191" s="292"/>
      <c r="F191" s="276"/>
      <c r="G191" s="276"/>
    </row>
    <row r="192" spans="1:7" ht="12.75">
      <c r="A192" s="276"/>
      <c r="B192" s="276"/>
      <c r="C192" s="276"/>
      <c r="D192" s="276"/>
      <c r="E192" s="292"/>
      <c r="F192" s="276"/>
      <c r="G192" s="276"/>
    </row>
    <row r="193" spans="1:7" ht="12.75">
      <c r="A193" s="276"/>
      <c r="B193" s="276"/>
      <c r="C193" s="276"/>
      <c r="D193" s="276"/>
      <c r="E193" s="292"/>
      <c r="F193" s="276"/>
      <c r="G193" s="276"/>
    </row>
    <row r="194" spans="1:7" ht="12.75">
      <c r="A194" s="276"/>
      <c r="B194" s="276"/>
      <c r="C194" s="276"/>
      <c r="D194" s="276"/>
      <c r="E194" s="292"/>
      <c r="F194" s="276"/>
      <c r="G194" s="276"/>
    </row>
    <row r="195" spans="1:7" ht="12.75">
      <c r="A195" s="276"/>
      <c r="B195" s="276"/>
      <c r="C195" s="276"/>
      <c r="D195" s="276"/>
      <c r="E195" s="292"/>
      <c r="F195" s="276"/>
      <c r="G195" s="276"/>
    </row>
    <row r="196" spans="1:7" ht="12.75">
      <c r="A196" s="276"/>
      <c r="B196" s="276"/>
      <c r="C196" s="276"/>
      <c r="D196" s="276"/>
      <c r="E196" s="292"/>
      <c r="F196" s="276"/>
      <c r="G196" s="276"/>
    </row>
  </sheetData>
  <sheetProtection/>
  <mergeCells count="57">
    <mergeCell ref="C25:D25"/>
    <mergeCell ref="C27:D27"/>
    <mergeCell ref="A1:G1"/>
    <mergeCell ref="A3:B3"/>
    <mergeCell ref="A4:B4"/>
    <mergeCell ref="E4:G4"/>
    <mergeCell ref="C9:D9"/>
    <mergeCell ref="C11:D11"/>
    <mergeCell ref="C13:D13"/>
    <mergeCell ref="C15:D15"/>
    <mergeCell ref="C17:D17"/>
    <mergeCell ref="C18:D18"/>
    <mergeCell ref="C20:D20"/>
    <mergeCell ref="C23:D23"/>
    <mergeCell ref="C49:D49"/>
    <mergeCell ref="C50:D50"/>
    <mergeCell ref="C28:D28"/>
    <mergeCell ref="C29:D29"/>
    <mergeCell ref="C31:D31"/>
    <mergeCell ref="C32:D32"/>
    <mergeCell ref="C36:D36"/>
    <mergeCell ref="C38:D38"/>
    <mergeCell ref="C40:D40"/>
    <mergeCell ref="C41:D41"/>
    <mergeCell ref="C44:D44"/>
    <mergeCell ref="C45:D45"/>
    <mergeCell ref="C46:D46"/>
    <mergeCell ref="C47:D47"/>
    <mergeCell ref="C59:D59"/>
    <mergeCell ref="C61:D61"/>
    <mergeCell ref="C62:D62"/>
    <mergeCell ref="C66:D66"/>
    <mergeCell ref="C51:D51"/>
    <mergeCell ref="C52:D52"/>
    <mergeCell ref="C56:D56"/>
    <mergeCell ref="C57:D57"/>
    <mergeCell ref="C68:D68"/>
    <mergeCell ref="C70:D70"/>
    <mergeCell ref="C72:D72"/>
    <mergeCell ref="C84:D84"/>
    <mergeCell ref="C73:D73"/>
    <mergeCell ref="C75:D75"/>
    <mergeCell ref="C86:D86"/>
    <mergeCell ref="C88:D88"/>
    <mergeCell ref="C90:D90"/>
    <mergeCell ref="C79:D79"/>
    <mergeCell ref="C81:D81"/>
    <mergeCell ref="C82:D82"/>
    <mergeCell ref="C83:D83"/>
    <mergeCell ref="C113:D113"/>
    <mergeCell ref="C94:D94"/>
    <mergeCell ref="C96:D96"/>
    <mergeCell ref="C98:D98"/>
    <mergeCell ref="C102:D102"/>
    <mergeCell ref="C107:D107"/>
    <mergeCell ref="C108:D108"/>
    <mergeCell ref="C111:D1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/>
  <dimension ref="A1:BE51"/>
  <sheetViews>
    <sheetView zoomScalePageLayoutView="0" workbookViewId="0" topLeftCell="A34">
      <selection activeCell="F65" sqref="F65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109</v>
      </c>
      <c r="D2" s="97" t="s">
        <v>109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75" customHeight="1">
      <c r="A5" s="109" t="s">
        <v>290</v>
      </c>
      <c r="B5" s="110"/>
      <c r="C5" s="111" t="s">
        <v>291</v>
      </c>
      <c r="D5" s="112"/>
      <c r="E5" s="110"/>
      <c r="F5" s="105" t="s">
        <v>36</v>
      </c>
      <c r="G5" s="106"/>
    </row>
    <row r="6" spans="1:15" ht="12.7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7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7"/>
      <c r="D8" s="317"/>
      <c r="E8" s="318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7"/>
      <c r="D9" s="317"/>
      <c r="E9" s="318"/>
      <c r="F9" s="105"/>
      <c r="G9" s="126"/>
      <c r="H9" s="127"/>
    </row>
    <row r="10" spans="1:8" ht="12.75">
      <c r="A10" s="121" t="s">
        <v>43</v>
      </c>
      <c r="B10" s="105"/>
      <c r="C10" s="317" t="s">
        <v>289</v>
      </c>
      <c r="D10" s="317"/>
      <c r="E10" s="317"/>
      <c r="F10" s="128"/>
      <c r="G10" s="129"/>
      <c r="H10" s="130"/>
    </row>
    <row r="11" spans="1:57" ht="13.5" customHeight="1">
      <c r="A11" s="121" t="s">
        <v>44</v>
      </c>
      <c r="B11" s="105"/>
      <c r="C11" s="317"/>
      <c r="D11" s="317"/>
      <c r="E11" s="317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4"/>
      <c r="D12" s="314"/>
      <c r="E12" s="314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75" customHeight="1">
      <c r="A15" s="146"/>
      <c r="B15" s="147" t="s">
        <v>51</v>
      </c>
      <c r="C15" s="148">
        <f>'SO 02  Rek'!E17</f>
        <v>0</v>
      </c>
      <c r="D15" s="149" t="str">
        <f>'SO 02  Rek'!A22</f>
        <v>Ztížené výrobní podmínky</v>
      </c>
      <c r="E15" s="150"/>
      <c r="F15" s="151"/>
      <c r="G15" s="148">
        <f>'SO 02  Rek'!I22</f>
        <v>0</v>
      </c>
    </row>
    <row r="16" spans="1:7" ht="15.75" customHeight="1">
      <c r="A16" s="146" t="s">
        <v>52</v>
      </c>
      <c r="B16" s="147" t="s">
        <v>53</v>
      </c>
      <c r="C16" s="148">
        <f>'SO 02  Rek'!F17</f>
        <v>0</v>
      </c>
      <c r="D16" s="101" t="str">
        <f>'SO 02  Rek'!A23</f>
        <v>Oborová přirážka</v>
      </c>
      <c r="E16" s="152"/>
      <c r="F16" s="153"/>
      <c r="G16" s="148">
        <f>'SO 02  Rek'!I23</f>
        <v>0</v>
      </c>
    </row>
    <row r="17" spans="1:7" ht="15.75" customHeight="1">
      <c r="A17" s="146" t="s">
        <v>54</v>
      </c>
      <c r="B17" s="147" t="s">
        <v>55</v>
      </c>
      <c r="C17" s="148">
        <f>'SO 02  Rek'!H17</f>
        <v>0</v>
      </c>
      <c r="D17" s="101" t="str">
        <f>'SO 02  Rek'!A24</f>
        <v>Přesun stavebních kapacit</v>
      </c>
      <c r="E17" s="152"/>
      <c r="F17" s="153"/>
      <c r="G17" s="148">
        <f>'SO 02  Rek'!I24</f>
        <v>0</v>
      </c>
    </row>
    <row r="18" spans="1:7" ht="15.75" customHeight="1">
      <c r="A18" s="154" t="s">
        <v>56</v>
      </c>
      <c r="B18" s="155" t="s">
        <v>57</v>
      </c>
      <c r="C18" s="148">
        <f>'SO 02  Rek'!G17</f>
        <v>0</v>
      </c>
      <c r="D18" s="101" t="str">
        <f>'SO 02  Rek'!A25</f>
        <v>Mimostaveništní doprava</v>
      </c>
      <c r="E18" s="152"/>
      <c r="F18" s="153"/>
      <c r="G18" s="148">
        <f>'SO 02  Rek'!I25</f>
        <v>0</v>
      </c>
    </row>
    <row r="19" spans="1:7" ht="15.75" customHeight="1">
      <c r="A19" s="156" t="s">
        <v>58</v>
      </c>
      <c r="B19" s="147"/>
      <c r="C19" s="148">
        <f>SUM(C15:C18)</f>
        <v>0</v>
      </c>
      <c r="D19" s="101" t="str">
        <f>'SO 02  Rek'!A26</f>
        <v>Zařízení staveniště</v>
      </c>
      <c r="E19" s="152"/>
      <c r="F19" s="153"/>
      <c r="G19" s="148">
        <f>'SO 02  Rek'!I26</f>
        <v>0</v>
      </c>
    </row>
    <row r="20" spans="1:7" ht="15.75" customHeight="1">
      <c r="A20" s="156"/>
      <c r="B20" s="147"/>
      <c r="C20" s="148"/>
      <c r="D20" s="101" t="str">
        <f>'SO 02  Rek'!A27</f>
        <v>Provoz investora</v>
      </c>
      <c r="E20" s="152"/>
      <c r="F20" s="153"/>
      <c r="G20" s="148">
        <f>'SO 02  Rek'!I27</f>
        <v>0</v>
      </c>
    </row>
    <row r="21" spans="1:7" ht="15.75" customHeight="1">
      <c r="A21" s="156" t="s">
        <v>29</v>
      </c>
      <c r="B21" s="147"/>
      <c r="C21" s="148">
        <f>'SO 02  Rek'!I17</f>
        <v>0</v>
      </c>
      <c r="D21" s="101" t="str">
        <f>'SO 02  Rek'!A28</f>
        <v>Kompletační činnost (IČD)</v>
      </c>
      <c r="E21" s="152"/>
      <c r="F21" s="153"/>
      <c r="G21" s="148">
        <f>'SO 02  Rek'!I28</f>
        <v>0</v>
      </c>
    </row>
    <row r="22" spans="1:7" ht="15.7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75" customHeight="1" thickBot="1">
      <c r="A23" s="315" t="s">
        <v>61</v>
      </c>
      <c r="B23" s="316"/>
      <c r="C23" s="158">
        <f>C22+G23</f>
        <v>0</v>
      </c>
      <c r="D23" s="159" t="s">
        <v>62</v>
      </c>
      <c r="E23" s="160"/>
      <c r="F23" s="161"/>
      <c r="G23" s="148">
        <f>'SO 02  Rek'!H30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70</v>
      </c>
      <c r="E30" s="178"/>
      <c r="F30" s="310">
        <f>C23-F32</f>
        <v>0</v>
      </c>
      <c r="G30" s="311"/>
    </row>
    <row r="31" spans="1:7" ht="12.75">
      <c r="A31" s="175" t="s">
        <v>71</v>
      </c>
      <c r="B31" s="176"/>
      <c r="C31" s="177">
        <f>C30</f>
        <v>21</v>
      </c>
      <c r="D31" s="176" t="s">
        <v>72</v>
      </c>
      <c r="E31" s="178"/>
      <c r="F31" s="310">
        <f>ROUND(PRODUCT(F30,C31/100),0)</f>
        <v>0</v>
      </c>
      <c r="G31" s="311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10">
        <v>0</v>
      </c>
      <c r="G32" s="311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10">
        <f>ROUND(PRODUCT(F32,C33/100),0)</f>
        <v>0</v>
      </c>
      <c r="G33" s="311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12">
        <f>ROUND(SUM(F30:F33),0)</f>
        <v>0</v>
      </c>
      <c r="G34" s="313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08" t="s">
        <v>464</v>
      </c>
      <c r="C37" s="308"/>
      <c r="D37" s="308"/>
      <c r="E37" s="308"/>
      <c r="F37" s="308"/>
      <c r="G37" s="308"/>
      <c r="H37" s="1" t="s">
        <v>1</v>
      </c>
    </row>
    <row r="38" spans="1:8" ht="12.75" customHeight="1">
      <c r="A38" s="185"/>
      <c r="B38" s="308"/>
      <c r="C38" s="308"/>
      <c r="D38" s="308"/>
      <c r="E38" s="308"/>
      <c r="F38" s="308"/>
      <c r="G38" s="308"/>
      <c r="H38" s="1" t="s">
        <v>1</v>
      </c>
    </row>
    <row r="39" spans="1:8" ht="12.75">
      <c r="A39" s="185"/>
      <c r="B39" s="308"/>
      <c r="C39" s="308"/>
      <c r="D39" s="308"/>
      <c r="E39" s="308"/>
      <c r="F39" s="308"/>
      <c r="G39" s="308"/>
      <c r="H39" s="1" t="s">
        <v>1</v>
      </c>
    </row>
    <row r="40" spans="1:8" ht="12.75">
      <c r="A40" s="185"/>
      <c r="B40" s="308"/>
      <c r="C40" s="308"/>
      <c r="D40" s="308"/>
      <c r="E40" s="308"/>
      <c r="F40" s="308"/>
      <c r="G40" s="308"/>
      <c r="H40" s="1" t="s">
        <v>1</v>
      </c>
    </row>
    <row r="41" spans="1:8" ht="12.75">
      <c r="A41" s="185"/>
      <c r="B41" s="308"/>
      <c r="C41" s="308"/>
      <c r="D41" s="308"/>
      <c r="E41" s="308"/>
      <c r="F41" s="308"/>
      <c r="G41" s="308"/>
      <c r="H41" s="1" t="s">
        <v>1</v>
      </c>
    </row>
    <row r="42" spans="1:8" ht="12.75">
      <c r="A42" s="185"/>
      <c r="B42" s="308"/>
      <c r="C42" s="308"/>
      <c r="D42" s="308"/>
      <c r="E42" s="308"/>
      <c r="F42" s="308"/>
      <c r="G42" s="308"/>
      <c r="H42" s="1" t="s">
        <v>1</v>
      </c>
    </row>
    <row r="43" spans="1:8" ht="12.75">
      <c r="A43" s="185"/>
      <c r="B43" s="308"/>
      <c r="C43" s="308"/>
      <c r="D43" s="308"/>
      <c r="E43" s="308"/>
      <c r="F43" s="308"/>
      <c r="G43" s="308"/>
      <c r="H43" s="1" t="s">
        <v>1</v>
      </c>
    </row>
    <row r="44" spans="1:8" ht="12.75" customHeight="1">
      <c r="A44" s="185"/>
      <c r="B44" s="308"/>
      <c r="C44" s="308"/>
      <c r="D44" s="308"/>
      <c r="E44" s="308"/>
      <c r="F44" s="308"/>
      <c r="G44" s="308"/>
      <c r="H44" s="1" t="s">
        <v>1</v>
      </c>
    </row>
    <row r="45" spans="1:8" ht="12.75" customHeight="1">
      <c r="A45" s="185"/>
      <c r="B45" s="308"/>
      <c r="C45" s="308"/>
      <c r="D45" s="308"/>
      <c r="E45" s="308"/>
      <c r="F45" s="308"/>
      <c r="G45" s="308"/>
      <c r="H45" s="1" t="s">
        <v>1</v>
      </c>
    </row>
    <row r="46" spans="2:7" ht="12.75">
      <c r="B46" s="308"/>
      <c r="C46" s="308"/>
      <c r="D46" s="308"/>
      <c r="E46" s="308"/>
      <c r="F46" s="308"/>
      <c r="G46" s="308"/>
    </row>
    <row r="47" spans="2:7" ht="12.75">
      <c r="B47" s="308"/>
      <c r="C47" s="308"/>
      <c r="D47" s="308"/>
      <c r="E47" s="308"/>
      <c r="F47" s="308"/>
      <c r="G47" s="308"/>
    </row>
    <row r="48" spans="2:7" ht="12.75">
      <c r="B48" s="308"/>
      <c r="C48" s="308"/>
      <c r="D48" s="308"/>
      <c r="E48" s="308"/>
      <c r="F48" s="308"/>
      <c r="G48" s="308"/>
    </row>
    <row r="49" spans="2:7" ht="12.75">
      <c r="B49" s="308"/>
      <c r="C49" s="308"/>
      <c r="D49" s="308"/>
      <c r="E49" s="308"/>
      <c r="F49" s="308"/>
      <c r="G49" s="308"/>
    </row>
    <row r="50" spans="2:7" ht="12.75">
      <c r="B50" s="308"/>
      <c r="C50" s="308"/>
      <c r="D50" s="308"/>
      <c r="E50" s="308"/>
      <c r="F50" s="308"/>
      <c r="G50" s="308"/>
    </row>
    <row r="51" spans="2:7" ht="12.75">
      <c r="B51" s="309"/>
      <c r="C51" s="309"/>
      <c r="D51" s="309"/>
      <c r="E51" s="309"/>
      <c r="F51" s="309"/>
      <c r="G51" s="309"/>
    </row>
  </sheetData>
  <sheetProtection/>
  <mergeCells count="13">
    <mergeCell ref="C12:E12"/>
    <mergeCell ref="A23:B23"/>
    <mergeCell ref="C8:E8"/>
    <mergeCell ref="C9:E9"/>
    <mergeCell ref="C10:E10"/>
    <mergeCell ref="C11:E11"/>
    <mergeCell ref="B37:G50"/>
    <mergeCell ref="B51:G51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A1:BE81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9" t="s">
        <v>2</v>
      </c>
      <c r="B1" s="320"/>
      <c r="C1" s="186" t="s">
        <v>105</v>
      </c>
      <c r="D1" s="187"/>
      <c r="E1" s="188"/>
      <c r="F1" s="187"/>
      <c r="G1" s="189" t="s">
        <v>75</v>
      </c>
      <c r="H1" s="190" t="s">
        <v>109</v>
      </c>
      <c r="I1" s="191"/>
    </row>
    <row r="2" spans="1:9" ht="13.5" thickBot="1">
      <c r="A2" s="298" t="s">
        <v>76</v>
      </c>
      <c r="B2" s="299"/>
      <c r="C2" s="192" t="s">
        <v>292</v>
      </c>
      <c r="D2" s="193"/>
      <c r="E2" s="194"/>
      <c r="F2" s="193"/>
      <c r="G2" s="321"/>
      <c r="H2" s="322"/>
      <c r="I2" s="323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'SO 02  Pol'!B7</f>
        <v>1</v>
      </c>
      <c r="B7" s="62" t="str">
        <f>'SO 02  Pol'!C7</f>
        <v>Zemní práce</v>
      </c>
      <c r="D7" s="204"/>
      <c r="E7" s="294">
        <f>'SO 02  Pol'!BA33</f>
        <v>0</v>
      </c>
      <c r="F7" s="295">
        <f>'SO 02  Pol'!BB33</f>
        <v>0</v>
      </c>
      <c r="G7" s="295">
        <f>'SO 02  Pol'!BC33</f>
        <v>0</v>
      </c>
      <c r="H7" s="295">
        <f>'SO 02  Pol'!BD33</f>
        <v>0</v>
      </c>
      <c r="I7" s="296">
        <f>'SO 02  Pol'!BE33</f>
        <v>0</v>
      </c>
    </row>
    <row r="8" spans="1:9" s="127" customFormat="1" ht="12.75">
      <c r="A8" s="293" t="str">
        <f>'SO 02  Pol'!B34</f>
        <v>2</v>
      </c>
      <c r="B8" s="62" t="str">
        <f>'SO 02  Pol'!C34</f>
        <v>Základy a zvláštní zakládání</v>
      </c>
      <c r="D8" s="204"/>
      <c r="E8" s="294">
        <f>'SO 02  Pol'!BA54</f>
        <v>0</v>
      </c>
      <c r="F8" s="295">
        <f>'SO 02  Pol'!BB54</f>
        <v>0</v>
      </c>
      <c r="G8" s="295">
        <f>'SO 02  Pol'!BC54</f>
        <v>0</v>
      </c>
      <c r="H8" s="295">
        <f>'SO 02  Pol'!BD54</f>
        <v>0</v>
      </c>
      <c r="I8" s="296">
        <f>'SO 02  Pol'!BE54</f>
        <v>0</v>
      </c>
    </row>
    <row r="9" spans="1:9" s="127" customFormat="1" ht="12.75">
      <c r="A9" s="293" t="str">
        <f>'SO 02  Pol'!B55</f>
        <v>281</v>
      </c>
      <c r="B9" s="62" t="str">
        <f>'SO 02  Pol'!C55</f>
        <v>Statické zajištění</v>
      </c>
      <c r="D9" s="204"/>
      <c r="E9" s="294">
        <f>'SO 02  Pol'!BA64</f>
        <v>0</v>
      </c>
      <c r="F9" s="295">
        <f>'SO 02  Pol'!BB64</f>
        <v>0</v>
      </c>
      <c r="G9" s="295">
        <f>'SO 02  Pol'!BC64</f>
        <v>0</v>
      </c>
      <c r="H9" s="295">
        <f>'SO 02  Pol'!BD64</f>
        <v>0</v>
      </c>
      <c r="I9" s="296">
        <f>'SO 02  Pol'!BE64</f>
        <v>0</v>
      </c>
    </row>
    <row r="10" spans="1:9" s="127" customFormat="1" ht="12.75">
      <c r="A10" s="293" t="str">
        <f>'SO 02  Pol'!B65</f>
        <v>282</v>
      </c>
      <c r="B10" s="62" t="str">
        <f>'SO 02  Pol'!C65</f>
        <v>Drenáže</v>
      </c>
      <c r="D10" s="204"/>
      <c r="E10" s="294">
        <f>'SO 02  Pol'!BA77</f>
        <v>0</v>
      </c>
      <c r="F10" s="295">
        <f>'SO 02  Pol'!BB77</f>
        <v>0</v>
      </c>
      <c r="G10" s="295">
        <f>'SO 02  Pol'!BC77</f>
        <v>0</v>
      </c>
      <c r="H10" s="295">
        <f>'SO 02  Pol'!BD77</f>
        <v>0</v>
      </c>
      <c r="I10" s="296">
        <f>'SO 02  Pol'!BE77</f>
        <v>0</v>
      </c>
    </row>
    <row r="11" spans="1:9" s="127" customFormat="1" ht="12.75">
      <c r="A11" s="293" t="str">
        <f>'SO 02  Pol'!B78</f>
        <v>3</v>
      </c>
      <c r="B11" s="62" t="str">
        <f>'SO 02  Pol'!C78</f>
        <v>Svislé a kompletní konstrukce</v>
      </c>
      <c r="D11" s="204"/>
      <c r="E11" s="294">
        <f>'SO 02  Pol'!BA97</f>
        <v>0</v>
      </c>
      <c r="F11" s="295">
        <f>'SO 02  Pol'!BB97</f>
        <v>0</v>
      </c>
      <c r="G11" s="295">
        <f>'SO 02  Pol'!BC97</f>
        <v>0</v>
      </c>
      <c r="H11" s="295">
        <f>'SO 02  Pol'!BD97</f>
        <v>0</v>
      </c>
      <c r="I11" s="296">
        <f>'SO 02  Pol'!BE97</f>
        <v>0</v>
      </c>
    </row>
    <row r="12" spans="1:9" s="127" customFormat="1" ht="12.75">
      <c r="A12" s="293" t="str">
        <f>'SO 02  Pol'!B98</f>
        <v>62</v>
      </c>
      <c r="B12" s="62" t="str">
        <f>'SO 02  Pol'!C98</f>
        <v>Úpravy povrchů vnější</v>
      </c>
      <c r="D12" s="204"/>
      <c r="E12" s="294">
        <f>'SO 02  Pol'!BA108</f>
        <v>0</v>
      </c>
      <c r="F12" s="295">
        <f>'SO 02  Pol'!BB108</f>
        <v>0</v>
      </c>
      <c r="G12" s="295">
        <f>'SO 02  Pol'!BC108</f>
        <v>0</v>
      </c>
      <c r="H12" s="295">
        <f>'SO 02  Pol'!BD108</f>
        <v>0</v>
      </c>
      <c r="I12" s="296">
        <f>'SO 02  Pol'!BE108</f>
        <v>0</v>
      </c>
    </row>
    <row r="13" spans="1:9" s="127" customFormat="1" ht="12.75">
      <c r="A13" s="293" t="str">
        <f>'SO 02  Pol'!B109</f>
        <v>94</v>
      </c>
      <c r="B13" s="62" t="str">
        <f>'SO 02  Pol'!C109</f>
        <v>Lešení a stavební výtahy</v>
      </c>
      <c r="D13" s="204"/>
      <c r="E13" s="294">
        <f>'SO 02  Pol'!BA113</f>
        <v>0</v>
      </c>
      <c r="F13" s="295">
        <f>'SO 02  Pol'!BB113</f>
        <v>0</v>
      </c>
      <c r="G13" s="295">
        <f>'SO 02  Pol'!BC113</f>
        <v>0</v>
      </c>
      <c r="H13" s="295">
        <f>'SO 02  Pol'!BD113</f>
        <v>0</v>
      </c>
      <c r="I13" s="296">
        <f>'SO 02  Pol'!BE113</f>
        <v>0</v>
      </c>
    </row>
    <row r="14" spans="1:9" s="127" customFormat="1" ht="12.75">
      <c r="A14" s="293" t="str">
        <f>'SO 02  Pol'!B114</f>
        <v>96</v>
      </c>
      <c r="B14" s="62" t="str">
        <f>'SO 02  Pol'!C114</f>
        <v>Bourání konstrukcí</v>
      </c>
      <c r="D14" s="204"/>
      <c r="E14" s="294">
        <f>'SO 02  Pol'!BA124</f>
        <v>0</v>
      </c>
      <c r="F14" s="295">
        <f>'SO 02  Pol'!BB124</f>
        <v>0</v>
      </c>
      <c r="G14" s="295">
        <f>'SO 02  Pol'!BC124</f>
        <v>0</v>
      </c>
      <c r="H14" s="295">
        <f>'SO 02  Pol'!BD124</f>
        <v>0</v>
      </c>
      <c r="I14" s="296">
        <f>'SO 02  Pol'!BE124</f>
        <v>0</v>
      </c>
    </row>
    <row r="15" spans="1:9" s="127" customFormat="1" ht="12.75">
      <c r="A15" s="293" t="str">
        <f>'SO 02  Pol'!B125</f>
        <v>99</v>
      </c>
      <c r="B15" s="62" t="str">
        <f>'SO 02  Pol'!C125</f>
        <v>Staveništní přesun hmot</v>
      </c>
      <c r="D15" s="204"/>
      <c r="E15" s="294">
        <f>'SO 02  Pol'!BA127</f>
        <v>0</v>
      </c>
      <c r="F15" s="295">
        <f>'SO 02  Pol'!BB127</f>
        <v>0</v>
      </c>
      <c r="G15" s="295">
        <f>'SO 02  Pol'!BC127</f>
        <v>0</v>
      </c>
      <c r="H15" s="295">
        <f>'SO 02  Pol'!BD127</f>
        <v>0</v>
      </c>
      <c r="I15" s="296">
        <f>'SO 02  Pol'!BE127</f>
        <v>0</v>
      </c>
    </row>
    <row r="16" spans="1:9" s="127" customFormat="1" ht="13.5" thickBot="1">
      <c r="A16" s="293" t="str">
        <f>'SO 02  Pol'!B128</f>
        <v>D96</v>
      </c>
      <c r="B16" s="62" t="str">
        <f>'SO 02  Pol'!C128</f>
        <v>Přesuny suti a vybouraných hmot</v>
      </c>
      <c r="D16" s="204"/>
      <c r="E16" s="294">
        <f>'SO 02  Pol'!BA134</f>
        <v>0</v>
      </c>
      <c r="F16" s="295">
        <f>'SO 02  Pol'!BB134</f>
        <v>0</v>
      </c>
      <c r="G16" s="295">
        <f>'SO 02  Pol'!BC134</f>
        <v>0</v>
      </c>
      <c r="H16" s="295">
        <f>'SO 02  Pol'!BD134</f>
        <v>0</v>
      </c>
      <c r="I16" s="296">
        <f>'SO 02  Pol'!BE134</f>
        <v>0</v>
      </c>
    </row>
    <row r="17" spans="1:9" s="14" customFormat="1" ht="13.5" thickBot="1">
      <c r="A17" s="205"/>
      <c r="B17" s="206" t="s">
        <v>79</v>
      </c>
      <c r="C17" s="206"/>
      <c r="D17" s="207"/>
      <c r="E17" s="208">
        <f>SUM(E7:E16)</f>
        <v>0</v>
      </c>
      <c r="F17" s="209">
        <f>SUM(F7:F16)</f>
        <v>0</v>
      </c>
      <c r="G17" s="209">
        <f>SUM(G7:G16)</f>
        <v>0</v>
      </c>
      <c r="H17" s="209">
        <f>SUM(H7:H16)</f>
        <v>0</v>
      </c>
      <c r="I17" s="210">
        <f>SUM(I7:I16)</f>
        <v>0</v>
      </c>
    </row>
    <row r="18" spans="1:9" ht="12.75">
      <c r="A18" s="127"/>
      <c r="B18" s="127"/>
      <c r="C18" s="127"/>
      <c r="D18" s="127"/>
      <c r="E18" s="127"/>
      <c r="F18" s="127"/>
      <c r="G18" s="127"/>
      <c r="H18" s="127"/>
      <c r="I18" s="127"/>
    </row>
    <row r="19" spans="1:57" ht="19.5" customHeight="1">
      <c r="A19" s="196" t="s">
        <v>80</v>
      </c>
      <c r="B19" s="196"/>
      <c r="C19" s="196"/>
      <c r="D19" s="196"/>
      <c r="E19" s="196"/>
      <c r="F19" s="196"/>
      <c r="G19" s="211"/>
      <c r="H19" s="196"/>
      <c r="I19" s="196"/>
      <c r="BA19" s="133"/>
      <c r="BB19" s="133"/>
      <c r="BC19" s="133"/>
      <c r="BD19" s="133"/>
      <c r="BE19" s="133"/>
    </row>
    <row r="20" ht="13.5" thickBot="1"/>
    <row r="21" spans="1:9" ht="12.75">
      <c r="A21" s="162" t="s">
        <v>81</v>
      </c>
      <c r="B21" s="163"/>
      <c r="C21" s="163"/>
      <c r="D21" s="212"/>
      <c r="E21" s="213" t="s">
        <v>82</v>
      </c>
      <c r="F21" s="214" t="s">
        <v>12</v>
      </c>
      <c r="G21" s="215" t="s">
        <v>83</v>
      </c>
      <c r="H21" s="216"/>
      <c r="I21" s="217" t="s">
        <v>82</v>
      </c>
    </row>
    <row r="22" spans="1:53" ht="12.75">
      <c r="A22" s="156" t="s">
        <v>281</v>
      </c>
      <c r="B22" s="147"/>
      <c r="C22" s="147"/>
      <c r="D22" s="218"/>
      <c r="E22" s="219"/>
      <c r="F22" s="220"/>
      <c r="G22" s="221">
        <v>0</v>
      </c>
      <c r="H22" s="222"/>
      <c r="I22" s="223">
        <f aca="true" t="shared" si="0" ref="I22:I29">E22+F22*G22/100</f>
        <v>0</v>
      </c>
      <c r="BA22" s="1">
        <v>0</v>
      </c>
    </row>
    <row r="23" spans="1:53" ht="12.75">
      <c r="A23" s="156" t="s">
        <v>282</v>
      </c>
      <c r="B23" s="147"/>
      <c r="C23" s="147"/>
      <c r="D23" s="218"/>
      <c r="E23" s="219"/>
      <c r="F23" s="220"/>
      <c r="G23" s="221">
        <v>0</v>
      </c>
      <c r="H23" s="222"/>
      <c r="I23" s="223">
        <f t="shared" si="0"/>
        <v>0</v>
      </c>
      <c r="BA23" s="1">
        <v>0</v>
      </c>
    </row>
    <row r="24" spans="1:53" ht="12.75">
      <c r="A24" s="156" t="s">
        <v>283</v>
      </c>
      <c r="B24" s="147"/>
      <c r="C24" s="147"/>
      <c r="D24" s="218"/>
      <c r="E24" s="219"/>
      <c r="F24" s="220"/>
      <c r="G24" s="221">
        <v>0</v>
      </c>
      <c r="H24" s="222"/>
      <c r="I24" s="223">
        <f t="shared" si="0"/>
        <v>0</v>
      </c>
      <c r="BA24" s="1">
        <v>0</v>
      </c>
    </row>
    <row r="25" spans="1:53" ht="12.75">
      <c r="A25" s="156" t="s">
        <v>284</v>
      </c>
      <c r="B25" s="147"/>
      <c r="C25" s="147"/>
      <c r="D25" s="218"/>
      <c r="E25" s="219"/>
      <c r="F25" s="220"/>
      <c r="G25" s="221">
        <v>0</v>
      </c>
      <c r="H25" s="222"/>
      <c r="I25" s="223">
        <f t="shared" si="0"/>
        <v>0</v>
      </c>
      <c r="BA25" s="1">
        <v>0</v>
      </c>
    </row>
    <row r="26" spans="1:53" ht="12.75">
      <c r="A26" s="156" t="s">
        <v>285</v>
      </c>
      <c r="B26" s="147"/>
      <c r="C26" s="147"/>
      <c r="D26" s="218"/>
      <c r="E26" s="219"/>
      <c r="F26" s="220"/>
      <c r="G26" s="221">
        <v>0</v>
      </c>
      <c r="H26" s="222"/>
      <c r="I26" s="223">
        <f t="shared" si="0"/>
        <v>0</v>
      </c>
      <c r="BA26" s="1">
        <v>1</v>
      </c>
    </row>
    <row r="27" spans="1:53" ht="12.75">
      <c r="A27" s="156" t="s">
        <v>286</v>
      </c>
      <c r="B27" s="147"/>
      <c r="C27" s="147"/>
      <c r="D27" s="218"/>
      <c r="E27" s="219"/>
      <c r="F27" s="220"/>
      <c r="G27" s="221">
        <v>0</v>
      </c>
      <c r="H27" s="222"/>
      <c r="I27" s="223">
        <f t="shared" si="0"/>
        <v>0</v>
      </c>
      <c r="BA27" s="1">
        <v>1</v>
      </c>
    </row>
    <row r="28" spans="1:53" ht="12.75">
      <c r="A28" s="156" t="s">
        <v>287</v>
      </c>
      <c r="B28" s="147"/>
      <c r="C28" s="147"/>
      <c r="D28" s="218"/>
      <c r="E28" s="219"/>
      <c r="F28" s="220"/>
      <c r="G28" s="221">
        <v>0</v>
      </c>
      <c r="H28" s="222"/>
      <c r="I28" s="223">
        <f t="shared" si="0"/>
        <v>0</v>
      </c>
      <c r="BA28" s="1">
        <v>2</v>
      </c>
    </row>
    <row r="29" spans="1:53" ht="12.75">
      <c r="A29" s="156" t="s">
        <v>288</v>
      </c>
      <c r="B29" s="147"/>
      <c r="C29" s="147"/>
      <c r="D29" s="218"/>
      <c r="E29" s="219"/>
      <c r="F29" s="220"/>
      <c r="G29" s="221">
        <v>0</v>
      </c>
      <c r="H29" s="222"/>
      <c r="I29" s="223">
        <f t="shared" si="0"/>
        <v>0</v>
      </c>
      <c r="BA29" s="1">
        <v>2</v>
      </c>
    </row>
    <row r="30" spans="1:9" ht="13.5" thickBot="1">
      <c r="A30" s="224"/>
      <c r="B30" s="225" t="s">
        <v>84</v>
      </c>
      <c r="C30" s="226"/>
      <c r="D30" s="227"/>
      <c r="E30" s="228"/>
      <c r="F30" s="229"/>
      <c r="G30" s="229"/>
      <c r="H30" s="324">
        <f>SUM(I22:I29)</f>
        <v>0</v>
      </c>
      <c r="I30" s="325"/>
    </row>
    <row r="32" spans="2:9" ht="12.75">
      <c r="B32" s="14"/>
      <c r="F32" s="230"/>
      <c r="G32" s="231"/>
      <c r="H32" s="231"/>
      <c r="I32" s="46"/>
    </row>
    <row r="33" spans="6:9" ht="12.75">
      <c r="F33" s="230"/>
      <c r="G33" s="231"/>
      <c r="H33" s="231"/>
      <c r="I33" s="46"/>
    </row>
    <row r="34" spans="6:9" ht="12.75">
      <c r="F34" s="230"/>
      <c r="G34" s="231"/>
      <c r="H34" s="231"/>
      <c r="I34" s="46"/>
    </row>
    <row r="35" spans="6:9" ht="12.75"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  <row r="75" spans="6:9" ht="12.75">
      <c r="F75" s="230"/>
      <c r="G75" s="231"/>
      <c r="H75" s="231"/>
      <c r="I75" s="46"/>
    </row>
    <row r="76" spans="6:9" ht="12.75">
      <c r="F76" s="230"/>
      <c r="G76" s="231"/>
      <c r="H76" s="231"/>
      <c r="I76" s="46"/>
    </row>
    <row r="77" spans="6:9" ht="12.75">
      <c r="F77" s="230"/>
      <c r="G77" s="231"/>
      <c r="H77" s="231"/>
      <c r="I77" s="46"/>
    </row>
    <row r="78" spans="6:9" ht="12.75">
      <c r="F78" s="230"/>
      <c r="G78" s="231"/>
      <c r="H78" s="231"/>
      <c r="I78" s="46"/>
    </row>
    <row r="79" spans="6:9" ht="12.75">
      <c r="F79" s="230"/>
      <c r="G79" s="231"/>
      <c r="H79" s="231"/>
      <c r="I79" s="46"/>
    </row>
    <row r="80" spans="6:9" ht="12.75">
      <c r="F80" s="230"/>
      <c r="G80" s="231"/>
      <c r="H80" s="231"/>
      <c r="I80" s="46"/>
    </row>
    <row r="81" spans="6:9" ht="12.75">
      <c r="F81" s="230"/>
      <c r="G81" s="231"/>
      <c r="H81" s="231"/>
      <c r="I81" s="46"/>
    </row>
  </sheetData>
  <sheetProtection/>
  <mergeCells count="4">
    <mergeCell ref="A1:B1"/>
    <mergeCell ref="A2:B2"/>
    <mergeCell ref="G2:I2"/>
    <mergeCell ref="H30:I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CB207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32" customWidth="1"/>
    <col min="2" max="2" width="11.625" style="232" customWidth="1"/>
    <col min="3" max="3" width="40.375" style="232" customWidth="1"/>
    <col min="4" max="4" width="5.625" style="232" customWidth="1"/>
    <col min="5" max="5" width="8.625" style="242" customWidth="1"/>
    <col min="6" max="6" width="9.875" style="232" customWidth="1"/>
    <col min="7" max="7" width="13.875" style="232" customWidth="1"/>
    <col min="8" max="8" width="11.75390625" style="232" hidden="1" customWidth="1"/>
    <col min="9" max="9" width="11.625" style="232" hidden="1" customWidth="1"/>
    <col min="10" max="10" width="11.00390625" style="232" hidden="1" customWidth="1"/>
    <col min="11" max="11" width="10.375" style="232" hidden="1" customWidth="1"/>
    <col min="12" max="12" width="75.375" style="232" customWidth="1"/>
    <col min="13" max="13" width="45.25390625" style="232" customWidth="1"/>
    <col min="14" max="16384" width="9.125" style="232" customWidth="1"/>
  </cols>
  <sheetData>
    <row r="1" spans="1:7" ht="15.75">
      <c r="A1" s="329" t="s">
        <v>102</v>
      </c>
      <c r="B1" s="329"/>
      <c r="C1" s="329"/>
      <c r="D1" s="329"/>
      <c r="E1" s="329"/>
      <c r="F1" s="329"/>
      <c r="G1" s="329"/>
    </row>
    <row r="2" spans="2:7" ht="14.25" customHeight="1" thickBot="1">
      <c r="B2" s="233"/>
      <c r="C2" s="234"/>
      <c r="D2" s="234"/>
      <c r="E2" s="235"/>
      <c r="F2" s="234"/>
      <c r="G2" s="234"/>
    </row>
    <row r="3" spans="1:7" ht="13.5" thickTop="1">
      <c r="A3" s="319" t="s">
        <v>2</v>
      </c>
      <c r="B3" s="320"/>
      <c r="C3" s="186" t="s">
        <v>105</v>
      </c>
      <c r="D3" s="236"/>
      <c r="E3" s="237" t="s">
        <v>85</v>
      </c>
      <c r="F3" s="238">
        <f>'SO 02  Rek'!H1</f>
      </c>
      <c r="G3" s="239"/>
    </row>
    <row r="4" spans="1:7" ht="13.5" thickBot="1">
      <c r="A4" s="330" t="s">
        <v>76</v>
      </c>
      <c r="B4" s="299"/>
      <c r="C4" s="192" t="s">
        <v>292</v>
      </c>
      <c r="D4" s="240"/>
      <c r="E4" s="331">
        <f>'SO 02  Rek'!G2</f>
        <v>0</v>
      </c>
      <c r="F4" s="332"/>
      <c r="G4" s="333"/>
    </row>
    <row r="5" spans="1:7" ht="13.5" thickTop="1">
      <c r="A5" s="241"/>
      <c r="G5" s="243"/>
    </row>
    <row r="6" spans="1:11" ht="27" customHeight="1">
      <c r="A6" s="244" t="s">
        <v>86</v>
      </c>
      <c r="B6" s="245" t="s">
        <v>87</v>
      </c>
      <c r="C6" s="245" t="s">
        <v>88</v>
      </c>
      <c r="D6" s="245" t="s">
        <v>89</v>
      </c>
      <c r="E6" s="246" t="s">
        <v>90</v>
      </c>
      <c r="F6" s="245" t="s">
        <v>91</v>
      </c>
      <c r="G6" s="247" t="s">
        <v>92</v>
      </c>
      <c r="H6" s="248" t="s">
        <v>93</v>
      </c>
      <c r="I6" s="248" t="s">
        <v>94</v>
      </c>
      <c r="J6" s="248" t="s">
        <v>95</v>
      </c>
      <c r="K6" s="248" t="s">
        <v>96</v>
      </c>
    </row>
    <row r="7" spans="1:15" ht="12.75">
      <c r="A7" s="249" t="s">
        <v>97</v>
      </c>
      <c r="B7" s="250" t="s">
        <v>98</v>
      </c>
      <c r="C7" s="251" t="s">
        <v>99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 ht="22.5">
      <c r="A8" s="260">
        <v>1</v>
      </c>
      <c r="B8" s="261" t="s">
        <v>111</v>
      </c>
      <c r="C8" s="262" t="s">
        <v>112</v>
      </c>
      <c r="D8" s="263" t="s">
        <v>113</v>
      </c>
      <c r="E8" s="264">
        <v>33.66</v>
      </c>
      <c r="F8" s="264">
        <v>0</v>
      </c>
      <c r="G8" s="265">
        <f>E8*F8</f>
        <v>0</v>
      </c>
      <c r="H8" s="266">
        <v>0</v>
      </c>
      <c r="I8" s="267">
        <f>E8*H8</f>
        <v>0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15" ht="12.75">
      <c r="A9" s="268"/>
      <c r="B9" s="271"/>
      <c r="C9" s="326" t="s">
        <v>293</v>
      </c>
      <c r="D9" s="327"/>
      <c r="E9" s="272">
        <v>33.66</v>
      </c>
      <c r="F9" s="273"/>
      <c r="G9" s="274"/>
      <c r="H9" s="275"/>
      <c r="I9" s="269"/>
      <c r="J9" s="276"/>
      <c r="K9" s="269"/>
      <c r="M9" s="270" t="s">
        <v>293</v>
      </c>
      <c r="O9" s="259"/>
    </row>
    <row r="10" spans="1:80" ht="22.5">
      <c r="A10" s="260">
        <v>2</v>
      </c>
      <c r="B10" s="261" t="s">
        <v>115</v>
      </c>
      <c r="C10" s="262" t="s">
        <v>116</v>
      </c>
      <c r="D10" s="263" t="s">
        <v>113</v>
      </c>
      <c r="E10" s="264">
        <v>41.14</v>
      </c>
      <c r="F10" s="264">
        <v>0</v>
      </c>
      <c r="G10" s="265">
        <f>E10*F10</f>
        <v>0</v>
      </c>
      <c r="H10" s="266">
        <v>0</v>
      </c>
      <c r="I10" s="267">
        <f>E10*H10</f>
        <v>0</v>
      </c>
      <c r="J10" s="266">
        <v>0</v>
      </c>
      <c r="K10" s="267">
        <f>E10*J10</f>
        <v>0</v>
      </c>
      <c r="O10" s="259">
        <v>2</v>
      </c>
      <c r="AA10" s="232">
        <v>1</v>
      </c>
      <c r="AB10" s="232">
        <v>1</v>
      </c>
      <c r="AC10" s="232">
        <v>1</v>
      </c>
      <c r="AZ10" s="232">
        <v>1</v>
      </c>
      <c r="BA10" s="232">
        <f>IF(AZ10=1,G10,0)</f>
        <v>0</v>
      </c>
      <c r="BB10" s="232">
        <f>IF(AZ10=2,G10,0)</f>
        <v>0</v>
      </c>
      <c r="BC10" s="232">
        <f>IF(AZ10=3,G10,0)</f>
        <v>0</v>
      </c>
      <c r="BD10" s="232">
        <f>IF(AZ10=4,G10,0)</f>
        <v>0</v>
      </c>
      <c r="BE10" s="232">
        <f>IF(AZ10=5,G10,0)</f>
        <v>0</v>
      </c>
      <c r="CA10" s="259">
        <v>1</v>
      </c>
      <c r="CB10" s="259">
        <v>1</v>
      </c>
    </row>
    <row r="11" spans="1:15" ht="12.75">
      <c r="A11" s="268"/>
      <c r="B11" s="271"/>
      <c r="C11" s="326" t="s">
        <v>294</v>
      </c>
      <c r="D11" s="327"/>
      <c r="E11" s="272">
        <v>41.14</v>
      </c>
      <c r="F11" s="273"/>
      <c r="G11" s="274"/>
      <c r="H11" s="275"/>
      <c r="I11" s="269"/>
      <c r="J11" s="276"/>
      <c r="K11" s="269"/>
      <c r="M11" s="270" t="s">
        <v>294</v>
      </c>
      <c r="O11" s="259"/>
    </row>
    <row r="12" spans="1:80" ht="12.75">
      <c r="A12" s="260">
        <v>3</v>
      </c>
      <c r="B12" s="261" t="s">
        <v>118</v>
      </c>
      <c r="C12" s="262" t="s">
        <v>119</v>
      </c>
      <c r="D12" s="263" t="s">
        <v>120</v>
      </c>
      <c r="E12" s="264">
        <v>23.922</v>
      </c>
      <c r="F12" s="264">
        <v>0</v>
      </c>
      <c r="G12" s="265">
        <f>E12*F12</f>
        <v>0</v>
      </c>
      <c r="H12" s="266">
        <v>0</v>
      </c>
      <c r="I12" s="267">
        <f>E12*H12</f>
        <v>0</v>
      </c>
      <c r="J12" s="266">
        <v>0</v>
      </c>
      <c r="K12" s="267">
        <f>E12*J12</f>
        <v>0</v>
      </c>
      <c r="O12" s="259">
        <v>2</v>
      </c>
      <c r="AA12" s="232">
        <v>1</v>
      </c>
      <c r="AB12" s="232">
        <v>1</v>
      </c>
      <c r="AC12" s="232">
        <v>1</v>
      </c>
      <c r="AZ12" s="232">
        <v>1</v>
      </c>
      <c r="BA12" s="232">
        <f>IF(AZ12=1,G12,0)</f>
        <v>0</v>
      </c>
      <c r="BB12" s="232">
        <f>IF(AZ12=2,G12,0)</f>
        <v>0</v>
      </c>
      <c r="BC12" s="232">
        <f>IF(AZ12=3,G12,0)</f>
        <v>0</v>
      </c>
      <c r="BD12" s="232">
        <f>IF(AZ12=4,G12,0)</f>
        <v>0</v>
      </c>
      <c r="BE12" s="232">
        <f>IF(AZ12=5,G12,0)</f>
        <v>0</v>
      </c>
      <c r="CA12" s="259">
        <v>1</v>
      </c>
      <c r="CB12" s="259">
        <v>1</v>
      </c>
    </row>
    <row r="13" spans="1:15" ht="22.5">
      <c r="A13" s="268"/>
      <c r="B13" s="271"/>
      <c r="C13" s="326" t="s">
        <v>295</v>
      </c>
      <c r="D13" s="327"/>
      <c r="E13" s="272">
        <v>23.922</v>
      </c>
      <c r="F13" s="273"/>
      <c r="G13" s="274"/>
      <c r="H13" s="275"/>
      <c r="I13" s="269"/>
      <c r="J13" s="276"/>
      <c r="K13" s="269"/>
      <c r="M13" s="270" t="s">
        <v>295</v>
      </c>
      <c r="O13" s="259"/>
    </row>
    <row r="14" spans="1:80" ht="12.75">
      <c r="A14" s="260">
        <v>4</v>
      </c>
      <c r="B14" s="261" t="s">
        <v>122</v>
      </c>
      <c r="C14" s="262" t="s">
        <v>123</v>
      </c>
      <c r="D14" s="263" t="s">
        <v>120</v>
      </c>
      <c r="E14" s="264">
        <v>18.25</v>
      </c>
      <c r="F14" s="264">
        <v>0</v>
      </c>
      <c r="G14" s="265">
        <f>E14*F14</f>
        <v>0</v>
      </c>
      <c r="H14" s="266">
        <v>0</v>
      </c>
      <c r="I14" s="267">
        <f>E14*H14</f>
        <v>0</v>
      </c>
      <c r="J14" s="266">
        <v>0</v>
      </c>
      <c r="K14" s="267">
        <f>E14*J14</f>
        <v>0</v>
      </c>
      <c r="O14" s="259">
        <v>2</v>
      </c>
      <c r="AA14" s="232">
        <v>1</v>
      </c>
      <c r="AB14" s="232">
        <v>0</v>
      </c>
      <c r="AC14" s="232">
        <v>0</v>
      </c>
      <c r="AZ14" s="232">
        <v>1</v>
      </c>
      <c r="BA14" s="232">
        <f>IF(AZ14=1,G14,0)</f>
        <v>0</v>
      </c>
      <c r="BB14" s="232">
        <f>IF(AZ14=2,G14,0)</f>
        <v>0</v>
      </c>
      <c r="BC14" s="232">
        <f>IF(AZ14=3,G14,0)</f>
        <v>0</v>
      </c>
      <c r="BD14" s="232">
        <f>IF(AZ14=4,G14,0)</f>
        <v>0</v>
      </c>
      <c r="BE14" s="232">
        <f>IF(AZ14=5,G14,0)</f>
        <v>0</v>
      </c>
      <c r="CA14" s="259">
        <v>1</v>
      </c>
      <c r="CB14" s="259">
        <v>0</v>
      </c>
    </row>
    <row r="15" spans="1:15" ht="12.75">
      <c r="A15" s="268"/>
      <c r="B15" s="271"/>
      <c r="C15" s="326" t="s">
        <v>296</v>
      </c>
      <c r="D15" s="327"/>
      <c r="E15" s="272">
        <v>18.25</v>
      </c>
      <c r="F15" s="273"/>
      <c r="G15" s="274"/>
      <c r="H15" s="275"/>
      <c r="I15" s="269"/>
      <c r="J15" s="276"/>
      <c r="K15" s="269"/>
      <c r="M15" s="270" t="s">
        <v>296</v>
      </c>
      <c r="O15" s="259"/>
    </row>
    <row r="16" spans="1:80" ht="12.75">
      <c r="A16" s="260">
        <v>5</v>
      </c>
      <c r="B16" s="261" t="s">
        <v>125</v>
      </c>
      <c r="C16" s="262" t="s">
        <v>126</v>
      </c>
      <c r="D16" s="263" t="s">
        <v>120</v>
      </c>
      <c r="E16" s="264">
        <v>47.84</v>
      </c>
      <c r="F16" s="264">
        <v>0</v>
      </c>
      <c r="G16" s="265">
        <f>E16*F16</f>
        <v>0</v>
      </c>
      <c r="H16" s="266">
        <v>0</v>
      </c>
      <c r="I16" s="267">
        <f>E16*H16</f>
        <v>0</v>
      </c>
      <c r="J16" s="266">
        <v>0</v>
      </c>
      <c r="K16" s="267">
        <f>E16*J16</f>
        <v>0</v>
      </c>
      <c r="O16" s="259">
        <v>2</v>
      </c>
      <c r="AA16" s="232">
        <v>1</v>
      </c>
      <c r="AB16" s="232">
        <v>1</v>
      </c>
      <c r="AC16" s="232">
        <v>1</v>
      </c>
      <c r="AZ16" s="232">
        <v>1</v>
      </c>
      <c r="BA16" s="232">
        <f>IF(AZ16=1,G16,0)</f>
        <v>0</v>
      </c>
      <c r="BB16" s="232">
        <f>IF(AZ16=2,G16,0)</f>
        <v>0</v>
      </c>
      <c r="BC16" s="232">
        <f>IF(AZ16=3,G16,0)</f>
        <v>0</v>
      </c>
      <c r="BD16" s="232">
        <f>IF(AZ16=4,G16,0)</f>
        <v>0</v>
      </c>
      <c r="BE16" s="232">
        <f>IF(AZ16=5,G16,0)</f>
        <v>0</v>
      </c>
      <c r="CA16" s="259">
        <v>1</v>
      </c>
      <c r="CB16" s="259">
        <v>1</v>
      </c>
    </row>
    <row r="17" spans="1:15" ht="12.75">
      <c r="A17" s="268"/>
      <c r="B17" s="271"/>
      <c r="C17" s="326" t="s">
        <v>297</v>
      </c>
      <c r="D17" s="327"/>
      <c r="E17" s="272">
        <v>23.92</v>
      </c>
      <c r="F17" s="273"/>
      <c r="G17" s="274"/>
      <c r="H17" s="275"/>
      <c r="I17" s="269"/>
      <c r="J17" s="276"/>
      <c r="K17" s="269"/>
      <c r="M17" s="270" t="s">
        <v>297</v>
      </c>
      <c r="O17" s="259"/>
    </row>
    <row r="18" spans="1:15" ht="12.75">
      <c r="A18" s="268"/>
      <c r="B18" s="271"/>
      <c r="C18" s="326" t="s">
        <v>298</v>
      </c>
      <c r="D18" s="327"/>
      <c r="E18" s="272">
        <v>23.92</v>
      </c>
      <c r="F18" s="273"/>
      <c r="G18" s="274"/>
      <c r="H18" s="275"/>
      <c r="I18" s="269"/>
      <c r="J18" s="276"/>
      <c r="K18" s="269"/>
      <c r="M18" s="270" t="s">
        <v>298</v>
      </c>
      <c r="O18" s="259"/>
    </row>
    <row r="19" spans="1:80" ht="12.75">
      <c r="A19" s="260">
        <v>6</v>
      </c>
      <c r="B19" s="261" t="s">
        <v>129</v>
      </c>
      <c r="C19" s="262" t="s">
        <v>130</v>
      </c>
      <c r="D19" s="263" t="s">
        <v>113</v>
      </c>
      <c r="E19" s="264">
        <v>74.8</v>
      </c>
      <c r="F19" s="264">
        <v>0</v>
      </c>
      <c r="G19" s="265">
        <f>E19*F19</f>
        <v>0</v>
      </c>
      <c r="H19" s="266">
        <v>0</v>
      </c>
      <c r="I19" s="267">
        <f>E19*H19</f>
        <v>0</v>
      </c>
      <c r="J19" s="266">
        <v>0</v>
      </c>
      <c r="K19" s="267">
        <f>E19*J19</f>
        <v>0</v>
      </c>
      <c r="O19" s="259">
        <v>2</v>
      </c>
      <c r="AA19" s="232">
        <v>1</v>
      </c>
      <c r="AB19" s="232">
        <v>1</v>
      </c>
      <c r="AC19" s="232">
        <v>1</v>
      </c>
      <c r="AZ19" s="232">
        <v>1</v>
      </c>
      <c r="BA19" s="232">
        <f>IF(AZ19=1,G19,0)</f>
        <v>0</v>
      </c>
      <c r="BB19" s="232">
        <f>IF(AZ19=2,G19,0)</f>
        <v>0</v>
      </c>
      <c r="BC19" s="232">
        <f>IF(AZ19=3,G19,0)</f>
        <v>0</v>
      </c>
      <c r="BD19" s="232">
        <f>IF(AZ19=4,G19,0)</f>
        <v>0</v>
      </c>
      <c r="BE19" s="232">
        <f>IF(AZ19=5,G19,0)</f>
        <v>0</v>
      </c>
      <c r="CA19" s="259">
        <v>1</v>
      </c>
      <c r="CB19" s="259">
        <v>1</v>
      </c>
    </row>
    <row r="20" spans="1:15" ht="12.75">
      <c r="A20" s="268"/>
      <c r="B20" s="271"/>
      <c r="C20" s="326" t="s">
        <v>299</v>
      </c>
      <c r="D20" s="327"/>
      <c r="E20" s="272">
        <v>74.8</v>
      </c>
      <c r="F20" s="273"/>
      <c r="G20" s="274"/>
      <c r="H20" s="275"/>
      <c r="I20" s="269"/>
      <c r="J20" s="276"/>
      <c r="K20" s="269"/>
      <c r="M20" s="270" t="s">
        <v>299</v>
      </c>
      <c r="O20" s="259"/>
    </row>
    <row r="21" spans="1:80" ht="22.5">
      <c r="A21" s="260">
        <v>7</v>
      </c>
      <c r="B21" s="261" t="s">
        <v>132</v>
      </c>
      <c r="C21" s="262" t="s">
        <v>133</v>
      </c>
      <c r="D21" s="263" t="s">
        <v>120</v>
      </c>
      <c r="E21" s="264">
        <v>23.92</v>
      </c>
      <c r="F21" s="264">
        <v>0</v>
      </c>
      <c r="G21" s="265">
        <f>E21*F21</f>
        <v>0</v>
      </c>
      <c r="H21" s="266">
        <v>0</v>
      </c>
      <c r="I21" s="267">
        <f>E21*H21</f>
        <v>0</v>
      </c>
      <c r="J21" s="266">
        <v>0</v>
      </c>
      <c r="K21" s="267">
        <f>E21*J21</f>
        <v>0</v>
      </c>
      <c r="O21" s="259">
        <v>2</v>
      </c>
      <c r="AA21" s="232">
        <v>1</v>
      </c>
      <c r="AB21" s="232">
        <v>1</v>
      </c>
      <c r="AC21" s="232">
        <v>1</v>
      </c>
      <c r="AZ21" s="232">
        <v>1</v>
      </c>
      <c r="BA21" s="232">
        <f>IF(AZ21=1,G21,0)</f>
        <v>0</v>
      </c>
      <c r="BB21" s="232">
        <f>IF(AZ21=2,G21,0)</f>
        <v>0</v>
      </c>
      <c r="BC21" s="232">
        <f>IF(AZ21=3,G21,0)</f>
        <v>0</v>
      </c>
      <c r="BD21" s="232">
        <f>IF(AZ21=4,G21,0)</f>
        <v>0</v>
      </c>
      <c r="BE21" s="232">
        <f>IF(AZ21=5,G21,0)</f>
        <v>0</v>
      </c>
      <c r="CA21" s="259">
        <v>1</v>
      </c>
      <c r="CB21" s="259">
        <v>1</v>
      </c>
    </row>
    <row r="22" spans="1:80" ht="12.75">
      <c r="A22" s="260">
        <v>8</v>
      </c>
      <c r="B22" s="261" t="s">
        <v>134</v>
      </c>
      <c r="C22" s="262" t="s">
        <v>135</v>
      </c>
      <c r="D22" s="263" t="s">
        <v>120</v>
      </c>
      <c r="E22" s="264">
        <v>5.67</v>
      </c>
      <c r="F22" s="264">
        <v>0</v>
      </c>
      <c r="G22" s="265">
        <f>E22*F22</f>
        <v>0</v>
      </c>
      <c r="H22" s="266">
        <v>0</v>
      </c>
      <c r="I22" s="267">
        <f>E22*H22</f>
        <v>0</v>
      </c>
      <c r="J22" s="266">
        <v>0</v>
      </c>
      <c r="K22" s="267">
        <f>E22*J22</f>
        <v>0</v>
      </c>
      <c r="O22" s="259">
        <v>2</v>
      </c>
      <c r="AA22" s="232">
        <v>1</v>
      </c>
      <c r="AB22" s="232">
        <v>1</v>
      </c>
      <c r="AC22" s="232">
        <v>1</v>
      </c>
      <c r="AZ22" s="232">
        <v>1</v>
      </c>
      <c r="BA22" s="232">
        <f>IF(AZ22=1,G22,0)</f>
        <v>0</v>
      </c>
      <c r="BB22" s="232">
        <f>IF(AZ22=2,G22,0)</f>
        <v>0</v>
      </c>
      <c r="BC22" s="232">
        <f>IF(AZ22=3,G22,0)</f>
        <v>0</v>
      </c>
      <c r="BD22" s="232">
        <f>IF(AZ22=4,G22,0)</f>
        <v>0</v>
      </c>
      <c r="BE22" s="232">
        <f>IF(AZ22=5,G22,0)</f>
        <v>0</v>
      </c>
      <c r="CA22" s="259">
        <v>1</v>
      </c>
      <c r="CB22" s="259">
        <v>1</v>
      </c>
    </row>
    <row r="23" spans="1:15" ht="12.75">
      <c r="A23" s="268"/>
      <c r="B23" s="271"/>
      <c r="C23" s="326" t="s">
        <v>300</v>
      </c>
      <c r="D23" s="327"/>
      <c r="E23" s="272">
        <v>5.67</v>
      </c>
      <c r="F23" s="273"/>
      <c r="G23" s="274"/>
      <c r="H23" s="275"/>
      <c r="I23" s="269"/>
      <c r="J23" s="276"/>
      <c r="K23" s="269"/>
      <c r="M23" s="270" t="s">
        <v>300</v>
      </c>
      <c r="O23" s="259"/>
    </row>
    <row r="24" spans="1:80" ht="12.75">
      <c r="A24" s="260">
        <v>9</v>
      </c>
      <c r="B24" s="261" t="s">
        <v>137</v>
      </c>
      <c r="C24" s="262" t="s">
        <v>138</v>
      </c>
      <c r="D24" s="263" t="s">
        <v>120</v>
      </c>
      <c r="E24" s="264">
        <v>23.92</v>
      </c>
      <c r="F24" s="264">
        <v>0</v>
      </c>
      <c r="G24" s="265">
        <f>E24*F24</f>
        <v>0</v>
      </c>
      <c r="H24" s="266">
        <v>0</v>
      </c>
      <c r="I24" s="267">
        <f>E24*H24</f>
        <v>0</v>
      </c>
      <c r="J24" s="266">
        <v>0</v>
      </c>
      <c r="K24" s="267">
        <f>E24*J24</f>
        <v>0</v>
      </c>
      <c r="O24" s="259">
        <v>2</v>
      </c>
      <c r="AA24" s="232">
        <v>1</v>
      </c>
      <c r="AB24" s="232">
        <v>1</v>
      </c>
      <c r="AC24" s="232">
        <v>1</v>
      </c>
      <c r="AZ24" s="232">
        <v>1</v>
      </c>
      <c r="BA24" s="232">
        <f>IF(AZ24=1,G24,0)</f>
        <v>0</v>
      </c>
      <c r="BB24" s="232">
        <f>IF(AZ24=2,G24,0)</f>
        <v>0</v>
      </c>
      <c r="BC24" s="232">
        <f>IF(AZ24=3,G24,0)</f>
        <v>0</v>
      </c>
      <c r="BD24" s="232">
        <f>IF(AZ24=4,G24,0)</f>
        <v>0</v>
      </c>
      <c r="BE24" s="232">
        <f>IF(AZ24=5,G24,0)</f>
        <v>0</v>
      </c>
      <c r="CA24" s="259">
        <v>1</v>
      </c>
      <c r="CB24" s="259">
        <v>1</v>
      </c>
    </row>
    <row r="25" spans="1:15" ht="12.75">
      <c r="A25" s="268"/>
      <c r="B25" s="271"/>
      <c r="C25" s="326" t="s">
        <v>301</v>
      </c>
      <c r="D25" s="327"/>
      <c r="E25" s="272">
        <v>23.92</v>
      </c>
      <c r="F25" s="273"/>
      <c r="G25" s="274"/>
      <c r="H25" s="275"/>
      <c r="I25" s="269"/>
      <c r="J25" s="276"/>
      <c r="K25" s="269"/>
      <c r="M25" s="270" t="s">
        <v>301</v>
      </c>
      <c r="O25" s="259"/>
    </row>
    <row r="26" spans="1:80" ht="12.75">
      <c r="A26" s="260">
        <v>10</v>
      </c>
      <c r="B26" s="261" t="s">
        <v>140</v>
      </c>
      <c r="C26" s="262" t="s">
        <v>141</v>
      </c>
      <c r="D26" s="263" t="s">
        <v>120</v>
      </c>
      <c r="E26" s="264">
        <v>18.2493</v>
      </c>
      <c r="F26" s="264">
        <v>0</v>
      </c>
      <c r="G26" s="265">
        <f>E26*F26</f>
        <v>0</v>
      </c>
      <c r="H26" s="266">
        <v>0</v>
      </c>
      <c r="I26" s="267">
        <f>E26*H26</f>
        <v>0</v>
      </c>
      <c r="J26" s="266">
        <v>0</v>
      </c>
      <c r="K26" s="267">
        <f>E26*J26</f>
        <v>0</v>
      </c>
      <c r="O26" s="259">
        <v>2</v>
      </c>
      <c r="AA26" s="232">
        <v>1</v>
      </c>
      <c r="AB26" s="232">
        <v>1</v>
      </c>
      <c r="AC26" s="232">
        <v>1</v>
      </c>
      <c r="AZ26" s="232">
        <v>1</v>
      </c>
      <c r="BA26" s="232">
        <f>IF(AZ26=1,G26,0)</f>
        <v>0</v>
      </c>
      <c r="BB26" s="232">
        <f>IF(AZ26=2,G26,0)</f>
        <v>0</v>
      </c>
      <c r="BC26" s="232">
        <f>IF(AZ26=3,G26,0)</f>
        <v>0</v>
      </c>
      <c r="BD26" s="232">
        <f>IF(AZ26=4,G26,0)</f>
        <v>0</v>
      </c>
      <c r="BE26" s="232">
        <f>IF(AZ26=5,G26,0)</f>
        <v>0</v>
      </c>
      <c r="CA26" s="259">
        <v>1</v>
      </c>
      <c r="CB26" s="259">
        <v>1</v>
      </c>
    </row>
    <row r="27" spans="1:15" ht="12.75">
      <c r="A27" s="268"/>
      <c r="B27" s="271"/>
      <c r="C27" s="326" t="s">
        <v>302</v>
      </c>
      <c r="D27" s="327"/>
      <c r="E27" s="272">
        <v>23.92</v>
      </c>
      <c r="F27" s="273"/>
      <c r="G27" s="274"/>
      <c r="H27" s="275"/>
      <c r="I27" s="269"/>
      <c r="J27" s="276"/>
      <c r="K27" s="269"/>
      <c r="M27" s="270" t="s">
        <v>302</v>
      </c>
      <c r="O27" s="259"/>
    </row>
    <row r="28" spans="1:15" ht="12.75">
      <c r="A28" s="268"/>
      <c r="B28" s="271"/>
      <c r="C28" s="326" t="s">
        <v>303</v>
      </c>
      <c r="D28" s="327"/>
      <c r="E28" s="272">
        <v>-3.2407</v>
      </c>
      <c r="F28" s="273"/>
      <c r="G28" s="274"/>
      <c r="H28" s="275"/>
      <c r="I28" s="269"/>
      <c r="J28" s="276"/>
      <c r="K28" s="269"/>
      <c r="M28" s="270" t="s">
        <v>303</v>
      </c>
      <c r="O28" s="259"/>
    </row>
    <row r="29" spans="1:15" ht="12.75">
      <c r="A29" s="268"/>
      <c r="B29" s="271"/>
      <c r="C29" s="326" t="s">
        <v>304</v>
      </c>
      <c r="D29" s="327"/>
      <c r="E29" s="272">
        <v>-2.43</v>
      </c>
      <c r="F29" s="273"/>
      <c r="G29" s="274"/>
      <c r="H29" s="275"/>
      <c r="I29" s="269"/>
      <c r="J29" s="276"/>
      <c r="K29" s="269"/>
      <c r="M29" s="270" t="s">
        <v>304</v>
      </c>
      <c r="O29" s="259"/>
    </row>
    <row r="30" spans="1:80" ht="12.75">
      <c r="A30" s="260">
        <v>11</v>
      </c>
      <c r="B30" s="261" t="s">
        <v>145</v>
      </c>
      <c r="C30" s="262" t="s">
        <v>146</v>
      </c>
      <c r="D30" s="263" t="s">
        <v>113</v>
      </c>
      <c r="E30" s="264">
        <v>69.19</v>
      </c>
      <c r="F30" s="264">
        <v>0</v>
      </c>
      <c r="G30" s="265">
        <f>E30*F30</f>
        <v>0</v>
      </c>
      <c r="H30" s="266">
        <v>0</v>
      </c>
      <c r="I30" s="267">
        <f>E30*H30</f>
        <v>0</v>
      </c>
      <c r="J30" s="266">
        <v>0</v>
      </c>
      <c r="K30" s="267">
        <f>E30*J30</f>
        <v>0</v>
      </c>
      <c r="O30" s="259">
        <v>2</v>
      </c>
      <c r="AA30" s="232">
        <v>1</v>
      </c>
      <c r="AB30" s="232">
        <v>1</v>
      </c>
      <c r="AC30" s="232">
        <v>1</v>
      </c>
      <c r="AZ30" s="232">
        <v>1</v>
      </c>
      <c r="BA30" s="232">
        <f>IF(AZ30=1,G30,0)</f>
        <v>0</v>
      </c>
      <c r="BB30" s="232">
        <f>IF(AZ30=2,G30,0)</f>
        <v>0</v>
      </c>
      <c r="BC30" s="232">
        <f>IF(AZ30=3,G30,0)</f>
        <v>0</v>
      </c>
      <c r="BD30" s="232">
        <f>IF(AZ30=4,G30,0)</f>
        <v>0</v>
      </c>
      <c r="BE30" s="232">
        <f>IF(AZ30=5,G30,0)</f>
        <v>0</v>
      </c>
      <c r="CA30" s="259">
        <v>1</v>
      </c>
      <c r="CB30" s="259">
        <v>1</v>
      </c>
    </row>
    <row r="31" spans="1:15" ht="12.75">
      <c r="A31" s="268"/>
      <c r="B31" s="271"/>
      <c r="C31" s="326" t="s">
        <v>305</v>
      </c>
      <c r="D31" s="327"/>
      <c r="E31" s="272">
        <v>41.14</v>
      </c>
      <c r="F31" s="273"/>
      <c r="G31" s="274"/>
      <c r="H31" s="275"/>
      <c r="I31" s="269"/>
      <c r="J31" s="276"/>
      <c r="K31" s="269"/>
      <c r="M31" s="270" t="s">
        <v>305</v>
      </c>
      <c r="O31" s="259"/>
    </row>
    <row r="32" spans="1:15" ht="12.75">
      <c r="A32" s="268"/>
      <c r="B32" s="271"/>
      <c r="C32" s="326" t="s">
        <v>306</v>
      </c>
      <c r="D32" s="327"/>
      <c r="E32" s="272">
        <v>28.05</v>
      </c>
      <c r="F32" s="273"/>
      <c r="G32" s="274"/>
      <c r="H32" s="275"/>
      <c r="I32" s="269"/>
      <c r="J32" s="276"/>
      <c r="K32" s="269"/>
      <c r="M32" s="270" t="s">
        <v>306</v>
      </c>
      <c r="O32" s="259"/>
    </row>
    <row r="33" spans="1:57" ht="12.75">
      <c r="A33" s="277"/>
      <c r="B33" s="278" t="s">
        <v>100</v>
      </c>
      <c r="C33" s="279" t="s">
        <v>110</v>
      </c>
      <c r="D33" s="280"/>
      <c r="E33" s="281"/>
      <c r="F33" s="282"/>
      <c r="G33" s="283">
        <f>SUM(G7:G32)</f>
        <v>0</v>
      </c>
      <c r="H33" s="284"/>
      <c r="I33" s="285">
        <f>SUM(I7:I32)</f>
        <v>0</v>
      </c>
      <c r="J33" s="284"/>
      <c r="K33" s="285">
        <f>SUM(K7:K32)</f>
        <v>0</v>
      </c>
      <c r="O33" s="259">
        <v>4</v>
      </c>
      <c r="BA33" s="286">
        <f>SUM(BA7:BA32)</f>
        <v>0</v>
      </c>
      <c r="BB33" s="286">
        <f>SUM(BB7:BB32)</f>
        <v>0</v>
      </c>
      <c r="BC33" s="286">
        <f>SUM(BC7:BC32)</f>
        <v>0</v>
      </c>
      <c r="BD33" s="286">
        <f>SUM(BD7:BD32)</f>
        <v>0</v>
      </c>
      <c r="BE33" s="286">
        <f>SUM(BE7:BE32)</f>
        <v>0</v>
      </c>
    </row>
    <row r="34" spans="1:15" ht="12.75">
      <c r="A34" s="249" t="s">
        <v>97</v>
      </c>
      <c r="B34" s="250" t="s">
        <v>149</v>
      </c>
      <c r="C34" s="251" t="s">
        <v>150</v>
      </c>
      <c r="D34" s="252"/>
      <c r="E34" s="253"/>
      <c r="F34" s="253"/>
      <c r="G34" s="254"/>
      <c r="H34" s="255"/>
      <c r="I34" s="256"/>
      <c r="J34" s="257"/>
      <c r="K34" s="258"/>
      <c r="O34" s="259">
        <v>1</v>
      </c>
    </row>
    <row r="35" spans="1:80" ht="12.75">
      <c r="A35" s="260">
        <v>12</v>
      </c>
      <c r="B35" s="261" t="s">
        <v>152</v>
      </c>
      <c r="C35" s="262" t="s">
        <v>153</v>
      </c>
      <c r="D35" s="263" t="s">
        <v>120</v>
      </c>
      <c r="E35" s="264">
        <v>3.102</v>
      </c>
      <c r="F35" s="264">
        <v>0</v>
      </c>
      <c r="G35" s="265">
        <f>E35*F35</f>
        <v>0</v>
      </c>
      <c r="H35" s="266">
        <v>2.525</v>
      </c>
      <c r="I35" s="267">
        <f>E35*H35</f>
        <v>7.8325499999999995</v>
      </c>
      <c r="J35" s="266">
        <v>0</v>
      </c>
      <c r="K35" s="267">
        <f>E35*J35</f>
        <v>0</v>
      </c>
      <c r="O35" s="259">
        <v>2</v>
      </c>
      <c r="AA35" s="232">
        <v>1</v>
      </c>
      <c r="AB35" s="232">
        <v>1</v>
      </c>
      <c r="AC35" s="232">
        <v>1</v>
      </c>
      <c r="AZ35" s="232">
        <v>1</v>
      </c>
      <c r="BA35" s="232">
        <f>IF(AZ35=1,G35,0)</f>
        <v>0</v>
      </c>
      <c r="BB35" s="232">
        <f>IF(AZ35=2,G35,0)</f>
        <v>0</v>
      </c>
      <c r="BC35" s="232">
        <f>IF(AZ35=3,G35,0)</f>
        <v>0</v>
      </c>
      <c r="BD35" s="232">
        <f>IF(AZ35=4,G35,0)</f>
        <v>0</v>
      </c>
      <c r="BE35" s="232">
        <f>IF(AZ35=5,G35,0)</f>
        <v>0</v>
      </c>
      <c r="CA35" s="259">
        <v>1</v>
      </c>
      <c r="CB35" s="259">
        <v>1</v>
      </c>
    </row>
    <row r="36" spans="1:15" ht="22.5">
      <c r="A36" s="268"/>
      <c r="B36" s="271"/>
      <c r="C36" s="326" t="s">
        <v>307</v>
      </c>
      <c r="D36" s="327"/>
      <c r="E36" s="272">
        <v>2.43</v>
      </c>
      <c r="F36" s="273"/>
      <c r="G36" s="274"/>
      <c r="H36" s="275"/>
      <c r="I36" s="269"/>
      <c r="J36" s="276"/>
      <c r="K36" s="269"/>
      <c r="M36" s="270" t="s">
        <v>307</v>
      </c>
      <c r="O36" s="259"/>
    </row>
    <row r="37" spans="1:15" ht="12.75">
      <c r="A37" s="268"/>
      <c r="B37" s="271"/>
      <c r="C37" s="326" t="s">
        <v>308</v>
      </c>
      <c r="D37" s="327"/>
      <c r="E37" s="272">
        <v>0.672</v>
      </c>
      <c r="F37" s="273"/>
      <c r="G37" s="274"/>
      <c r="H37" s="275"/>
      <c r="I37" s="269"/>
      <c r="J37" s="276"/>
      <c r="K37" s="269"/>
      <c r="M37" s="270" t="s">
        <v>308</v>
      </c>
      <c r="O37" s="259"/>
    </row>
    <row r="38" spans="1:80" ht="22.5">
      <c r="A38" s="260">
        <v>13</v>
      </c>
      <c r="B38" s="261" t="s">
        <v>155</v>
      </c>
      <c r="C38" s="262" t="s">
        <v>156</v>
      </c>
      <c r="D38" s="263" t="s">
        <v>120</v>
      </c>
      <c r="E38" s="264">
        <v>3.553</v>
      </c>
      <c r="F38" s="264">
        <v>0</v>
      </c>
      <c r="G38" s="265">
        <f>E38*F38</f>
        <v>0</v>
      </c>
      <c r="H38" s="266">
        <v>2.525</v>
      </c>
      <c r="I38" s="267">
        <f>E38*H38</f>
        <v>8.971325</v>
      </c>
      <c r="J38" s="266">
        <v>0</v>
      </c>
      <c r="K38" s="267">
        <f>E38*J38</f>
        <v>0</v>
      </c>
      <c r="O38" s="259">
        <v>2</v>
      </c>
      <c r="AA38" s="232">
        <v>1</v>
      </c>
      <c r="AB38" s="232">
        <v>0</v>
      </c>
      <c r="AC38" s="232">
        <v>0</v>
      </c>
      <c r="AZ38" s="232">
        <v>1</v>
      </c>
      <c r="BA38" s="232">
        <f>IF(AZ38=1,G38,0)</f>
        <v>0</v>
      </c>
      <c r="BB38" s="232">
        <f>IF(AZ38=2,G38,0)</f>
        <v>0</v>
      </c>
      <c r="BC38" s="232">
        <f>IF(AZ38=3,G38,0)</f>
        <v>0</v>
      </c>
      <c r="BD38" s="232">
        <f>IF(AZ38=4,G38,0)</f>
        <v>0</v>
      </c>
      <c r="BE38" s="232">
        <f>IF(AZ38=5,G38,0)</f>
        <v>0</v>
      </c>
      <c r="CA38" s="259">
        <v>1</v>
      </c>
      <c r="CB38" s="259">
        <v>0</v>
      </c>
    </row>
    <row r="39" spans="1:15" ht="12.75">
      <c r="A39" s="268"/>
      <c r="B39" s="271"/>
      <c r="C39" s="326" t="s">
        <v>309</v>
      </c>
      <c r="D39" s="327"/>
      <c r="E39" s="272">
        <v>3.553</v>
      </c>
      <c r="F39" s="273"/>
      <c r="G39" s="274"/>
      <c r="H39" s="275"/>
      <c r="I39" s="269"/>
      <c r="J39" s="276"/>
      <c r="K39" s="269"/>
      <c r="M39" s="270" t="s">
        <v>309</v>
      </c>
      <c r="O39" s="259"/>
    </row>
    <row r="40" spans="1:80" ht="12.75">
      <c r="A40" s="260">
        <v>14</v>
      </c>
      <c r="B40" s="261" t="s">
        <v>158</v>
      </c>
      <c r="C40" s="262" t="s">
        <v>159</v>
      </c>
      <c r="D40" s="263" t="s">
        <v>113</v>
      </c>
      <c r="E40" s="264">
        <v>31.72</v>
      </c>
      <c r="F40" s="264">
        <v>0</v>
      </c>
      <c r="G40" s="265">
        <f>E40*F40</f>
        <v>0</v>
      </c>
      <c r="H40" s="266">
        <v>0.03916</v>
      </c>
      <c r="I40" s="267">
        <f>E40*H40</f>
        <v>1.2421552</v>
      </c>
      <c r="J40" s="266">
        <v>0</v>
      </c>
      <c r="K40" s="267">
        <f>E40*J40</f>
        <v>0</v>
      </c>
      <c r="O40" s="259">
        <v>2</v>
      </c>
      <c r="AA40" s="232">
        <v>1</v>
      </c>
      <c r="AB40" s="232">
        <v>1</v>
      </c>
      <c r="AC40" s="232">
        <v>1</v>
      </c>
      <c r="AZ40" s="232">
        <v>1</v>
      </c>
      <c r="BA40" s="232">
        <f>IF(AZ40=1,G40,0)</f>
        <v>0</v>
      </c>
      <c r="BB40" s="232">
        <f>IF(AZ40=2,G40,0)</f>
        <v>0</v>
      </c>
      <c r="BC40" s="232">
        <f>IF(AZ40=3,G40,0)</f>
        <v>0</v>
      </c>
      <c r="BD40" s="232">
        <f>IF(AZ40=4,G40,0)</f>
        <v>0</v>
      </c>
      <c r="BE40" s="232">
        <f>IF(AZ40=5,G40,0)</f>
        <v>0</v>
      </c>
      <c r="CA40" s="259">
        <v>1</v>
      </c>
      <c r="CB40" s="259">
        <v>1</v>
      </c>
    </row>
    <row r="41" spans="1:15" ht="12.75">
      <c r="A41" s="268"/>
      <c r="B41" s="271"/>
      <c r="C41" s="326" t="s">
        <v>310</v>
      </c>
      <c r="D41" s="327"/>
      <c r="E41" s="272">
        <v>15.52</v>
      </c>
      <c r="F41" s="273"/>
      <c r="G41" s="274"/>
      <c r="H41" s="275"/>
      <c r="I41" s="269"/>
      <c r="J41" s="276"/>
      <c r="K41" s="269"/>
      <c r="M41" s="270" t="s">
        <v>310</v>
      </c>
      <c r="O41" s="259"/>
    </row>
    <row r="42" spans="1:15" ht="12.75">
      <c r="A42" s="268"/>
      <c r="B42" s="271"/>
      <c r="C42" s="326" t="s">
        <v>311</v>
      </c>
      <c r="D42" s="327"/>
      <c r="E42" s="272">
        <v>16.2</v>
      </c>
      <c r="F42" s="273"/>
      <c r="G42" s="274"/>
      <c r="H42" s="275"/>
      <c r="I42" s="269"/>
      <c r="J42" s="276"/>
      <c r="K42" s="269"/>
      <c r="M42" s="270" t="s">
        <v>311</v>
      </c>
      <c r="O42" s="259"/>
    </row>
    <row r="43" spans="1:80" ht="12.75">
      <c r="A43" s="260">
        <v>15</v>
      </c>
      <c r="B43" s="261" t="s">
        <v>162</v>
      </c>
      <c r="C43" s="262" t="s">
        <v>163</v>
      </c>
      <c r="D43" s="263" t="s">
        <v>113</v>
      </c>
      <c r="E43" s="264">
        <v>31.72</v>
      </c>
      <c r="F43" s="264">
        <v>0</v>
      </c>
      <c r="G43" s="265">
        <f>E43*F43</f>
        <v>0</v>
      </c>
      <c r="H43" s="266">
        <v>0</v>
      </c>
      <c r="I43" s="267">
        <f>E43*H43</f>
        <v>0</v>
      </c>
      <c r="J43" s="266">
        <v>0</v>
      </c>
      <c r="K43" s="267">
        <f>E43*J43</f>
        <v>0</v>
      </c>
      <c r="O43" s="259">
        <v>2</v>
      </c>
      <c r="AA43" s="232">
        <v>1</v>
      </c>
      <c r="AB43" s="232">
        <v>1</v>
      </c>
      <c r="AC43" s="232">
        <v>1</v>
      </c>
      <c r="AZ43" s="232">
        <v>1</v>
      </c>
      <c r="BA43" s="232">
        <f>IF(AZ43=1,G43,0)</f>
        <v>0</v>
      </c>
      <c r="BB43" s="232">
        <f>IF(AZ43=2,G43,0)</f>
        <v>0</v>
      </c>
      <c r="BC43" s="232">
        <f>IF(AZ43=3,G43,0)</f>
        <v>0</v>
      </c>
      <c r="BD43" s="232">
        <f>IF(AZ43=4,G43,0)</f>
        <v>0</v>
      </c>
      <c r="BE43" s="232">
        <f>IF(AZ43=5,G43,0)</f>
        <v>0</v>
      </c>
      <c r="CA43" s="259">
        <v>1</v>
      </c>
      <c r="CB43" s="259">
        <v>1</v>
      </c>
    </row>
    <row r="44" spans="1:80" ht="12.75">
      <c r="A44" s="260">
        <v>16</v>
      </c>
      <c r="B44" s="261" t="s">
        <v>164</v>
      </c>
      <c r="C44" s="262" t="s">
        <v>165</v>
      </c>
      <c r="D44" s="263" t="s">
        <v>166</v>
      </c>
      <c r="E44" s="264">
        <v>0.0881</v>
      </c>
      <c r="F44" s="264">
        <v>0</v>
      </c>
      <c r="G44" s="265">
        <f>E44*F44</f>
        <v>0</v>
      </c>
      <c r="H44" s="266">
        <v>1.02116</v>
      </c>
      <c r="I44" s="267">
        <f>E44*H44</f>
        <v>0.08996419600000001</v>
      </c>
      <c r="J44" s="266">
        <v>0</v>
      </c>
      <c r="K44" s="267">
        <f>E44*J44</f>
        <v>0</v>
      </c>
      <c r="O44" s="259">
        <v>2</v>
      </c>
      <c r="AA44" s="232">
        <v>1</v>
      </c>
      <c r="AB44" s="232">
        <v>1</v>
      </c>
      <c r="AC44" s="232">
        <v>1</v>
      </c>
      <c r="AZ44" s="232">
        <v>1</v>
      </c>
      <c r="BA44" s="232">
        <f>IF(AZ44=1,G44,0)</f>
        <v>0</v>
      </c>
      <c r="BB44" s="232">
        <f>IF(AZ44=2,G44,0)</f>
        <v>0</v>
      </c>
      <c r="BC44" s="232">
        <f>IF(AZ44=3,G44,0)</f>
        <v>0</v>
      </c>
      <c r="BD44" s="232">
        <f>IF(AZ44=4,G44,0)</f>
        <v>0</v>
      </c>
      <c r="BE44" s="232">
        <f>IF(AZ44=5,G44,0)</f>
        <v>0</v>
      </c>
      <c r="CA44" s="259">
        <v>1</v>
      </c>
      <c r="CB44" s="259">
        <v>1</v>
      </c>
    </row>
    <row r="45" spans="1:15" ht="12.75">
      <c r="A45" s="268"/>
      <c r="B45" s="271"/>
      <c r="C45" s="328" t="s">
        <v>167</v>
      </c>
      <c r="D45" s="327"/>
      <c r="E45" s="297">
        <v>0</v>
      </c>
      <c r="F45" s="273"/>
      <c r="G45" s="274"/>
      <c r="H45" s="275"/>
      <c r="I45" s="269"/>
      <c r="J45" s="276"/>
      <c r="K45" s="269"/>
      <c r="M45" s="270" t="s">
        <v>167</v>
      </c>
      <c r="O45" s="259"/>
    </row>
    <row r="46" spans="1:15" ht="12.75">
      <c r="A46" s="268"/>
      <c r="B46" s="271"/>
      <c r="C46" s="328" t="s">
        <v>312</v>
      </c>
      <c r="D46" s="327"/>
      <c r="E46" s="297">
        <v>90</v>
      </c>
      <c r="F46" s="273"/>
      <c r="G46" s="274"/>
      <c r="H46" s="275"/>
      <c r="I46" s="269"/>
      <c r="J46" s="276"/>
      <c r="K46" s="269"/>
      <c r="M46" s="270" t="s">
        <v>312</v>
      </c>
      <c r="O46" s="259"/>
    </row>
    <row r="47" spans="1:15" ht="12.75">
      <c r="A47" s="268"/>
      <c r="B47" s="271"/>
      <c r="C47" s="328" t="s">
        <v>169</v>
      </c>
      <c r="D47" s="327"/>
      <c r="E47" s="297">
        <v>90</v>
      </c>
      <c r="F47" s="273"/>
      <c r="G47" s="274"/>
      <c r="H47" s="275"/>
      <c r="I47" s="269"/>
      <c r="J47" s="276"/>
      <c r="K47" s="269"/>
      <c r="M47" s="270" t="s">
        <v>169</v>
      </c>
      <c r="O47" s="259"/>
    </row>
    <row r="48" spans="1:15" ht="12.75">
      <c r="A48" s="268"/>
      <c r="B48" s="271"/>
      <c r="C48" s="326" t="s">
        <v>313</v>
      </c>
      <c r="D48" s="327"/>
      <c r="E48" s="272">
        <v>0.0881</v>
      </c>
      <c r="F48" s="273"/>
      <c r="G48" s="274"/>
      <c r="H48" s="275"/>
      <c r="I48" s="269"/>
      <c r="J48" s="276"/>
      <c r="K48" s="269"/>
      <c r="M48" s="270" t="s">
        <v>313</v>
      </c>
      <c r="O48" s="259"/>
    </row>
    <row r="49" spans="1:80" ht="22.5">
      <c r="A49" s="260">
        <v>17</v>
      </c>
      <c r="B49" s="261" t="s">
        <v>171</v>
      </c>
      <c r="C49" s="262" t="s">
        <v>172</v>
      </c>
      <c r="D49" s="263" t="s">
        <v>166</v>
      </c>
      <c r="E49" s="264">
        <v>0.1138</v>
      </c>
      <c r="F49" s="264">
        <v>0</v>
      </c>
      <c r="G49" s="265">
        <f>E49*F49</f>
        <v>0</v>
      </c>
      <c r="H49" s="266">
        <v>1.05439</v>
      </c>
      <c r="I49" s="267">
        <f>E49*H49</f>
        <v>0.119989582</v>
      </c>
      <c r="J49" s="266">
        <v>0</v>
      </c>
      <c r="K49" s="267">
        <f>E49*J49</f>
        <v>0</v>
      </c>
      <c r="O49" s="259">
        <v>2</v>
      </c>
      <c r="AA49" s="232">
        <v>1</v>
      </c>
      <c r="AB49" s="232">
        <v>1</v>
      </c>
      <c r="AC49" s="232">
        <v>1</v>
      </c>
      <c r="AZ49" s="232">
        <v>1</v>
      </c>
      <c r="BA49" s="232">
        <f>IF(AZ49=1,G49,0)</f>
        <v>0</v>
      </c>
      <c r="BB49" s="232">
        <f>IF(AZ49=2,G49,0)</f>
        <v>0</v>
      </c>
      <c r="BC49" s="232">
        <f>IF(AZ49=3,G49,0)</f>
        <v>0</v>
      </c>
      <c r="BD49" s="232">
        <f>IF(AZ49=4,G49,0)</f>
        <v>0</v>
      </c>
      <c r="BE49" s="232">
        <f>IF(AZ49=5,G49,0)</f>
        <v>0</v>
      </c>
      <c r="CA49" s="259">
        <v>1</v>
      </c>
      <c r="CB49" s="259">
        <v>1</v>
      </c>
    </row>
    <row r="50" spans="1:15" ht="12.75">
      <c r="A50" s="268"/>
      <c r="B50" s="271"/>
      <c r="C50" s="328" t="s">
        <v>167</v>
      </c>
      <c r="D50" s="327"/>
      <c r="E50" s="297">
        <v>0</v>
      </c>
      <c r="F50" s="273"/>
      <c r="G50" s="274"/>
      <c r="H50" s="275"/>
      <c r="I50" s="269"/>
      <c r="J50" s="276"/>
      <c r="K50" s="269"/>
      <c r="M50" s="270" t="s">
        <v>167</v>
      </c>
      <c r="O50" s="259"/>
    </row>
    <row r="51" spans="1:15" ht="12.75">
      <c r="A51" s="268"/>
      <c r="B51" s="271"/>
      <c r="C51" s="328" t="s">
        <v>314</v>
      </c>
      <c r="D51" s="327"/>
      <c r="E51" s="297">
        <v>13.09</v>
      </c>
      <c r="F51" s="273"/>
      <c r="G51" s="274"/>
      <c r="H51" s="275"/>
      <c r="I51" s="269"/>
      <c r="J51" s="276"/>
      <c r="K51" s="269"/>
      <c r="M51" s="270" t="s">
        <v>314</v>
      </c>
      <c r="O51" s="259"/>
    </row>
    <row r="52" spans="1:15" ht="12.75">
      <c r="A52" s="268"/>
      <c r="B52" s="271"/>
      <c r="C52" s="328" t="s">
        <v>169</v>
      </c>
      <c r="D52" s="327"/>
      <c r="E52" s="297">
        <v>13.09</v>
      </c>
      <c r="F52" s="273"/>
      <c r="G52" s="274"/>
      <c r="H52" s="275"/>
      <c r="I52" s="269"/>
      <c r="J52" s="276"/>
      <c r="K52" s="269"/>
      <c r="M52" s="270" t="s">
        <v>169</v>
      </c>
      <c r="O52" s="259"/>
    </row>
    <row r="53" spans="1:15" ht="12.75">
      <c r="A53" s="268"/>
      <c r="B53" s="271"/>
      <c r="C53" s="326" t="s">
        <v>315</v>
      </c>
      <c r="D53" s="327"/>
      <c r="E53" s="272">
        <v>0.1138</v>
      </c>
      <c r="F53" s="273"/>
      <c r="G53" s="274"/>
      <c r="H53" s="275"/>
      <c r="I53" s="269"/>
      <c r="J53" s="276"/>
      <c r="K53" s="269"/>
      <c r="M53" s="270" t="s">
        <v>315</v>
      </c>
      <c r="O53" s="259"/>
    </row>
    <row r="54" spans="1:57" ht="12.75">
      <c r="A54" s="277"/>
      <c r="B54" s="278" t="s">
        <v>100</v>
      </c>
      <c r="C54" s="279" t="s">
        <v>151</v>
      </c>
      <c r="D54" s="280"/>
      <c r="E54" s="281"/>
      <c r="F54" s="282"/>
      <c r="G54" s="283">
        <f>SUM(G34:G53)</f>
        <v>0</v>
      </c>
      <c r="H54" s="284"/>
      <c r="I54" s="285">
        <f>SUM(I34:I53)</f>
        <v>18.255983977999996</v>
      </c>
      <c r="J54" s="284"/>
      <c r="K54" s="285">
        <f>SUM(K34:K53)</f>
        <v>0</v>
      </c>
      <c r="O54" s="259">
        <v>4</v>
      </c>
      <c r="BA54" s="286">
        <f>SUM(BA34:BA53)</f>
        <v>0</v>
      </c>
      <c r="BB54" s="286">
        <f>SUM(BB34:BB53)</f>
        <v>0</v>
      </c>
      <c r="BC54" s="286">
        <f>SUM(BC34:BC53)</f>
        <v>0</v>
      </c>
      <c r="BD54" s="286">
        <f>SUM(BD34:BD53)</f>
        <v>0</v>
      </c>
      <c r="BE54" s="286">
        <f>SUM(BE34:BE53)</f>
        <v>0</v>
      </c>
    </row>
    <row r="55" spans="1:15" ht="12.75">
      <c r="A55" s="249" t="s">
        <v>97</v>
      </c>
      <c r="B55" s="250" t="s">
        <v>175</v>
      </c>
      <c r="C55" s="251" t="s">
        <v>176</v>
      </c>
      <c r="D55" s="252"/>
      <c r="E55" s="253"/>
      <c r="F55" s="253"/>
      <c r="G55" s="254"/>
      <c r="H55" s="255"/>
      <c r="I55" s="256"/>
      <c r="J55" s="257"/>
      <c r="K55" s="258"/>
      <c r="O55" s="259">
        <v>1</v>
      </c>
    </row>
    <row r="56" spans="1:80" ht="12.75">
      <c r="A56" s="260">
        <v>18</v>
      </c>
      <c r="B56" s="261" t="s">
        <v>178</v>
      </c>
      <c r="C56" s="262" t="s">
        <v>179</v>
      </c>
      <c r="D56" s="263" t="s">
        <v>180</v>
      </c>
      <c r="E56" s="264">
        <v>46</v>
      </c>
      <c r="F56" s="264">
        <v>0</v>
      </c>
      <c r="G56" s="265">
        <f>E56*F56</f>
        <v>0</v>
      </c>
      <c r="H56" s="266">
        <v>6E-05</v>
      </c>
      <c r="I56" s="267">
        <f>E56*H56</f>
        <v>0.00276</v>
      </c>
      <c r="J56" s="266">
        <v>0</v>
      </c>
      <c r="K56" s="267">
        <f>E56*J56</f>
        <v>0</v>
      </c>
      <c r="O56" s="259">
        <v>2</v>
      </c>
      <c r="AA56" s="232">
        <v>1</v>
      </c>
      <c r="AB56" s="232">
        <v>1</v>
      </c>
      <c r="AC56" s="232">
        <v>1</v>
      </c>
      <c r="AZ56" s="232">
        <v>1</v>
      </c>
      <c r="BA56" s="232">
        <f>IF(AZ56=1,G56,0)</f>
        <v>0</v>
      </c>
      <c r="BB56" s="232">
        <f>IF(AZ56=2,G56,0)</f>
        <v>0</v>
      </c>
      <c r="BC56" s="232">
        <f>IF(AZ56=3,G56,0)</f>
        <v>0</v>
      </c>
      <c r="BD56" s="232">
        <f>IF(AZ56=4,G56,0)</f>
        <v>0</v>
      </c>
      <c r="BE56" s="232">
        <f>IF(AZ56=5,G56,0)</f>
        <v>0</v>
      </c>
      <c r="CA56" s="259">
        <v>1</v>
      </c>
      <c r="CB56" s="259">
        <v>1</v>
      </c>
    </row>
    <row r="57" spans="1:15" ht="12.75">
      <c r="A57" s="268"/>
      <c r="B57" s="271"/>
      <c r="C57" s="326" t="s">
        <v>316</v>
      </c>
      <c r="D57" s="327"/>
      <c r="E57" s="272">
        <v>37</v>
      </c>
      <c r="F57" s="273"/>
      <c r="G57" s="274"/>
      <c r="H57" s="275"/>
      <c r="I57" s="269"/>
      <c r="J57" s="276"/>
      <c r="K57" s="269"/>
      <c r="M57" s="270" t="s">
        <v>316</v>
      </c>
      <c r="O57" s="259"/>
    </row>
    <row r="58" spans="1:15" ht="12.75">
      <c r="A58" s="268"/>
      <c r="B58" s="271"/>
      <c r="C58" s="326" t="s">
        <v>317</v>
      </c>
      <c r="D58" s="327"/>
      <c r="E58" s="272">
        <v>9</v>
      </c>
      <c r="F58" s="273"/>
      <c r="G58" s="274"/>
      <c r="H58" s="275"/>
      <c r="I58" s="269"/>
      <c r="J58" s="276"/>
      <c r="K58" s="269"/>
      <c r="M58" s="270" t="s">
        <v>317</v>
      </c>
      <c r="O58" s="259"/>
    </row>
    <row r="59" spans="1:80" ht="12.75">
      <c r="A59" s="260">
        <v>19</v>
      </c>
      <c r="B59" s="261" t="s">
        <v>183</v>
      </c>
      <c r="C59" s="262" t="s">
        <v>184</v>
      </c>
      <c r="D59" s="263" t="s">
        <v>180</v>
      </c>
      <c r="E59" s="264">
        <v>36</v>
      </c>
      <c r="F59" s="264">
        <v>0</v>
      </c>
      <c r="G59" s="265">
        <f>E59*F59</f>
        <v>0</v>
      </c>
      <c r="H59" s="266">
        <v>0.00393</v>
      </c>
      <c r="I59" s="267">
        <f>E59*H59</f>
        <v>0.14148000000000002</v>
      </c>
      <c r="J59" s="266">
        <v>0</v>
      </c>
      <c r="K59" s="267">
        <f>E59*J59</f>
        <v>0</v>
      </c>
      <c r="O59" s="259">
        <v>2</v>
      </c>
      <c r="AA59" s="232">
        <v>1</v>
      </c>
      <c r="AB59" s="232">
        <v>1</v>
      </c>
      <c r="AC59" s="232">
        <v>1</v>
      </c>
      <c r="AZ59" s="232">
        <v>1</v>
      </c>
      <c r="BA59" s="232">
        <f>IF(AZ59=1,G59,0)</f>
        <v>0</v>
      </c>
      <c r="BB59" s="232">
        <f>IF(AZ59=2,G59,0)</f>
        <v>0</v>
      </c>
      <c r="BC59" s="232">
        <f>IF(AZ59=3,G59,0)</f>
        <v>0</v>
      </c>
      <c r="BD59" s="232">
        <f>IF(AZ59=4,G59,0)</f>
        <v>0</v>
      </c>
      <c r="BE59" s="232">
        <f>IF(AZ59=5,G59,0)</f>
        <v>0</v>
      </c>
      <c r="CA59" s="259">
        <v>1</v>
      </c>
      <c r="CB59" s="259">
        <v>1</v>
      </c>
    </row>
    <row r="60" spans="1:15" ht="12.75">
      <c r="A60" s="268"/>
      <c r="B60" s="271"/>
      <c r="C60" s="326" t="s">
        <v>318</v>
      </c>
      <c r="D60" s="327"/>
      <c r="E60" s="272">
        <v>36</v>
      </c>
      <c r="F60" s="273"/>
      <c r="G60" s="274"/>
      <c r="H60" s="275"/>
      <c r="I60" s="269"/>
      <c r="J60" s="276"/>
      <c r="K60" s="269"/>
      <c r="M60" s="270" t="s">
        <v>318</v>
      </c>
      <c r="O60" s="259"/>
    </row>
    <row r="61" spans="1:80" ht="22.5">
      <c r="A61" s="260">
        <v>20</v>
      </c>
      <c r="B61" s="261" t="s">
        <v>186</v>
      </c>
      <c r="C61" s="262" t="s">
        <v>187</v>
      </c>
      <c r="D61" s="263" t="s">
        <v>180</v>
      </c>
      <c r="E61" s="264">
        <v>46</v>
      </c>
      <c r="F61" s="264">
        <v>0</v>
      </c>
      <c r="G61" s="265">
        <f>E61*F61</f>
        <v>0</v>
      </c>
      <c r="H61" s="266">
        <v>0.00952</v>
      </c>
      <c r="I61" s="267">
        <f>E61*H61</f>
        <v>0.43792000000000003</v>
      </c>
      <c r="J61" s="266">
        <v>0</v>
      </c>
      <c r="K61" s="267">
        <f>E61*J61</f>
        <v>0</v>
      </c>
      <c r="O61" s="259">
        <v>2</v>
      </c>
      <c r="AA61" s="232">
        <v>1</v>
      </c>
      <c r="AB61" s="232">
        <v>1</v>
      </c>
      <c r="AC61" s="232">
        <v>1</v>
      </c>
      <c r="AZ61" s="232">
        <v>1</v>
      </c>
      <c r="BA61" s="232">
        <f>IF(AZ61=1,G61,0)</f>
        <v>0</v>
      </c>
      <c r="BB61" s="232">
        <f>IF(AZ61=2,G61,0)</f>
        <v>0</v>
      </c>
      <c r="BC61" s="232">
        <f>IF(AZ61=3,G61,0)</f>
        <v>0</v>
      </c>
      <c r="BD61" s="232">
        <f>IF(AZ61=4,G61,0)</f>
        <v>0</v>
      </c>
      <c r="BE61" s="232">
        <f>IF(AZ61=5,G61,0)</f>
        <v>0</v>
      </c>
      <c r="CA61" s="259">
        <v>1</v>
      </c>
      <c r="CB61" s="259">
        <v>1</v>
      </c>
    </row>
    <row r="62" spans="1:15" ht="12.75">
      <c r="A62" s="268"/>
      <c r="B62" s="271"/>
      <c r="C62" s="326" t="s">
        <v>319</v>
      </c>
      <c r="D62" s="327"/>
      <c r="E62" s="272">
        <v>37</v>
      </c>
      <c r="F62" s="273"/>
      <c r="G62" s="274"/>
      <c r="H62" s="275"/>
      <c r="I62" s="269"/>
      <c r="J62" s="276"/>
      <c r="K62" s="269"/>
      <c r="M62" s="270" t="s">
        <v>319</v>
      </c>
      <c r="O62" s="259"/>
    </row>
    <row r="63" spans="1:15" ht="12.75">
      <c r="A63" s="268"/>
      <c r="B63" s="271"/>
      <c r="C63" s="326" t="s">
        <v>320</v>
      </c>
      <c r="D63" s="327"/>
      <c r="E63" s="272">
        <v>9</v>
      </c>
      <c r="F63" s="273"/>
      <c r="G63" s="274"/>
      <c r="H63" s="275"/>
      <c r="I63" s="269"/>
      <c r="J63" s="276"/>
      <c r="K63" s="269"/>
      <c r="M63" s="270" t="s">
        <v>320</v>
      </c>
      <c r="O63" s="259"/>
    </row>
    <row r="64" spans="1:57" ht="12.75">
      <c r="A64" s="277"/>
      <c r="B64" s="278" t="s">
        <v>100</v>
      </c>
      <c r="C64" s="279" t="s">
        <v>177</v>
      </c>
      <c r="D64" s="280"/>
      <c r="E64" s="281"/>
      <c r="F64" s="282"/>
      <c r="G64" s="283">
        <f>SUM(G55:G63)</f>
        <v>0</v>
      </c>
      <c r="H64" s="284"/>
      <c r="I64" s="285">
        <f>SUM(I55:I63)</f>
        <v>0.58216</v>
      </c>
      <c r="J64" s="284"/>
      <c r="K64" s="285">
        <f>SUM(K55:K63)</f>
        <v>0</v>
      </c>
      <c r="O64" s="259">
        <v>4</v>
      </c>
      <c r="BA64" s="286">
        <f>SUM(BA55:BA63)</f>
        <v>0</v>
      </c>
      <c r="BB64" s="286">
        <f>SUM(BB55:BB63)</f>
        <v>0</v>
      </c>
      <c r="BC64" s="286">
        <f>SUM(BC55:BC63)</f>
        <v>0</v>
      </c>
      <c r="BD64" s="286">
        <f>SUM(BD55:BD63)</f>
        <v>0</v>
      </c>
      <c r="BE64" s="286">
        <f>SUM(BE55:BE63)</f>
        <v>0</v>
      </c>
    </row>
    <row r="65" spans="1:15" ht="12.75">
      <c r="A65" s="249" t="s">
        <v>97</v>
      </c>
      <c r="B65" s="250" t="s">
        <v>190</v>
      </c>
      <c r="C65" s="251" t="s">
        <v>191</v>
      </c>
      <c r="D65" s="252"/>
      <c r="E65" s="253"/>
      <c r="F65" s="253"/>
      <c r="G65" s="254"/>
      <c r="H65" s="255"/>
      <c r="I65" s="256"/>
      <c r="J65" s="257"/>
      <c r="K65" s="258"/>
      <c r="O65" s="259">
        <v>1</v>
      </c>
    </row>
    <row r="66" spans="1:80" ht="12.75">
      <c r="A66" s="260">
        <v>21</v>
      </c>
      <c r="B66" s="261" t="s">
        <v>193</v>
      </c>
      <c r="C66" s="262" t="s">
        <v>194</v>
      </c>
      <c r="D66" s="263" t="s">
        <v>120</v>
      </c>
      <c r="E66" s="264">
        <v>0.6281</v>
      </c>
      <c r="F66" s="264">
        <v>0</v>
      </c>
      <c r="G66" s="265">
        <f>E66*F66</f>
        <v>0</v>
      </c>
      <c r="H66" s="266">
        <v>2.525</v>
      </c>
      <c r="I66" s="267">
        <f>E66*H66</f>
        <v>1.5859524999999999</v>
      </c>
      <c r="J66" s="266">
        <v>0</v>
      </c>
      <c r="K66" s="267">
        <f>E66*J66</f>
        <v>0</v>
      </c>
      <c r="O66" s="259">
        <v>2</v>
      </c>
      <c r="AA66" s="232">
        <v>1</v>
      </c>
      <c r="AB66" s="232">
        <v>1</v>
      </c>
      <c r="AC66" s="232">
        <v>1</v>
      </c>
      <c r="AZ66" s="232">
        <v>1</v>
      </c>
      <c r="BA66" s="232">
        <f>IF(AZ66=1,G66,0)</f>
        <v>0</v>
      </c>
      <c r="BB66" s="232">
        <f>IF(AZ66=2,G66,0)</f>
        <v>0</v>
      </c>
      <c r="BC66" s="232">
        <f>IF(AZ66=3,G66,0)</f>
        <v>0</v>
      </c>
      <c r="BD66" s="232">
        <f>IF(AZ66=4,G66,0)</f>
        <v>0</v>
      </c>
      <c r="BE66" s="232">
        <f>IF(AZ66=5,G66,0)</f>
        <v>0</v>
      </c>
      <c r="CA66" s="259">
        <v>1</v>
      </c>
      <c r="CB66" s="259">
        <v>1</v>
      </c>
    </row>
    <row r="67" spans="1:15" ht="12.75">
      <c r="A67" s="268"/>
      <c r="B67" s="271"/>
      <c r="C67" s="326" t="s">
        <v>321</v>
      </c>
      <c r="D67" s="327"/>
      <c r="E67" s="272">
        <v>0.6281</v>
      </c>
      <c r="F67" s="273"/>
      <c r="G67" s="274"/>
      <c r="H67" s="275"/>
      <c r="I67" s="269"/>
      <c r="J67" s="276"/>
      <c r="K67" s="269"/>
      <c r="M67" s="270" t="s">
        <v>321</v>
      </c>
      <c r="O67" s="259"/>
    </row>
    <row r="68" spans="1:80" ht="12.75">
      <c r="A68" s="260">
        <v>22</v>
      </c>
      <c r="B68" s="261" t="s">
        <v>196</v>
      </c>
      <c r="C68" s="262" t="s">
        <v>197</v>
      </c>
      <c r="D68" s="263" t="s">
        <v>120</v>
      </c>
      <c r="E68" s="264">
        <v>1.206</v>
      </c>
      <c r="F68" s="264">
        <v>0</v>
      </c>
      <c r="G68" s="265">
        <f>E68*F68</f>
        <v>0</v>
      </c>
      <c r="H68" s="266">
        <v>1.63</v>
      </c>
      <c r="I68" s="267">
        <f>E68*H68</f>
        <v>1.9657799999999999</v>
      </c>
      <c r="J68" s="266">
        <v>0</v>
      </c>
      <c r="K68" s="267">
        <f>E68*J68</f>
        <v>0</v>
      </c>
      <c r="O68" s="259">
        <v>2</v>
      </c>
      <c r="AA68" s="232">
        <v>1</v>
      </c>
      <c r="AB68" s="232">
        <v>1</v>
      </c>
      <c r="AC68" s="232">
        <v>1</v>
      </c>
      <c r="AZ68" s="232">
        <v>1</v>
      </c>
      <c r="BA68" s="232">
        <f>IF(AZ68=1,G68,0)</f>
        <v>0</v>
      </c>
      <c r="BB68" s="232">
        <f>IF(AZ68=2,G68,0)</f>
        <v>0</v>
      </c>
      <c r="BC68" s="232">
        <f>IF(AZ68=3,G68,0)</f>
        <v>0</v>
      </c>
      <c r="BD68" s="232">
        <f>IF(AZ68=4,G68,0)</f>
        <v>0</v>
      </c>
      <c r="BE68" s="232">
        <f>IF(AZ68=5,G68,0)</f>
        <v>0</v>
      </c>
      <c r="CA68" s="259">
        <v>1</v>
      </c>
      <c r="CB68" s="259">
        <v>1</v>
      </c>
    </row>
    <row r="69" spans="1:15" ht="12.75">
      <c r="A69" s="268"/>
      <c r="B69" s="271"/>
      <c r="C69" s="326" t="s">
        <v>322</v>
      </c>
      <c r="D69" s="327"/>
      <c r="E69" s="272">
        <v>1.206</v>
      </c>
      <c r="F69" s="273"/>
      <c r="G69" s="274"/>
      <c r="H69" s="275"/>
      <c r="I69" s="269"/>
      <c r="J69" s="276"/>
      <c r="K69" s="269"/>
      <c r="M69" s="270" t="s">
        <v>322</v>
      </c>
      <c r="O69" s="259"/>
    </row>
    <row r="70" spans="1:80" ht="12.75">
      <c r="A70" s="260">
        <v>23</v>
      </c>
      <c r="B70" s="261" t="s">
        <v>199</v>
      </c>
      <c r="C70" s="262" t="s">
        <v>200</v>
      </c>
      <c r="D70" s="263" t="s">
        <v>180</v>
      </c>
      <c r="E70" s="264">
        <v>20.1</v>
      </c>
      <c r="F70" s="264">
        <v>0</v>
      </c>
      <c r="G70" s="265">
        <f>E70*F70</f>
        <v>0</v>
      </c>
      <c r="H70" s="266">
        <v>0.00049</v>
      </c>
      <c r="I70" s="267">
        <f>E70*H70</f>
        <v>0.009849</v>
      </c>
      <c r="J70" s="266">
        <v>0</v>
      </c>
      <c r="K70" s="267">
        <f>E70*J70</f>
        <v>0</v>
      </c>
      <c r="O70" s="259">
        <v>2</v>
      </c>
      <c r="AA70" s="232">
        <v>1</v>
      </c>
      <c r="AB70" s="232">
        <v>1</v>
      </c>
      <c r="AC70" s="232">
        <v>1</v>
      </c>
      <c r="AZ70" s="232">
        <v>1</v>
      </c>
      <c r="BA70" s="232">
        <f>IF(AZ70=1,G70,0)</f>
        <v>0</v>
      </c>
      <c r="BB70" s="232">
        <f>IF(AZ70=2,G70,0)</f>
        <v>0</v>
      </c>
      <c r="BC70" s="232">
        <f>IF(AZ70=3,G70,0)</f>
        <v>0</v>
      </c>
      <c r="BD70" s="232">
        <f>IF(AZ70=4,G70,0)</f>
        <v>0</v>
      </c>
      <c r="BE70" s="232">
        <f>IF(AZ70=5,G70,0)</f>
        <v>0</v>
      </c>
      <c r="CA70" s="259">
        <v>1</v>
      </c>
      <c r="CB70" s="259">
        <v>1</v>
      </c>
    </row>
    <row r="71" spans="1:15" ht="12.75">
      <c r="A71" s="268"/>
      <c r="B71" s="271"/>
      <c r="C71" s="326" t="s">
        <v>323</v>
      </c>
      <c r="D71" s="327"/>
      <c r="E71" s="272">
        <v>20.1</v>
      </c>
      <c r="F71" s="273"/>
      <c r="G71" s="274"/>
      <c r="H71" s="275"/>
      <c r="I71" s="269"/>
      <c r="J71" s="276"/>
      <c r="K71" s="269"/>
      <c r="M71" s="270" t="s">
        <v>323</v>
      </c>
      <c r="O71" s="259"/>
    </row>
    <row r="72" spans="1:80" ht="12.75">
      <c r="A72" s="260">
        <v>24</v>
      </c>
      <c r="B72" s="261" t="s">
        <v>202</v>
      </c>
      <c r="C72" s="262" t="s">
        <v>203</v>
      </c>
      <c r="D72" s="263" t="s">
        <v>113</v>
      </c>
      <c r="E72" s="264">
        <v>62.43</v>
      </c>
      <c r="F72" s="264">
        <v>0</v>
      </c>
      <c r="G72" s="265">
        <f>E72*F72</f>
        <v>0</v>
      </c>
      <c r="H72" s="266">
        <v>0.00018</v>
      </c>
      <c r="I72" s="267">
        <f>E72*H72</f>
        <v>0.0112374</v>
      </c>
      <c r="J72" s="266">
        <v>0</v>
      </c>
      <c r="K72" s="267">
        <f>E72*J72</f>
        <v>0</v>
      </c>
      <c r="O72" s="259">
        <v>2</v>
      </c>
      <c r="AA72" s="232">
        <v>1</v>
      </c>
      <c r="AB72" s="232">
        <v>1</v>
      </c>
      <c r="AC72" s="232">
        <v>1</v>
      </c>
      <c r="AZ72" s="232">
        <v>1</v>
      </c>
      <c r="BA72" s="232">
        <f>IF(AZ72=1,G72,0)</f>
        <v>0</v>
      </c>
      <c r="BB72" s="232">
        <f>IF(AZ72=2,G72,0)</f>
        <v>0</v>
      </c>
      <c r="BC72" s="232">
        <f>IF(AZ72=3,G72,0)</f>
        <v>0</v>
      </c>
      <c r="BD72" s="232">
        <f>IF(AZ72=4,G72,0)</f>
        <v>0</v>
      </c>
      <c r="BE72" s="232">
        <f>IF(AZ72=5,G72,0)</f>
        <v>0</v>
      </c>
      <c r="CA72" s="259">
        <v>1</v>
      </c>
      <c r="CB72" s="259">
        <v>1</v>
      </c>
    </row>
    <row r="73" spans="1:15" ht="12.75">
      <c r="A73" s="268"/>
      <c r="B73" s="271"/>
      <c r="C73" s="326" t="s">
        <v>324</v>
      </c>
      <c r="D73" s="327"/>
      <c r="E73" s="272">
        <v>30.27</v>
      </c>
      <c r="F73" s="273"/>
      <c r="G73" s="274"/>
      <c r="H73" s="275"/>
      <c r="I73" s="269"/>
      <c r="J73" s="276"/>
      <c r="K73" s="269"/>
      <c r="M73" s="270" t="s">
        <v>324</v>
      </c>
      <c r="O73" s="259"/>
    </row>
    <row r="74" spans="1:15" ht="12.75">
      <c r="A74" s="268"/>
      <c r="B74" s="271"/>
      <c r="C74" s="326" t="s">
        <v>325</v>
      </c>
      <c r="D74" s="327"/>
      <c r="E74" s="272">
        <v>32.16</v>
      </c>
      <c r="F74" s="273"/>
      <c r="G74" s="274"/>
      <c r="H74" s="275"/>
      <c r="I74" s="269"/>
      <c r="J74" s="276"/>
      <c r="K74" s="269"/>
      <c r="M74" s="270" t="s">
        <v>325</v>
      </c>
      <c r="O74" s="259"/>
    </row>
    <row r="75" spans="1:80" ht="12.75">
      <c r="A75" s="260">
        <v>25</v>
      </c>
      <c r="B75" s="261" t="s">
        <v>206</v>
      </c>
      <c r="C75" s="262" t="s">
        <v>207</v>
      </c>
      <c r="D75" s="263" t="s">
        <v>113</v>
      </c>
      <c r="E75" s="264">
        <v>68.673</v>
      </c>
      <c r="F75" s="264">
        <v>0</v>
      </c>
      <c r="G75" s="265">
        <f>E75*F75</f>
        <v>0</v>
      </c>
      <c r="H75" s="266">
        <v>0.0004</v>
      </c>
      <c r="I75" s="267">
        <f>E75*H75</f>
        <v>0.027469200000000003</v>
      </c>
      <c r="J75" s="266"/>
      <c r="K75" s="267">
        <f>E75*J75</f>
        <v>0</v>
      </c>
      <c r="O75" s="259">
        <v>2</v>
      </c>
      <c r="AA75" s="232">
        <v>3</v>
      </c>
      <c r="AB75" s="232">
        <v>1</v>
      </c>
      <c r="AC75" s="232" t="s">
        <v>206</v>
      </c>
      <c r="AZ75" s="232">
        <v>1</v>
      </c>
      <c r="BA75" s="232">
        <f>IF(AZ75=1,G75,0)</f>
        <v>0</v>
      </c>
      <c r="BB75" s="232">
        <f>IF(AZ75=2,G75,0)</f>
        <v>0</v>
      </c>
      <c r="BC75" s="232">
        <f>IF(AZ75=3,G75,0)</f>
        <v>0</v>
      </c>
      <c r="BD75" s="232">
        <f>IF(AZ75=4,G75,0)</f>
        <v>0</v>
      </c>
      <c r="BE75" s="232">
        <f>IF(AZ75=5,G75,0)</f>
        <v>0</v>
      </c>
      <c r="CA75" s="259">
        <v>3</v>
      </c>
      <c r="CB75" s="259">
        <v>1</v>
      </c>
    </row>
    <row r="76" spans="1:15" ht="12.75">
      <c r="A76" s="268"/>
      <c r="B76" s="271"/>
      <c r="C76" s="326" t="s">
        <v>326</v>
      </c>
      <c r="D76" s="327"/>
      <c r="E76" s="272">
        <v>68.673</v>
      </c>
      <c r="F76" s="273"/>
      <c r="G76" s="274"/>
      <c r="H76" s="275"/>
      <c r="I76" s="269"/>
      <c r="J76" s="276"/>
      <c r="K76" s="269"/>
      <c r="M76" s="270" t="s">
        <v>326</v>
      </c>
      <c r="O76" s="259"/>
    </row>
    <row r="77" spans="1:57" ht="12.75">
      <c r="A77" s="277"/>
      <c r="B77" s="278" t="s">
        <v>100</v>
      </c>
      <c r="C77" s="279" t="s">
        <v>192</v>
      </c>
      <c r="D77" s="280"/>
      <c r="E77" s="281"/>
      <c r="F77" s="282"/>
      <c r="G77" s="283">
        <f>SUM(G65:G76)</f>
        <v>0</v>
      </c>
      <c r="H77" s="284"/>
      <c r="I77" s="285">
        <f>SUM(I65:I76)</f>
        <v>3.6002881</v>
      </c>
      <c r="J77" s="284"/>
      <c r="K77" s="285">
        <f>SUM(K65:K76)</f>
        <v>0</v>
      </c>
      <c r="O77" s="259">
        <v>4</v>
      </c>
      <c r="BA77" s="286">
        <f>SUM(BA65:BA76)</f>
        <v>0</v>
      </c>
      <c r="BB77" s="286">
        <f>SUM(BB65:BB76)</f>
        <v>0</v>
      </c>
      <c r="BC77" s="286">
        <f>SUM(BC65:BC76)</f>
        <v>0</v>
      </c>
      <c r="BD77" s="286">
        <f>SUM(BD65:BD76)</f>
        <v>0</v>
      </c>
      <c r="BE77" s="286">
        <f>SUM(BE65:BE76)</f>
        <v>0</v>
      </c>
    </row>
    <row r="78" spans="1:15" ht="12.75">
      <c r="A78" s="249" t="s">
        <v>97</v>
      </c>
      <c r="B78" s="250" t="s">
        <v>209</v>
      </c>
      <c r="C78" s="251" t="s">
        <v>210</v>
      </c>
      <c r="D78" s="252"/>
      <c r="E78" s="253"/>
      <c r="F78" s="253"/>
      <c r="G78" s="254"/>
      <c r="H78" s="255"/>
      <c r="I78" s="256"/>
      <c r="J78" s="257"/>
      <c r="K78" s="258"/>
      <c r="O78" s="259">
        <v>1</v>
      </c>
    </row>
    <row r="79" spans="1:80" ht="22.5">
      <c r="A79" s="260">
        <v>26</v>
      </c>
      <c r="B79" s="261" t="s">
        <v>212</v>
      </c>
      <c r="C79" s="262" t="s">
        <v>213</v>
      </c>
      <c r="D79" s="263" t="s">
        <v>113</v>
      </c>
      <c r="E79" s="264">
        <v>20.92</v>
      </c>
      <c r="F79" s="264">
        <v>0</v>
      </c>
      <c r="G79" s="265">
        <f>E79*F79</f>
        <v>0</v>
      </c>
      <c r="H79" s="266">
        <v>0.37565</v>
      </c>
      <c r="I79" s="267">
        <f>E79*H79</f>
        <v>7.858598000000001</v>
      </c>
      <c r="J79" s="266">
        <v>0</v>
      </c>
      <c r="K79" s="267">
        <f>E79*J79</f>
        <v>0</v>
      </c>
      <c r="O79" s="259">
        <v>2</v>
      </c>
      <c r="AA79" s="232">
        <v>1</v>
      </c>
      <c r="AB79" s="232">
        <v>1</v>
      </c>
      <c r="AC79" s="232">
        <v>1</v>
      </c>
      <c r="AZ79" s="232">
        <v>1</v>
      </c>
      <c r="BA79" s="232">
        <f>IF(AZ79=1,G79,0)</f>
        <v>0</v>
      </c>
      <c r="BB79" s="232">
        <f>IF(AZ79=2,G79,0)</f>
        <v>0</v>
      </c>
      <c r="BC79" s="232">
        <f>IF(AZ79=3,G79,0)</f>
        <v>0</v>
      </c>
      <c r="BD79" s="232">
        <f>IF(AZ79=4,G79,0)</f>
        <v>0</v>
      </c>
      <c r="BE79" s="232">
        <f>IF(AZ79=5,G79,0)</f>
        <v>0</v>
      </c>
      <c r="CA79" s="259">
        <v>1</v>
      </c>
      <c r="CB79" s="259">
        <v>1</v>
      </c>
    </row>
    <row r="80" spans="1:15" ht="12.75">
      <c r="A80" s="268"/>
      <c r="B80" s="271"/>
      <c r="C80" s="326" t="s">
        <v>327</v>
      </c>
      <c r="D80" s="327"/>
      <c r="E80" s="272">
        <v>20.92</v>
      </c>
      <c r="F80" s="273"/>
      <c r="G80" s="274"/>
      <c r="H80" s="275"/>
      <c r="I80" s="269"/>
      <c r="J80" s="276"/>
      <c r="K80" s="269"/>
      <c r="M80" s="270" t="s">
        <v>327</v>
      </c>
      <c r="O80" s="259"/>
    </row>
    <row r="81" spans="1:80" ht="12.75">
      <c r="A81" s="260">
        <v>27</v>
      </c>
      <c r="B81" s="261" t="s">
        <v>215</v>
      </c>
      <c r="C81" s="262" t="s">
        <v>216</v>
      </c>
      <c r="D81" s="263" t="s">
        <v>166</v>
      </c>
      <c r="E81" s="264">
        <v>0.1628</v>
      </c>
      <c r="F81" s="264">
        <v>0</v>
      </c>
      <c r="G81" s="265">
        <f>E81*F81</f>
        <v>0</v>
      </c>
      <c r="H81" s="266">
        <v>1.02029</v>
      </c>
      <c r="I81" s="267">
        <f>E81*H81</f>
        <v>0.166103212</v>
      </c>
      <c r="J81" s="266">
        <v>0</v>
      </c>
      <c r="K81" s="267">
        <f>E81*J81</f>
        <v>0</v>
      </c>
      <c r="O81" s="259">
        <v>2</v>
      </c>
      <c r="AA81" s="232">
        <v>1</v>
      </c>
      <c r="AB81" s="232">
        <v>1</v>
      </c>
      <c r="AC81" s="232">
        <v>1</v>
      </c>
      <c r="AZ81" s="232">
        <v>1</v>
      </c>
      <c r="BA81" s="232">
        <f>IF(AZ81=1,G81,0)</f>
        <v>0</v>
      </c>
      <c r="BB81" s="232">
        <f>IF(AZ81=2,G81,0)</f>
        <v>0</v>
      </c>
      <c r="BC81" s="232">
        <f>IF(AZ81=3,G81,0)</f>
        <v>0</v>
      </c>
      <c r="BD81" s="232">
        <f>IF(AZ81=4,G81,0)</f>
        <v>0</v>
      </c>
      <c r="BE81" s="232">
        <f>IF(AZ81=5,G81,0)</f>
        <v>0</v>
      </c>
      <c r="CA81" s="259">
        <v>1</v>
      </c>
      <c r="CB81" s="259">
        <v>1</v>
      </c>
    </row>
    <row r="82" spans="1:15" ht="12.75">
      <c r="A82" s="268"/>
      <c r="B82" s="271"/>
      <c r="C82" s="326" t="s">
        <v>217</v>
      </c>
      <c r="D82" s="327"/>
      <c r="E82" s="272">
        <v>0</v>
      </c>
      <c r="F82" s="273"/>
      <c r="G82" s="274"/>
      <c r="H82" s="275"/>
      <c r="I82" s="269"/>
      <c r="J82" s="276"/>
      <c r="K82" s="269"/>
      <c r="M82" s="270" t="s">
        <v>217</v>
      </c>
      <c r="O82" s="259"/>
    </row>
    <row r="83" spans="1:15" ht="22.5">
      <c r="A83" s="268"/>
      <c r="B83" s="271"/>
      <c r="C83" s="326" t="s">
        <v>328</v>
      </c>
      <c r="D83" s="327"/>
      <c r="E83" s="272">
        <v>0.1024</v>
      </c>
      <c r="F83" s="273"/>
      <c r="G83" s="274"/>
      <c r="H83" s="275"/>
      <c r="I83" s="269"/>
      <c r="J83" s="276"/>
      <c r="K83" s="269"/>
      <c r="M83" s="270" t="s">
        <v>328</v>
      </c>
      <c r="O83" s="259"/>
    </row>
    <row r="84" spans="1:15" ht="12.75">
      <c r="A84" s="268"/>
      <c r="B84" s="271"/>
      <c r="C84" s="326" t="s">
        <v>329</v>
      </c>
      <c r="D84" s="327"/>
      <c r="E84" s="272">
        <v>0.0468</v>
      </c>
      <c r="F84" s="273"/>
      <c r="G84" s="274"/>
      <c r="H84" s="275"/>
      <c r="I84" s="269"/>
      <c r="J84" s="276"/>
      <c r="K84" s="269"/>
      <c r="M84" s="270" t="s">
        <v>329</v>
      </c>
      <c r="O84" s="259"/>
    </row>
    <row r="85" spans="1:15" ht="12.75">
      <c r="A85" s="268"/>
      <c r="B85" s="271"/>
      <c r="C85" s="326" t="s">
        <v>330</v>
      </c>
      <c r="D85" s="327"/>
      <c r="E85" s="272">
        <v>0.0136</v>
      </c>
      <c r="F85" s="273"/>
      <c r="G85" s="274"/>
      <c r="H85" s="275"/>
      <c r="I85" s="269"/>
      <c r="J85" s="276"/>
      <c r="K85" s="269"/>
      <c r="M85" s="270" t="s">
        <v>330</v>
      </c>
      <c r="O85" s="259"/>
    </row>
    <row r="86" spans="1:80" ht="22.5">
      <c r="A86" s="260">
        <v>28</v>
      </c>
      <c r="B86" s="261" t="s">
        <v>221</v>
      </c>
      <c r="C86" s="262" t="s">
        <v>222</v>
      </c>
      <c r="D86" s="263" t="s">
        <v>113</v>
      </c>
      <c r="E86" s="264">
        <v>6.03</v>
      </c>
      <c r="F86" s="264">
        <v>0</v>
      </c>
      <c r="G86" s="265">
        <f>E86*F86</f>
        <v>0</v>
      </c>
      <c r="H86" s="266">
        <v>0.14322</v>
      </c>
      <c r="I86" s="267">
        <f>E86*H86</f>
        <v>0.8636166</v>
      </c>
      <c r="J86" s="266">
        <v>0</v>
      </c>
      <c r="K86" s="267">
        <f>E86*J86</f>
        <v>0</v>
      </c>
      <c r="O86" s="259">
        <v>2</v>
      </c>
      <c r="AA86" s="232">
        <v>1</v>
      </c>
      <c r="AB86" s="232">
        <v>0</v>
      </c>
      <c r="AC86" s="232">
        <v>0</v>
      </c>
      <c r="AZ86" s="232">
        <v>1</v>
      </c>
      <c r="BA86" s="232">
        <f>IF(AZ86=1,G86,0)</f>
        <v>0</v>
      </c>
      <c r="BB86" s="232">
        <f>IF(AZ86=2,G86,0)</f>
        <v>0</v>
      </c>
      <c r="BC86" s="232">
        <f>IF(AZ86=3,G86,0)</f>
        <v>0</v>
      </c>
      <c r="BD86" s="232">
        <f>IF(AZ86=4,G86,0)</f>
        <v>0</v>
      </c>
      <c r="BE86" s="232">
        <f>IF(AZ86=5,G86,0)</f>
        <v>0</v>
      </c>
      <c r="CA86" s="259">
        <v>1</v>
      </c>
      <c r="CB86" s="259">
        <v>0</v>
      </c>
    </row>
    <row r="87" spans="1:15" ht="12.75">
      <c r="A87" s="268"/>
      <c r="B87" s="271"/>
      <c r="C87" s="326" t="s">
        <v>331</v>
      </c>
      <c r="D87" s="327"/>
      <c r="E87" s="272">
        <v>6.03</v>
      </c>
      <c r="F87" s="273"/>
      <c r="G87" s="274"/>
      <c r="H87" s="275"/>
      <c r="I87" s="269"/>
      <c r="J87" s="276"/>
      <c r="K87" s="269"/>
      <c r="M87" s="270" t="s">
        <v>331</v>
      </c>
      <c r="O87" s="259"/>
    </row>
    <row r="88" spans="1:80" ht="12.75">
      <c r="A88" s="260">
        <v>29</v>
      </c>
      <c r="B88" s="261" t="s">
        <v>224</v>
      </c>
      <c r="C88" s="262" t="s">
        <v>225</v>
      </c>
      <c r="D88" s="263" t="s">
        <v>120</v>
      </c>
      <c r="E88" s="264">
        <v>7.5312</v>
      </c>
      <c r="F88" s="264">
        <v>0</v>
      </c>
      <c r="G88" s="265">
        <f>E88*F88</f>
        <v>0</v>
      </c>
      <c r="H88" s="266">
        <v>0.0882</v>
      </c>
      <c r="I88" s="267">
        <f>E88*H88</f>
        <v>0.66425184</v>
      </c>
      <c r="J88" s="266">
        <v>0</v>
      </c>
      <c r="K88" s="267">
        <f>E88*J88</f>
        <v>0</v>
      </c>
      <c r="O88" s="259">
        <v>2</v>
      </c>
      <c r="AA88" s="232">
        <v>1</v>
      </c>
      <c r="AB88" s="232">
        <v>1</v>
      </c>
      <c r="AC88" s="232">
        <v>1</v>
      </c>
      <c r="AZ88" s="232">
        <v>1</v>
      </c>
      <c r="BA88" s="232">
        <f>IF(AZ88=1,G88,0)</f>
        <v>0</v>
      </c>
      <c r="BB88" s="232">
        <f>IF(AZ88=2,G88,0)</f>
        <v>0</v>
      </c>
      <c r="BC88" s="232">
        <f>IF(AZ88=3,G88,0)</f>
        <v>0</v>
      </c>
      <c r="BD88" s="232">
        <f>IF(AZ88=4,G88,0)</f>
        <v>0</v>
      </c>
      <c r="BE88" s="232">
        <f>IF(AZ88=5,G88,0)</f>
        <v>0</v>
      </c>
      <c r="CA88" s="259">
        <v>1</v>
      </c>
      <c r="CB88" s="259">
        <v>1</v>
      </c>
    </row>
    <row r="89" spans="1:15" ht="12.75">
      <c r="A89" s="268"/>
      <c r="B89" s="271"/>
      <c r="C89" s="328" t="s">
        <v>167</v>
      </c>
      <c r="D89" s="327"/>
      <c r="E89" s="297">
        <v>0</v>
      </c>
      <c r="F89" s="273"/>
      <c r="G89" s="274"/>
      <c r="H89" s="275"/>
      <c r="I89" s="269"/>
      <c r="J89" s="276"/>
      <c r="K89" s="269"/>
      <c r="M89" s="270" t="s">
        <v>167</v>
      </c>
      <c r="O89" s="259"/>
    </row>
    <row r="90" spans="1:15" ht="12.75">
      <c r="A90" s="268"/>
      <c r="B90" s="271"/>
      <c r="C90" s="328" t="s">
        <v>327</v>
      </c>
      <c r="D90" s="327"/>
      <c r="E90" s="297">
        <v>20.92</v>
      </c>
      <c r="F90" s="273"/>
      <c r="G90" s="274"/>
      <c r="H90" s="275"/>
      <c r="I90" s="269"/>
      <c r="J90" s="276"/>
      <c r="K90" s="269"/>
      <c r="M90" s="270" t="s">
        <v>327</v>
      </c>
      <c r="O90" s="259"/>
    </row>
    <row r="91" spans="1:15" ht="12.75">
      <c r="A91" s="268"/>
      <c r="B91" s="271"/>
      <c r="C91" s="328" t="s">
        <v>169</v>
      </c>
      <c r="D91" s="327"/>
      <c r="E91" s="297">
        <v>20.92</v>
      </c>
      <c r="F91" s="273"/>
      <c r="G91" s="274"/>
      <c r="H91" s="275"/>
      <c r="I91" s="269"/>
      <c r="J91" s="276"/>
      <c r="K91" s="269"/>
      <c r="M91" s="270" t="s">
        <v>169</v>
      </c>
      <c r="O91" s="259"/>
    </row>
    <row r="92" spans="1:15" ht="12.75">
      <c r="A92" s="268"/>
      <c r="B92" s="271"/>
      <c r="C92" s="326" t="s">
        <v>332</v>
      </c>
      <c r="D92" s="327"/>
      <c r="E92" s="272">
        <v>7.5312</v>
      </c>
      <c r="F92" s="273"/>
      <c r="G92" s="274"/>
      <c r="H92" s="275"/>
      <c r="I92" s="269"/>
      <c r="J92" s="276"/>
      <c r="K92" s="269"/>
      <c r="M92" s="270" t="s">
        <v>332</v>
      </c>
      <c r="O92" s="259"/>
    </row>
    <row r="93" spans="1:80" ht="22.5">
      <c r="A93" s="260">
        <v>30</v>
      </c>
      <c r="B93" s="261" t="s">
        <v>333</v>
      </c>
      <c r="C93" s="262" t="s">
        <v>334</v>
      </c>
      <c r="D93" s="263" t="s">
        <v>120</v>
      </c>
      <c r="E93" s="264">
        <v>1.9344</v>
      </c>
      <c r="F93" s="264">
        <v>0</v>
      </c>
      <c r="G93" s="265">
        <f>E93*F93</f>
        <v>0</v>
      </c>
      <c r="H93" s="266">
        <v>0.0882</v>
      </c>
      <c r="I93" s="267">
        <f>E93*H93</f>
        <v>0.17061408</v>
      </c>
      <c r="J93" s="266">
        <v>0</v>
      </c>
      <c r="K93" s="267">
        <f>E93*J93</f>
        <v>0</v>
      </c>
      <c r="O93" s="259">
        <v>2</v>
      </c>
      <c r="AA93" s="232">
        <v>1</v>
      </c>
      <c r="AB93" s="232">
        <v>1</v>
      </c>
      <c r="AC93" s="232">
        <v>1</v>
      </c>
      <c r="AZ93" s="232">
        <v>1</v>
      </c>
      <c r="BA93" s="232">
        <f>IF(AZ93=1,G93,0)</f>
        <v>0</v>
      </c>
      <c r="BB93" s="232">
        <f>IF(AZ93=2,G93,0)</f>
        <v>0</v>
      </c>
      <c r="BC93" s="232">
        <f>IF(AZ93=3,G93,0)</f>
        <v>0</v>
      </c>
      <c r="BD93" s="232">
        <f>IF(AZ93=4,G93,0)</f>
        <v>0</v>
      </c>
      <c r="BE93" s="232">
        <f>IF(AZ93=5,G93,0)</f>
        <v>0</v>
      </c>
      <c r="CA93" s="259">
        <v>1</v>
      </c>
      <c r="CB93" s="259">
        <v>1</v>
      </c>
    </row>
    <row r="94" spans="1:15" ht="12.75">
      <c r="A94" s="268"/>
      <c r="B94" s="271"/>
      <c r="C94" s="326" t="s">
        <v>335</v>
      </c>
      <c r="D94" s="327"/>
      <c r="E94" s="272">
        <v>1.9344</v>
      </c>
      <c r="F94" s="273"/>
      <c r="G94" s="274"/>
      <c r="H94" s="275"/>
      <c r="I94" s="269"/>
      <c r="J94" s="276"/>
      <c r="K94" s="269"/>
      <c r="M94" s="270" t="s">
        <v>335</v>
      </c>
      <c r="O94" s="259"/>
    </row>
    <row r="95" spans="1:80" ht="12.75">
      <c r="A95" s="260">
        <v>31</v>
      </c>
      <c r="B95" s="261" t="s">
        <v>227</v>
      </c>
      <c r="C95" s="262" t="s">
        <v>228</v>
      </c>
      <c r="D95" s="263" t="s">
        <v>229</v>
      </c>
      <c r="E95" s="264">
        <v>18</v>
      </c>
      <c r="F95" s="264">
        <v>0</v>
      </c>
      <c r="G95" s="265">
        <f>E95*F95</f>
        <v>0</v>
      </c>
      <c r="H95" s="266">
        <v>0</v>
      </c>
      <c r="I95" s="267">
        <f>E95*H95</f>
        <v>0</v>
      </c>
      <c r="J95" s="266">
        <v>0</v>
      </c>
      <c r="K95" s="267">
        <f>E95*J95</f>
        <v>0</v>
      </c>
      <c r="O95" s="259">
        <v>2</v>
      </c>
      <c r="AA95" s="232">
        <v>1</v>
      </c>
      <c r="AB95" s="232">
        <v>1</v>
      </c>
      <c r="AC95" s="232">
        <v>1</v>
      </c>
      <c r="AZ95" s="232">
        <v>1</v>
      </c>
      <c r="BA95" s="232">
        <f>IF(AZ95=1,G95,0)</f>
        <v>0</v>
      </c>
      <c r="BB95" s="232">
        <f>IF(AZ95=2,G95,0)</f>
        <v>0</v>
      </c>
      <c r="BC95" s="232">
        <f>IF(AZ95=3,G95,0)</f>
        <v>0</v>
      </c>
      <c r="BD95" s="232">
        <f>IF(AZ95=4,G95,0)</f>
        <v>0</v>
      </c>
      <c r="BE95" s="232">
        <f>IF(AZ95=5,G95,0)</f>
        <v>0</v>
      </c>
      <c r="CA95" s="259">
        <v>1</v>
      </c>
      <c r="CB95" s="259">
        <v>1</v>
      </c>
    </row>
    <row r="96" spans="1:15" ht="12.75">
      <c r="A96" s="268"/>
      <c r="B96" s="271"/>
      <c r="C96" s="326" t="s">
        <v>336</v>
      </c>
      <c r="D96" s="327"/>
      <c r="E96" s="272">
        <v>18</v>
      </c>
      <c r="F96" s="273"/>
      <c r="G96" s="274"/>
      <c r="H96" s="275"/>
      <c r="I96" s="269"/>
      <c r="J96" s="276"/>
      <c r="K96" s="269"/>
      <c r="M96" s="270" t="s">
        <v>336</v>
      </c>
      <c r="O96" s="259"/>
    </row>
    <row r="97" spans="1:57" ht="12.75">
      <c r="A97" s="277"/>
      <c r="B97" s="278" t="s">
        <v>100</v>
      </c>
      <c r="C97" s="279" t="s">
        <v>211</v>
      </c>
      <c r="D97" s="280"/>
      <c r="E97" s="281"/>
      <c r="F97" s="282"/>
      <c r="G97" s="283">
        <f>SUM(G78:G96)</f>
        <v>0</v>
      </c>
      <c r="H97" s="284"/>
      <c r="I97" s="285">
        <f>SUM(I78:I96)</f>
        <v>9.723183732</v>
      </c>
      <c r="J97" s="284"/>
      <c r="K97" s="285">
        <f>SUM(K78:K96)</f>
        <v>0</v>
      </c>
      <c r="O97" s="259">
        <v>4</v>
      </c>
      <c r="BA97" s="286">
        <f>SUM(BA78:BA96)</f>
        <v>0</v>
      </c>
      <c r="BB97" s="286">
        <f>SUM(BB78:BB96)</f>
        <v>0</v>
      </c>
      <c r="BC97" s="286">
        <f>SUM(BC78:BC96)</f>
        <v>0</v>
      </c>
      <c r="BD97" s="286">
        <f>SUM(BD78:BD96)</f>
        <v>0</v>
      </c>
      <c r="BE97" s="286">
        <f>SUM(BE78:BE96)</f>
        <v>0</v>
      </c>
    </row>
    <row r="98" spans="1:15" ht="12.75">
      <c r="A98" s="249" t="s">
        <v>97</v>
      </c>
      <c r="B98" s="250" t="s">
        <v>231</v>
      </c>
      <c r="C98" s="251" t="s">
        <v>232</v>
      </c>
      <c r="D98" s="252"/>
      <c r="E98" s="253"/>
      <c r="F98" s="253"/>
      <c r="G98" s="254"/>
      <c r="H98" s="255"/>
      <c r="I98" s="256"/>
      <c r="J98" s="257"/>
      <c r="K98" s="258"/>
      <c r="O98" s="259">
        <v>1</v>
      </c>
    </row>
    <row r="99" spans="1:80" ht="12.75">
      <c r="A99" s="260">
        <v>32</v>
      </c>
      <c r="B99" s="261" t="s">
        <v>234</v>
      </c>
      <c r="C99" s="262" t="s">
        <v>235</v>
      </c>
      <c r="D99" s="263" t="s">
        <v>113</v>
      </c>
      <c r="E99" s="264">
        <v>44.493</v>
      </c>
      <c r="F99" s="264">
        <v>0</v>
      </c>
      <c r="G99" s="265">
        <f>E99*F99</f>
        <v>0</v>
      </c>
      <c r="H99" s="266">
        <v>2E-05</v>
      </c>
      <c r="I99" s="267">
        <f>E99*H99</f>
        <v>0.0008898600000000001</v>
      </c>
      <c r="J99" s="266">
        <v>0</v>
      </c>
      <c r="K99" s="267">
        <f>E99*J99</f>
        <v>0</v>
      </c>
      <c r="O99" s="259">
        <v>2</v>
      </c>
      <c r="AA99" s="232">
        <v>1</v>
      </c>
      <c r="AB99" s="232">
        <v>1</v>
      </c>
      <c r="AC99" s="232">
        <v>1</v>
      </c>
      <c r="AZ99" s="232">
        <v>1</v>
      </c>
      <c r="BA99" s="232">
        <f>IF(AZ99=1,G99,0)</f>
        <v>0</v>
      </c>
      <c r="BB99" s="232">
        <f>IF(AZ99=2,G99,0)</f>
        <v>0</v>
      </c>
      <c r="BC99" s="232">
        <f>IF(AZ99=3,G99,0)</f>
        <v>0</v>
      </c>
      <c r="BD99" s="232">
        <f>IF(AZ99=4,G99,0)</f>
        <v>0</v>
      </c>
      <c r="BE99" s="232">
        <f>IF(AZ99=5,G99,0)</f>
        <v>0</v>
      </c>
      <c r="CA99" s="259">
        <v>1</v>
      </c>
      <c r="CB99" s="259">
        <v>1</v>
      </c>
    </row>
    <row r="100" spans="1:15" ht="12.75">
      <c r="A100" s="268"/>
      <c r="B100" s="271"/>
      <c r="C100" s="326" t="s">
        <v>337</v>
      </c>
      <c r="D100" s="327"/>
      <c r="E100" s="272">
        <v>36.465</v>
      </c>
      <c r="F100" s="273"/>
      <c r="G100" s="274"/>
      <c r="H100" s="275"/>
      <c r="I100" s="269"/>
      <c r="J100" s="276"/>
      <c r="K100" s="269"/>
      <c r="M100" s="270" t="s">
        <v>337</v>
      </c>
      <c r="O100" s="259"/>
    </row>
    <row r="101" spans="1:15" ht="12.75">
      <c r="A101" s="268"/>
      <c r="B101" s="271"/>
      <c r="C101" s="326" t="s">
        <v>338</v>
      </c>
      <c r="D101" s="327"/>
      <c r="E101" s="272">
        <v>0.98</v>
      </c>
      <c r="F101" s="273"/>
      <c r="G101" s="274"/>
      <c r="H101" s="275"/>
      <c r="I101" s="269"/>
      <c r="J101" s="276"/>
      <c r="K101" s="269"/>
      <c r="M101" s="270" t="s">
        <v>338</v>
      </c>
      <c r="O101" s="259"/>
    </row>
    <row r="102" spans="1:15" ht="12.75">
      <c r="A102" s="268"/>
      <c r="B102" s="271"/>
      <c r="C102" s="326" t="s">
        <v>339</v>
      </c>
      <c r="D102" s="327"/>
      <c r="E102" s="272">
        <v>6.448</v>
      </c>
      <c r="F102" s="273"/>
      <c r="G102" s="274"/>
      <c r="H102" s="275"/>
      <c r="I102" s="269"/>
      <c r="J102" s="276"/>
      <c r="K102" s="269"/>
      <c r="M102" s="270" t="s">
        <v>339</v>
      </c>
      <c r="O102" s="259"/>
    </row>
    <row r="103" spans="1:15" ht="12.75">
      <c r="A103" s="268"/>
      <c r="B103" s="271"/>
      <c r="C103" s="326" t="s">
        <v>340</v>
      </c>
      <c r="D103" s="327"/>
      <c r="E103" s="272">
        <v>0.6</v>
      </c>
      <c r="F103" s="273"/>
      <c r="G103" s="274"/>
      <c r="H103" s="275"/>
      <c r="I103" s="269"/>
      <c r="J103" s="276"/>
      <c r="K103" s="269"/>
      <c r="M103" s="270" t="s">
        <v>340</v>
      </c>
      <c r="O103" s="259"/>
    </row>
    <row r="104" spans="1:80" ht="22.5">
      <c r="A104" s="260">
        <v>33</v>
      </c>
      <c r="B104" s="261" t="s">
        <v>237</v>
      </c>
      <c r="C104" s="262" t="s">
        <v>238</v>
      </c>
      <c r="D104" s="263" t="s">
        <v>113</v>
      </c>
      <c r="E104" s="264">
        <v>44.49</v>
      </c>
      <c r="F104" s="264">
        <v>0</v>
      </c>
      <c r="G104" s="265">
        <f>E104*F104</f>
        <v>0</v>
      </c>
      <c r="H104" s="266">
        <v>0.02214</v>
      </c>
      <c r="I104" s="267">
        <f>E104*H104</f>
        <v>0.9850086</v>
      </c>
      <c r="J104" s="266">
        <v>0</v>
      </c>
      <c r="K104" s="267">
        <f>E104*J104</f>
        <v>0</v>
      </c>
      <c r="O104" s="259">
        <v>2</v>
      </c>
      <c r="AA104" s="232">
        <v>1</v>
      </c>
      <c r="AB104" s="232">
        <v>0</v>
      </c>
      <c r="AC104" s="232">
        <v>0</v>
      </c>
      <c r="AZ104" s="232">
        <v>1</v>
      </c>
      <c r="BA104" s="232">
        <f>IF(AZ104=1,G104,0)</f>
        <v>0</v>
      </c>
      <c r="BB104" s="232">
        <f>IF(AZ104=2,G104,0)</f>
        <v>0</v>
      </c>
      <c r="BC104" s="232">
        <f>IF(AZ104=3,G104,0)</f>
        <v>0</v>
      </c>
      <c r="BD104" s="232">
        <f>IF(AZ104=4,G104,0)</f>
        <v>0</v>
      </c>
      <c r="BE104" s="232">
        <f>IF(AZ104=5,G104,0)</f>
        <v>0</v>
      </c>
      <c r="CA104" s="259">
        <v>1</v>
      </c>
      <c r="CB104" s="259">
        <v>0</v>
      </c>
    </row>
    <row r="105" spans="1:15" ht="12.75">
      <c r="A105" s="268"/>
      <c r="B105" s="271"/>
      <c r="C105" s="326" t="s">
        <v>341</v>
      </c>
      <c r="D105" s="327"/>
      <c r="E105" s="272">
        <v>44.49</v>
      </c>
      <c r="F105" s="273"/>
      <c r="G105" s="274"/>
      <c r="H105" s="275"/>
      <c r="I105" s="269"/>
      <c r="J105" s="276"/>
      <c r="K105" s="269"/>
      <c r="M105" s="270" t="s">
        <v>341</v>
      </c>
      <c r="O105" s="259"/>
    </row>
    <row r="106" spans="1:80" ht="12.75">
      <c r="A106" s="260">
        <v>34</v>
      </c>
      <c r="B106" s="261" t="s">
        <v>240</v>
      </c>
      <c r="C106" s="262" t="s">
        <v>241</v>
      </c>
      <c r="D106" s="263" t="s">
        <v>113</v>
      </c>
      <c r="E106" s="264">
        <v>9.849</v>
      </c>
      <c r="F106" s="264">
        <v>0</v>
      </c>
      <c r="G106" s="265">
        <f>E106*F106</f>
        <v>0</v>
      </c>
      <c r="H106" s="266">
        <v>0.01722</v>
      </c>
      <c r="I106" s="267">
        <f>E106*H106</f>
        <v>0.16959978</v>
      </c>
      <c r="J106" s="266">
        <v>0</v>
      </c>
      <c r="K106" s="267">
        <f>E106*J106</f>
        <v>0</v>
      </c>
      <c r="O106" s="259">
        <v>2</v>
      </c>
      <c r="AA106" s="232">
        <v>1</v>
      </c>
      <c r="AB106" s="232">
        <v>1</v>
      </c>
      <c r="AC106" s="232">
        <v>1</v>
      </c>
      <c r="AZ106" s="232">
        <v>1</v>
      </c>
      <c r="BA106" s="232">
        <f>IF(AZ106=1,G106,0)</f>
        <v>0</v>
      </c>
      <c r="BB106" s="232">
        <f>IF(AZ106=2,G106,0)</f>
        <v>0</v>
      </c>
      <c r="BC106" s="232">
        <f>IF(AZ106=3,G106,0)</f>
        <v>0</v>
      </c>
      <c r="BD106" s="232">
        <f>IF(AZ106=4,G106,0)</f>
        <v>0</v>
      </c>
      <c r="BE106" s="232">
        <f>IF(AZ106=5,G106,0)</f>
        <v>0</v>
      </c>
      <c r="CA106" s="259">
        <v>1</v>
      </c>
      <c r="CB106" s="259">
        <v>1</v>
      </c>
    </row>
    <row r="107" spans="1:15" ht="12.75">
      <c r="A107" s="268"/>
      <c r="B107" s="271"/>
      <c r="C107" s="326" t="s">
        <v>342</v>
      </c>
      <c r="D107" s="327"/>
      <c r="E107" s="272">
        <v>9.849</v>
      </c>
      <c r="F107" s="273"/>
      <c r="G107" s="274"/>
      <c r="H107" s="275"/>
      <c r="I107" s="269"/>
      <c r="J107" s="276"/>
      <c r="K107" s="269"/>
      <c r="M107" s="270" t="s">
        <v>342</v>
      </c>
      <c r="O107" s="259"/>
    </row>
    <row r="108" spans="1:57" ht="12.75">
      <c r="A108" s="277"/>
      <c r="B108" s="278" t="s">
        <v>100</v>
      </c>
      <c r="C108" s="279" t="s">
        <v>233</v>
      </c>
      <c r="D108" s="280"/>
      <c r="E108" s="281"/>
      <c r="F108" s="282"/>
      <c r="G108" s="283">
        <f>SUM(G98:G107)</f>
        <v>0</v>
      </c>
      <c r="H108" s="284"/>
      <c r="I108" s="285">
        <f>SUM(I98:I107)</f>
        <v>1.15549824</v>
      </c>
      <c r="J108" s="284"/>
      <c r="K108" s="285">
        <f>SUM(K98:K107)</f>
        <v>0</v>
      </c>
      <c r="O108" s="259">
        <v>4</v>
      </c>
      <c r="BA108" s="286">
        <f>SUM(BA98:BA107)</f>
        <v>0</v>
      </c>
      <c r="BB108" s="286">
        <f>SUM(BB98:BB107)</f>
        <v>0</v>
      </c>
      <c r="BC108" s="286">
        <f>SUM(BC98:BC107)</f>
        <v>0</v>
      </c>
      <c r="BD108" s="286">
        <f>SUM(BD98:BD107)</f>
        <v>0</v>
      </c>
      <c r="BE108" s="286">
        <f>SUM(BE98:BE107)</f>
        <v>0</v>
      </c>
    </row>
    <row r="109" spans="1:15" ht="12.75">
      <c r="A109" s="249" t="s">
        <v>97</v>
      </c>
      <c r="B109" s="250" t="s">
        <v>243</v>
      </c>
      <c r="C109" s="251" t="s">
        <v>244</v>
      </c>
      <c r="D109" s="252"/>
      <c r="E109" s="253"/>
      <c r="F109" s="253"/>
      <c r="G109" s="254"/>
      <c r="H109" s="255"/>
      <c r="I109" s="256"/>
      <c r="J109" s="257"/>
      <c r="K109" s="258"/>
      <c r="O109" s="259">
        <v>1</v>
      </c>
    </row>
    <row r="110" spans="1:80" ht="12.75">
      <c r="A110" s="260">
        <v>35</v>
      </c>
      <c r="B110" s="261" t="s">
        <v>246</v>
      </c>
      <c r="C110" s="262" t="s">
        <v>247</v>
      </c>
      <c r="D110" s="263" t="s">
        <v>113</v>
      </c>
      <c r="E110" s="264">
        <v>37.4</v>
      </c>
      <c r="F110" s="264">
        <v>0</v>
      </c>
      <c r="G110" s="265">
        <f>E110*F110</f>
        <v>0</v>
      </c>
      <c r="H110" s="266">
        <v>0.01838</v>
      </c>
      <c r="I110" s="267">
        <f>E110*H110</f>
        <v>0.687412</v>
      </c>
      <c r="J110" s="266">
        <v>0</v>
      </c>
      <c r="K110" s="267">
        <f>E110*J110</f>
        <v>0</v>
      </c>
      <c r="O110" s="259">
        <v>2</v>
      </c>
      <c r="AA110" s="232">
        <v>1</v>
      </c>
      <c r="AB110" s="232">
        <v>1</v>
      </c>
      <c r="AC110" s="232">
        <v>1</v>
      </c>
      <c r="AZ110" s="232">
        <v>1</v>
      </c>
      <c r="BA110" s="232">
        <f>IF(AZ110=1,G110,0)</f>
        <v>0</v>
      </c>
      <c r="BB110" s="232">
        <f>IF(AZ110=2,G110,0)</f>
        <v>0</v>
      </c>
      <c r="BC110" s="232">
        <f>IF(AZ110=3,G110,0)</f>
        <v>0</v>
      </c>
      <c r="BD110" s="232">
        <f>IF(AZ110=4,G110,0)</f>
        <v>0</v>
      </c>
      <c r="BE110" s="232">
        <f>IF(AZ110=5,G110,0)</f>
        <v>0</v>
      </c>
      <c r="CA110" s="259">
        <v>1</v>
      </c>
      <c r="CB110" s="259">
        <v>1</v>
      </c>
    </row>
    <row r="111" spans="1:15" ht="12.75">
      <c r="A111" s="268"/>
      <c r="B111" s="271"/>
      <c r="C111" s="326" t="s">
        <v>343</v>
      </c>
      <c r="D111" s="327"/>
      <c r="E111" s="272">
        <v>37.4</v>
      </c>
      <c r="F111" s="273"/>
      <c r="G111" s="274"/>
      <c r="H111" s="275"/>
      <c r="I111" s="269"/>
      <c r="J111" s="276"/>
      <c r="K111" s="269"/>
      <c r="M111" s="270" t="s">
        <v>343</v>
      </c>
      <c r="O111" s="259"/>
    </row>
    <row r="112" spans="1:80" ht="12.75">
      <c r="A112" s="260">
        <v>36</v>
      </c>
      <c r="B112" s="261" t="s">
        <v>248</v>
      </c>
      <c r="C112" s="262" t="s">
        <v>249</v>
      </c>
      <c r="D112" s="263" t="s">
        <v>113</v>
      </c>
      <c r="E112" s="264">
        <v>37.4</v>
      </c>
      <c r="F112" s="264">
        <v>0</v>
      </c>
      <c r="G112" s="265">
        <f>E112*F112</f>
        <v>0</v>
      </c>
      <c r="H112" s="266">
        <v>0</v>
      </c>
      <c r="I112" s="267">
        <f>E112*H112</f>
        <v>0</v>
      </c>
      <c r="J112" s="266">
        <v>0</v>
      </c>
      <c r="K112" s="267">
        <f>E112*J112</f>
        <v>0</v>
      </c>
      <c r="O112" s="259">
        <v>2</v>
      </c>
      <c r="AA112" s="232">
        <v>1</v>
      </c>
      <c r="AB112" s="232">
        <v>1</v>
      </c>
      <c r="AC112" s="232">
        <v>1</v>
      </c>
      <c r="AZ112" s="232">
        <v>1</v>
      </c>
      <c r="BA112" s="232">
        <f>IF(AZ112=1,G112,0)</f>
        <v>0</v>
      </c>
      <c r="BB112" s="232">
        <f>IF(AZ112=2,G112,0)</f>
        <v>0</v>
      </c>
      <c r="BC112" s="232">
        <f>IF(AZ112=3,G112,0)</f>
        <v>0</v>
      </c>
      <c r="BD112" s="232">
        <f>IF(AZ112=4,G112,0)</f>
        <v>0</v>
      </c>
      <c r="BE112" s="232">
        <f>IF(AZ112=5,G112,0)</f>
        <v>0</v>
      </c>
      <c r="CA112" s="259">
        <v>1</v>
      </c>
      <c r="CB112" s="259">
        <v>1</v>
      </c>
    </row>
    <row r="113" spans="1:57" ht="12.75">
      <c r="A113" s="277"/>
      <c r="B113" s="278" t="s">
        <v>100</v>
      </c>
      <c r="C113" s="279" t="s">
        <v>245</v>
      </c>
      <c r="D113" s="280"/>
      <c r="E113" s="281"/>
      <c r="F113" s="282"/>
      <c r="G113" s="283">
        <f>SUM(G109:G112)</f>
        <v>0</v>
      </c>
      <c r="H113" s="284"/>
      <c r="I113" s="285">
        <f>SUM(I109:I112)</f>
        <v>0.687412</v>
      </c>
      <c r="J113" s="284"/>
      <c r="K113" s="285">
        <f>SUM(K109:K112)</f>
        <v>0</v>
      </c>
      <c r="O113" s="259">
        <v>4</v>
      </c>
      <c r="BA113" s="286">
        <f>SUM(BA109:BA112)</f>
        <v>0</v>
      </c>
      <c r="BB113" s="286">
        <f>SUM(BB109:BB112)</f>
        <v>0</v>
      </c>
      <c r="BC113" s="286">
        <f>SUM(BC109:BC112)</f>
        <v>0</v>
      </c>
      <c r="BD113" s="286">
        <f>SUM(BD109:BD112)</f>
        <v>0</v>
      </c>
      <c r="BE113" s="286">
        <f>SUM(BE109:BE112)</f>
        <v>0</v>
      </c>
    </row>
    <row r="114" spans="1:15" ht="12.75">
      <c r="A114" s="249" t="s">
        <v>97</v>
      </c>
      <c r="B114" s="250" t="s">
        <v>250</v>
      </c>
      <c r="C114" s="251" t="s">
        <v>251</v>
      </c>
      <c r="D114" s="252"/>
      <c r="E114" s="253"/>
      <c r="F114" s="253"/>
      <c r="G114" s="254"/>
      <c r="H114" s="255"/>
      <c r="I114" s="256"/>
      <c r="J114" s="257"/>
      <c r="K114" s="258"/>
      <c r="O114" s="259">
        <v>1</v>
      </c>
    </row>
    <row r="115" spans="1:80" ht="12.75">
      <c r="A115" s="260">
        <v>37</v>
      </c>
      <c r="B115" s="261" t="s">
        <v>253</v>
      </c>
      <c r="C115" s="262" t="s">
        <v>254</v>
      </c>
      <c r="D115" s="263" t="s">
        <v>113</v>
      </c>
      <c r="E115" s="264">
        <v>44.14</v>
      </c>
      <c r="F115" s="264">
        <v>0</v>
      </c>
      <c r="G115" s="265">
        <f>E115*F115</f>
        <v>0</v>
      </c>
      <c r="H115" s="266">
        <v>0.00099</v>
      </c>
      <c r="I115" s="267">
        <f>E115*H115</f>
        <v>0.0436986</v>
      </c>
      <c r="J115" s="266">
        <v>0</v>
      </c>
      <c r="K115" s="267">
        <f>E115*J115</f>
        <v>0</v>
      </c>
      <c r="O115" s="259">
        <v>2</v>
      </c>
      <c r="AA115" s="232">
        <v>1</v>
      </c>
      <c r="AB115" s="232">
        <v>1</v>
      </c>
      <c r="AC115" s="232">
        <v>1</v>
      </c>
      <c r="AZ115" s="232">
        <v>1</v>
      </c>
      <c r="BA115" s="232">
        <f>IF(AZ115=1,G115,0)</f>
        <v>0</v>
      </c>
      <c r="BB115" s="232">
        <f>IF(AZ115=2,G115,0)</f>
        <v>0</v>
      </c>
      <c r="BC115" s="232">
        <f>IF(AZ115=3,G115,0)</f>
        <v>0</v>
      </c>
      <c r="BD115" s="232">
        <f>IF(AZ115=4,G115,0)</f>
        <v>0</v>
      </c>
      <c r="BE115" s="232">
        <f>IF(AZ115=5,G115,0)</f>
        <v>0</v>
      </c>
      <c r="CA115" s="259">
        <v>1</v>
      </c>
      <c r="CB115" s="259">
        <v>1</v>
      </c>
    </row>
    <row r="116" spans="1:15" ht="12.75">
      <c r="A116" s="268"/>
      <c r="B116" s="271"/>
      <c r="C116" s="326" t="s">
        <v>344</v>
      </c>
      <c r="D116" s="327"/>
      <c r="E116" s="272">
        <v>30.64</v>
      </c>
      <c r="F116" s="273"/>
      <c r="G116" s="274"/>
      <c r="H116" s="275"/>
      <c r="I116" s="269"/>
      <c r="J116" s="276"/>
      <c r="K116" s="269"/>
      <c r="M116" s="270" t="s">
        <v>344</v>
      </c>
      <c r="O116" s="259"/>
    </row>
    <row r="117" spans="1:15" ht="22.5">
      <c r="A117" s="268"/>
      <c r="B117" s="271"/>
      <c r="C117" s="326" t="s">
        <v>345</v>
      </c>
      <c r="D117" s="327"/>
      <c r="E117" s="272">
        <v>13.5</v>
      </c>
      <c r="F117" s="273"/>
      <c r="G117" s="274"/>
      <c r="H117" s="275"/>
      <c r="I117" s="269"/>
      <c r="J117" s="276"/>
      <c r="K117" s="269"/>
      <c r="M117" s="270" t="s">
        <v>345</v>
      </c>
      <c r="O117" s="259"/>
    </row>
    <row r="118" spans="1:80" ht="12.75">
      <c r="A118" s="260">
        <v>38</v>
      </c>
      <c r="B118" s="261" t="s">
        <v>257</v>
      </c>
      <c r="C118" s="262" t="s">
        <v>258</v>
      </c>
      <c r="D118" s="263" t="s">
        <v>113</v>
      </c>
      <c r="E118" s="264">
        <v>44.14</v>
      </c>
      <c r="F118" s="264">
        <v>0</v>
      </c>
      <c r="G118" s="265">
        <f>E118*F118</f>
        <v>0</v>
      </c>
      <c r="H118" s="266">
        <v>0</v>
      </c>
      <c r="I118" s="267">
        <f>E118*H118</f>
        <v>0</v>
      </c>
      <c r="J118" s="266">
        <v>0</v>
      </c>
      <c r="K118" s="267">
        <f>E118*J118</f>
        <v>0</v>
      </c>
      <c r="O118" s="259">
        <v>2</v>
      </c>
      <c r="AA118" s="232">
        <v>1</v>
      </c>
      <c r="AB118" s="232">
        <v>1</v>
      </c>
      <c r="AC118" s="232">
        <v>1</v>
      </c>
      <c r="AZ118" s="232">
        <v>1</v>
      </c>
      <c r="BA118" s="232">
        <f>IF(AZ118=1,G118,0)</f>
        <v>0</v>
      </c>
      <c r="BB118" s="232">
        <f>IF(AZ118=2,G118,0)</f>
        <v>0</v>
      </c>
      <c r="BC118" s="232">
        <f>IF(AZ118=3,G118,0)</f>
        <v>0</v>
      </c>
      <c r="BD118" s="232">
        <f>IF(AZ118=4,G118,0)</f>
        <v>0</v>
      </c>
      <c r="BE118" s="232">
        <f>IF(AZ118=5,G118,0)</f>
        <v>0</v>
      </c>
      <c r="CA118" s="259">
        <v>1</v>
      </c>
      <c r="CB118" s="259">
        <v>1</v>
      </c>
    </row>
    <row r="119" spans="1:80" ht="22.5">
      <c r="A119" s="260">
        <v>39</v>
      </c>
      <c r="B119" s="261" t="s">
        <v>259</v>
      </c>
      <c r="C119" s="262" t="s">
        <v>346</v>
      </c>
      <c r="D119" s="263" t="s">
        <v>120</v>
      </c>
      <c r="E119" s="264">
        <v>13.76</v>
      </c>
      <c r="F119" s="264">
        <v>0</v>
      </c>
      <c r="G119" s="265">
        <f>E119*F119</f>
        <v>0</v>
      </c>
      <c r="H119" s="266">
        <v>0.00112</v>
      </c>
      <c r="I119" s="267">
        <f>E119*H119</f>
        <v>0.015411199999999998</v>
      </c>
      <c r="J119" s="266">
        <v>-2.5</v>
      </c>
      <c r="K119" s="267">
        <f>E119*J119</f>
        <v>-34.4</v>
      </c>
      <c r="O119" s="259">
        <v>2</v>
      </c>
      <c r="AA119" s="232">
        <v>1</v>
      </c>
      <c r="AB119" s="232">
        <v>1</v>
      </c>
      <c r="AC119" s="232">
        <v>1</v>
      </c>
      <c r="AZ119" s="232">
        <v>1</v>
      </c>
      <c r="BA119" s="232">
        <f>IF(AZ119=1,G119,0)</f>
        <v>0</v>
      </c>
      <c r="BB119" s="232">
        <f>IF(AZ119=2,G119,0)</f>
        <v>0</v>
      </c>
      <c r="BC119" s="232">
        <f>IF(AZ119=3,G119,0)</f>
        <v>0</v>
      </c>
      <c r="BD119" s="232">
        <f>IF(AZ119=4,G119,0)</f>
        <v>0</v>
      </c>
      <c r="BE119" s="232">
        <f>IF(AZ119=5,G119,0)</f>
        <v>0</v>
      </c>
      <c r="CA119" s="259">
        <v>1</v>
      </c>
      <c r="CB119" s="259">
        <v>1</v>
      </c>
    </row>
    <row r="120" spans="1:15" ht="22.5">
      <c r="A120" s="268"/>
      <c r="B120" s="271"/>
      <c r="C120" s="326" t="s">
        <v>347</v>
      </c>
      <c r="D120" s="327"/>
      <c r="E120" s="272">
        <v>13.76</v>
      </c>
      <c r="F120" s="273"/>
      <c r="G120" s="274"/>
      <c r="H120" s="275"/>
      <c r="I120" s="269"/>
      <c r="J120" s="276"/>
      <c r="K120" s="269"/>
      <c r="M120" s="270" t="s">
        <v>347</v>
      </c>
      <c r="O120" s="259"/>
    </row>
    <row r="121" spans="1:80" ht="12.75">
      <c r="A121" s="260">
        <v>40</v>
      </c>
      <c r="B121" s="261" t="s">
        <v>262</v>
      </c>
      <c r="C121" s="262" t="s">
        <v>263</v>
      </c>
      <c r="D121" s="263" t="s">
        <v>180</v>
      </c>
      <c r="E121" s="264">
        <v>1.8</v>
      </c>
      <c r="F121" s="264">
        <v>0</v>
      </c>
      <c r="G121" s="265">
        <f>E121*F121</f>
        <v>0</v>
      </c>
      <c r="H121" s="266">
        <v>0</v>
      </c>
      <c r="I121" s="267">
        <f>E121*H121</f>
        <v>0</v>
      </c>
      <c r="J121" s="266">
        <v>-0.00069</v>
      </c>
      <c r="K121" s="267">
        <f>E121*J121</f>
        <v>-0.001242</v>
      </c>
      <c r="O121" s="259">
        <v>2</v>
      </c>
      <c r="AA121" s="232">
        <v>1</v>
      </c>
      <c r="AB121" s="232">
        <v>1</v>
      </c>
      <c r="AC121" s="232">
        <v>1</v>
      </c>
      <c r="AZ121" s="232">
        <v>1</v>
      </c>
      <c r="BA121" s="232">
        <f>IF(AZ121=1,G121,0)</f>
        <v>0</v>
      </c>
      <c r="BB121" s="232">
        <f>IF(AZ121=2,G121,0)</f>
        <v>0</v>
      </c>
      <c r="BC121" s="232">
        <f>IF(AZ121=3,G121,0)</f>
        <v>0</v>
      </c>
      <c r="BD121" s="232">
        <f>IF(AZ121=4,G121,0)</f>
        <v>0</v>
      </c>
      <c r="BE121" s="232">
        <f>IF(AZ121=5,G121,0)</f>
        <v>0</v>
      </c>
      <c r="CA121" s="259">
        <v>1</v>
      </c>
      <c r="CB121" s="259">
        <v>1</v>
      </c>
    </row>
    <row r="122" spans="1:15" ht="12.75">
      <c r="A122" s="268"/>
      <c r="B122" s="271"/>
      <c r="C122" s="326" t="s">
        <v>348</v>
      </c>
      <c r="D122" s="327"/>
      <c r="E122" s="272">
        <v>1.8</v>
      </c>
      <c r="F122" s="273"/>
      <c r="G122" s="274"/>
      <c r="H122" s="275"/>
      <c r="I122" s="269"/>
      <c r="J122" s="276"/>
      <c r="K122" s="269"/>
      <c r="M122" s="270" t="s">
        <v>348</v>
      </c>
      <c r="O122" s="259"/>
    </row>
    <row r="123" spans="1:80" ht="22.5">
      <c r="A123" s="260">
        <v>41</v>
      </c>
      <c r="B123" s="261" t="s">
        <v>265</v>
      </c>
      <c r="C123" s="262" t="s">
        <v>349</v>
      </c>
      <c r="D123" s="263" t="s">
        <v>120</v>
      </c>
      <c r="E123" s="264">
        <v>13.76</v>
      </c>
      <c r="F123" s="264">
        <v>0</v>
      </c>
      <c r="G123" s="265">
        <f>E123*F123</f>
        <v>0</v>
      </c>
      <c r="H123" s="266">
        <v>0</v>
      </c>
      <c r="I123" s="267">
        <f>E123*H123</f>
        <v>0</v>
      </c>
      <c r="J123" s="266">
        <v>0</v>
      </c>
      <c r="K123" s="267">
        <f>E123*J123</f>
        <v>0</v>
      </c>
      <c r="O123" s="259">
        <v>2</v>
      </c>
      <c r="AA123" s="232">
        <v>1</v>
      </c>
      <c r="AB123" s="232">
        <v>1</v>
      </c>
      <c r="AC123" s="232">
        <v>1</v>
      </c>
      <c r="AZ123" s="232">
        <v>1</v>
      </c>
      <c r="BA123" s="232">
        <f>IF(AZ123=1,G123,0)</f>
        <v>0</v>
      </c>
      <c r="BB123" s="232">
        <f>IF(AZ123=2,G123,0)</f>
        <v>0</v>
      </c>
      <c r="BC123" s="232">
        <f>IF(AZ123=3,G123,0)</f>
        <v>0</v>
      </c>
      <c r="BD123" s="232">
        <f>IF(AZ123=4,G123,0)</f>
        <v>0</v>
      </c>
      <c r="BE123" s="232">
        <f>IF(AZ123=5,G123,0)</f>
        <v>0</v>
      </c>
      <c r="CA123" s="259">
        <v>1</v>
      </c>
      <c r="CB123" s="259">
        <v>1</v>
      </c>
    </row>
    <row r="124" spans="1:57" ht="12.75">
      <c r="A124" s="277"/>
      <c r="B124" s="278" t="s">
        <v>100</v>
      </c>
      <c r="C124" s="279" t="s">
        <v>252</v>
      </c>
      <c r="D124" s="280"/>
      <c r="E124" s="281"/>
      <c r="F124" s="282"/>
      <c r="G124" s="283">
        <f>SUM(G114:G123)</f>
        <v>0</v>
      </c>
      <c r="H124" s="284"/>
      <c r="I124" s="285">
        <f>SUM(I114:I123)</f>
        <v>0.0591098</v>
      </c>
      <c r="J124" s="284"/>
      <c r="K124" s="285">
        <f>SUM(K114:K123)</f>
        <v>-34.401241999999996</v>
      </c>
      <c r="O124" s="259">
        <v>4</v>
      </c>
      <c r="BA124" s="286">
        <f>SUM(BA114:BA123)</f>
        <v>0</v>
      </c>
      <c r="BB124" s="286">
        <f>SUM(BB114:BB123)</f>
        <v>0</v>
      </c>
      <c r="BC124" s="286">
        <f>SUM(BC114:BC123)</f>
        <v>0</v>
      </c>
      <c r="BD124" s="286">
        <f>SUM(BD114:BD123)</f>
        <v>0</v>
      </c>
      <c r="BE124" s="286">
        <f>SUM(BE114:BE123)</f>
        <v>0</v>
      </c>
    </row>
    <row r="125" spans="1:15" ht="12.75">
      <c r="A125" s="249" t="s">
        <v>97</v>
      </c>
      <c r="B125" s="250" t="s">
        <v>267</v>
      </c>
      <c r="C125" s="251" t="s">
        <v>268</v>
      </c>
      <c r="D125" s="252"/>
      <c r="E125" s="253"/>
      <c r="F125" s="253"/>
      <c r="G125" s="254"/>
      <c r="H125" s="255"/>
      <c r="I125" s="256"/>
      <c r="J125" s="257"/>
      <c r="K125" s="258"/>
      <c r="O125" s="259">
        <v>1</v>
      </c>
    </row>
    <row r="126" spans="1:80" ht="12.75">
      <c r="A126" s="260">
        <v>42</v>
      </c>
      <c r="B126" s="261" t="s">
        <v>270</v>
      </c>
      <c r="C126" s="262" t="s">
        <v>271</v>
      </c>
      <c r="D126" s="263" t="s">
        <v>166</v>
      </c>
      <c r="E126" s="264">
        <v>34.06363585</v>
      </c>
      <c r="F126" s="264">
        <v>0</v>
      </c>
      <c r="G126" s="265">
        <f>E126*F126</f>
        <v>0</v>
      </c>
      <c r="H126" s="266">
        <v>0</v>
      </c>
      <c r="I126" s="267">
        <f>E126*H126</f>
        <v>0</v>
      </c>
      <c r="J126" s="266"/>
      <c r="K126" s="267">
        <f>E126*J126</f>
        <v>0</v>
      </c>
      <c r="O126" s="259">
        <v>2</v>
      </c>
      <c r="AA126" s="232">
        <v>7</v>
      </c>
      <c r="AB126" s="232">
        <v>1</v>
      </c>
      <c r="AC126" s="232">
        <v>2</v>
      </c>
      <c r="AZ126" s="232">
        <v>1</v>
      </c>
      <c r="BA126" s="232">
        <f>IF(AZ126=1,G126,0)</f>
        <v>0</v>
      </c>
      <c r="BB126" s="232">
        <f>IF(AZ126=2,G126,0)</f>
        <v>0</v>
      </c>
      <c r="BC126" s="232">
        <f>IF(AZ126=3,G126,0)</f>
        <v>0</v>
      </c>
      <c r="BD126" s="232">
        <f>IF(AZ126=4,G126,0)</f>
        <v>0</v>
      </c>
      <c r="BE126" s="232">
        <f>IF(AZ126=5,G126,0)</f>
        <v>0</v>
      </c>
      <c r="CA126" s="259">
        <v>7</v>
      </c>
      <c r="CB126" s="259">
        <v>1</v>
      </c>
    </row>
    <row r="127" spans="1:57" ht="12.75">
      <c r="A127" s="277"/>
      <c r="B127" s="278" t="s">
        <v>100</v>
      </c>
      <c r="C127" s="279" t="s">
        <v>269</v>
      </c>
      <c r="D127" s="280"/>
      <c r="E127" s="281"/>
      <c r="F127" s="282"/>
      <c r="G127" s="283">
        <f>SUM(G125:G126)</f>
        <v>0</v>
      </c>
      <c r="H127" s="284"/>
      <c r="I127" s="285">
        <f>SUM(I125:I126)</f>
        <v>0</v>
      </c>
      <c r="J127" s="284"/>
      <c r="K127" s="285">
        <f>SUM(K125:K126)</f>
        <v>0</v>
      </c>
      <c r="O127" s="259">
        <v>4</v>
      </c>
      <c r="BA127" s="286">
        <f>SUM(BA125:BA126)</f>
        <v>0</v>
      </c>
      <c r="BB127" s="286">
        <f>SUM(BB125:BB126)</f>
        <v>0</v>
      </c>
      <c r="BC127" s="286">
        <f>SUM(BC125:BC126)</f>
        <v>0</v>
      </c>
      <c r="BD127" s="286">
        <f>SUM(BD125:BD126)</f>
        <v>0</v>
      </c>
      <c r="BE127" s="286">
        <f>SUM(BE125:BE126)</f>
        <v>0</v>
      </c>
    </row>
    <row r="128" spans="1:15" ht="12.75">
      <c r="A128" s="249" t="s">
        <v>97</v>
      </c>
      <c r="B128" s="250" t="s">
        <v>272</v>
      </c>
      <c r="C128" s="251" t="s">
        <v>273</v>
      </c>
      <c r="D128" s="252"/>
      <c r="E128" s="253"/>
      <c r="F128" s="253"/>
      <c r="G128" s="254"/>
      <c r="H128" s="255"/>
      <c r="I128" s="256"/>
      <c r="J128" s="257"/>
      <c r="K128" s="258"/>
      <c r="O128" s="259">
        <v>1</v>
      </c>
    </row>
    <row r="129" spans="1:80" ht="22.5">
      <c r="A129" s="260">
        <v>43</v>
      </c>
      <c r="B129" s="261" t="s">
        <v>350</v>
      </c>
      <c r="C129" s="262" t="s">
        <v>351</v>
      </c>
      <c r="D129" s="263" t="s">
        <v>166</v>
      </c>
      <c r="E129" s="264">
        <v>1.5</v>
      </c>
      <c r="F129" s="264">
        <v>0</v>
      </c>
      <c r="G129" s="265">
        <f>E129*F129</f>
        <v>0</v>
      </c>
      <c r="H129" s="266">
        <v>0</v>
      </c>
      <c r="I129" s="267">
        <f>E129*H129</f>
        <v>0</v>
      </c>
      <c r="J129" s="266">
        <v>0</v>
      </c>
      <c r="K129" s="267">
        <f>E129*J129</f>
        <v>0</v>
      </c>
      <c r="O129" s="259">
        <v>2</v>
      </c>
      <c r="AA129" s="232">
        <v>2</v>
      </c>
      <c r="AB129" s="232">
        <v>1</v>
      </c>
      <c r="AC129" s="232">
        <v>1</v>
      </c>
      <c r="AZ129" s="232">
        <v>1</v>
      </c>
      <c r="BA129" s="232">
        <f>IF(AZ129=1,G129,0)</f>
        <v>0</v>
      </c>
      <c r="BB129" s="232">
        <f>IF(AZ129=2,G129,0)</f>
        <v>0</v>
      </c>
      <c r="BC129" s="232">
        <f>IF(AZ129=3,G129,0)</f>
        <v>0</v>
      </c>
      <c r="BD129" s="232">
        <f>IF(AZ129=4,G129,0)</f>
        <v>0</v>
      </c>
      <c r="BE129" s="232">
        <f>IF(AZ129=5,G129,0)</f>
        <v>0</v>
      </c>
      <c r="CA129" s="259">
        <v>2</v>
      </c>
      <c r="CB129" s="259">
        <v>1</v>
      </c>
    </row>
    <row r="130" spans="1:15" ht="12.75">
      <c r="A130" s="268"/>
      <c r="B130" s="271"/>
      <c r="C130" s="326" t="s">
        <v>352</v>
      </c>
      <c r="D130" s="327"/>
      <c r="E130" s="272">
        <v>1.5</v>
      </c>
      <c r="F130" s="273"/>
      <c r="G130" s="274"/>
      <c r="H130" s="275"/>
      <c r="I130" s="269"/>
      <c r="J130" s="276"/>
      <c r="K130" s="269"/>
      <c r="M130" s="270" t="s">
        <v>352</v>
      </c>
      <c r="O130" s="259"/>
    </row>
    <row r="131" spans="1:80" ht="12.75">
      <c r="A131" s="260">
        <v>44</v>
      </c>
      <c r="B131" s="261" t="s">
        <v>275</v>
      </c>
      <c r="C131" s="262" t="s">
        <v>276</v>
      </c>
      <c r="D131" s="263" t="s">
        <v>166</v>
      </c>
      <c r="E131" s="264">
        <v>34.401242</v>
      </c>
      <c r="F131" s="264">
        <v>0</v>
      </c>
      <c r="G131" s="265">
        <f>E131*F131</f>
        <v>0</v>
      </c>
      <c r="H131" s="266">
        <v>0</v>
      </c>
      <c r="I131" s="267">
        <f>E131*H131</f>
        <v>0</v>
      </c>
      <c r="J131" s="266"/>
      <c r="K131" s="267">
        <f>E131*J131</f>
        <v>0</v>
      </c>
      <c r="O131" s="259">
        <v>2</v>
      </c>
      <c r="AA131" s="232">
        <v>8</v>
      </c>
      <c r="AB131" s="232">
        <v>0</v>
      </c>
      <c r="AC131" s="232">
        <v>3</v>
      </c>
      <c r="AZ131" s="232">
        <v>1</v>
      </c>
      <c r="BA131" s="232">
        <f>IF(AZ131=1,G131,0)</f>
        <v>0</v>
      </c>
      <c r="BB131" s="232">
        <f>IF(AZ131=2,G131,0)</f>
        <v>0</v>
      </c>
      <c r="BC131" s="232">
        <f>IF(AZ131=3,G131,0)</f>
        <v>0</v>
      </c>
      <c r="BD131" s="232">
        <f>IF(AZ131=4,G131,0)</f>
        <v>0</v>
      </c>
      <c r="BE131" s="232">
        <f>IF(AZ131=5,G131,0)</f>
        <v>0</v>
      </c>
      <c r="CA131" s="259">
        <v>8</v>
      </c>
      <c r="CB131" s="259">
        <v>0</v>
      </c>
    </row>
    <row r="132" spans="1:80" ht="12.75">
      <c r="A132" s="260">
        <v>45</v>
      </c>
      <c r="B132" s="261" t="s">
        <v>277</v>
      </c>
      <c r="C132" s="262" t="s">
        <v>278</v>
      </c>
      <c r="D132" s="263" t="s">
        <v>166</v>
      </c>
      <c r="E132" s="264">
        <v>34.401242</v>
      </c>
      <c r="F132" s="264">
        <v>0</v>
      </c>
      <c r="G132" s="265">
        <f>E132*F132</f>
        <v>0</v>
      </c>
      <c r="H132" s="266">
        <v>0</v>
      </c>
      <c r="I132" s="267">
        <f>E132*H132</f>
        <v>0</v>
      </c>
      <c r="J132" s="266"/>
      <c r="K132" s="267">
        <f>E132*J132</f>
        <v>0</v>
      </c>
      <c r="O132" s="259">
        <v>2</v>
      </c>
      <c r="AA132" s="232">
        <v>8</v>
      </c>
      <c r="AB132" s="232">
        <v>0</v>
      </c>
      <c r="AC132" s="232">
        <v>3</v>
      </c>
      <c r="AZ132" s="232">
        <v>1</v>
      </c>
      <c r="BA132" s="232">
        <f>IF(AZ132=1,G132,0)</f>
        <v>0</v>
      </c>
      <c r="BB132" s="232">
        <f>IF(AZ132=2,G132,0)</f>
        <v>0</v>
      </c>
      <c r="BC132" s="232">
        <f>IF(AZ132=3,G132,0)</f>
        <v>0</v>
      </c>
      <c r="BD132" s="232">
        <f>IF(AZ132=4,G132,0)</f>
        <v>0</v>
      </c>
      <c r="BE132" s="232">
        <f>IF(AZ132=5,G132,0)</f>
        <v>0</v>
      </c>
      <c r="CA132" s="259">
        <v>8</v>
      </c>
      <c r="CB132" s="259">
        <v>0</v>
      </c>
    </row>
    <row r="133" spans="1:80" ht="12.75">
      <c r="A133" s="260">
        <v>46</v>
      </c>
      <c r="B133" s="261" t="s">
        <v>279</v>
      </c>
      <c r="C133" s="262" t="s">
        <v>280</v>
      </c>
      <c r="D133" s="263" t="s">
        <v>166</v>
      </c>
      <c r="E133" s="264">
        <v>34.401242</v>
      </c>
      <c r="F133" s="264">
        <v>0</v>
      </c>
      <c r="G133" s="265">
        <f>E133*F133</f>
        <v>0</v>
      </c>
      <c r="H133" s="266">
        <v>0</v>
      </c>
      <c r="I133" s="267">
        <f>E133*H133</f>
        <v>0</v>
      </c>
      <c r="J133" s="266"/>
      <c r="K133" s="267">
        <f>E133*J133</f>
        <v>0</v>
      </c>
      <c r="O133" s="259">
        <v>2</v>
      </c>
      <c r="AA133" s="232">
        <v>8</v>
      </c>
      <c r="AB133" s="232">
        <v>0</v>
      </c>
      <c r="AC133" s="232">
        <v>3</v>
      </c>
      <c r="AZ133" s="232">
        <v>1</v>
      </c>
      <c r="BA133" s="232">
        <f>IF(AZ133=1,G133,0)</f>
        <v>0</v>
      </c>
      <c r="BB133" s="232">
        <f>IF(AZ133=2,G133,0)</f>
        <v>0</v>
      </c>
      <c r="BC133" s="232">
        <f>IF(AZ133=3,G133,0)</f>
        <v>0</v>
      </c>
      <c r="BD133" s="232">
        <f>IF(AZ133=4,G133,0)</f>
        <v>0</v>
      </c>
      <c r="BE133" s="232">
        <f>IF(AZ133=5,G133,0)</f>
        <v>0</v>
      </c>
      <c r="CA133" s="259">
        <v>8</v>
      </c>
      <c r="CB133" s="259">
        <v>0</v>
      </c>
    </row>
    <row r="134" spans="1:57" ht="12.75">
      <c r="A134" s="277"/>
      <c r="B134" s="278" t="s">
        <v>100</v>
      </c>
      <c r="C134" s="279" t="s">
        <v>274</v>
      </c>
      <c r="D134" s="280"/>
      <c r="E134" s="281"/>
      <c r="F134" s="282"/>
      <c r="G134" s="283">
        <f>SUM(G128:G133)</f>
        <v>0</v>
      </c>
      <c r="H134" s="284"/>
      <c r="I134" s="285">
        <f>SUM(I128:I133)</f>
        <v>0</v>
      </c>
      <c r="J134" s="284"/>
      <c r="K134" s="285">
        <f>SUM(K128:K133)</f>
        <v>0</v>
      </c>
      <c r="O134" s="259">
        <v>4</v>
      </c>
      <c r="BA134" s="286">
        <f>SUM(BA128:BA133)</f>
        <v>0</v>
      </c>
      <c r="BB134" s="286">
        <f>SUM(BB128:BB133)</f>
        <v>0</v>
      </c>
      <c r="BC134" s="286">
        <f>SUM(BC128:BC133)</f>
        <v>0</v>
      </c>
      <c r="BD134" s="286">
        <f>SUM(BD128:BD133)</f>
        <v>0</v>
      </c>
      <c r="BE134" s="286">
        <f>SUM(BE128:BE133)</f>
        <v>0</v>
      </c>
    </row>
    <row r="135" ht="12.75">
      <c r="E135" s="232"/>
    </row>
    <row r="136" ht="12.75">
      <c r="E136" s="232"/>
    </row>
    <row r="137" ht="12.75">
      <c r="E137" s="232"/>
    </row>
    <row r="138" ht="12.75">
      <c r="E138" s="232"/>
    </row>
    <row r="139" ht="12.75">
      <c r="E139" s="232"/>
    </row>
    <row r="140" ht="12.75">
      <c r="E140" s="232"/>
    </row>
    <row r="141" ht="12.75">
      <c r="E141" s="232"/>
    </row>
    <row r="142" ht="12.75">
      <c r="E142" s="232"/>
    </row>
    <row r="143" ht="12.75">
      <c r="E143" s="232"/>
    </row>
    <row r="144" ht="12.75">
      <c r="E144" s="232"/>
    </row>
    <row r="145" ht="12.75">
      <c r="E145" s="232"/>
    </row>
    <row r="146" ht="12.75">
      <c r="E146" s="232"/>
    </row>
    <row r="147" ht="12.75">
      <c r="E147" s="232"/>
    </row>
    <row r="148" ht="12.75">
      <c r="E148" s="232"/>
    </row>
    <row r="149" ht="12.75">
      <c r="E149" s="232"/>
    </row>
    <row r="150" ht="12.75">
      <c r="E150" s="232"/>
    </row>
    <row r="151" ht="12.75">
      <c r="E151" s="232"/>
    </row>
    <row r="152" ht="12.75">
      <c r="E152" s="232"/>
    </row>
    <row r="153" ht="12.75">
      <c r="E153" s="232"/>
    </row>
    <row r="154" ht="12.75">
      <c r="E154" s="232"/>
    </row>
    <row r="155" ht="12.75">
      <c r="E155" s="232"/>
    </row>
    <row r="156" ht="12.75">
      <c r="E156" s="232"/>
    </row>
    <row r="157" ht="12.75">
      <c r="E157" s="232"/>
    </row>
    <row r="158" spans="1:7" ht="12.75">
      <c r="A158" s="276"/>
      <c r="B158" s="276"/>
      <c r="C158" s="276"/>
      <c r="D158" s="276"/>
      <c r="E158" s="276"/>
      <c r="F158" s="276"/>
      <c r="G158" s="276"/>
    </row>
    <row r="159" spans="1:7" ht="12.75">
      <c r="A159" s="276"/>
      <c r="B159" s="276"/>
      <c r="C159" s="276"/>
      <c r="D159" s="276"/>
      <c r="E159" s="276"/>
      <c r="F159" s="276"/>
      <c r="G159" s="276"/>
    </row>
    <row r="160" spans="1:7" ht="12.75">
      <c r="A160" s="276"/>
      <c r="B160" s="276"/>
      <c r="C160" s="276"/>
      <c r="D160" s="276"/>
      <c r="E160" s="276"/>
      <c r="F160" s="276"/>
      <c r="G160" s="276"/>
    </row>
    <row r="161" spans="1:7" ht="12.75">
      <c r="A161" s="276"/>
      <c r="B161" s="276"/>
      <c r="C161" s="276"/>
      <c r="D161" s="276"/>
      <c r="E161" s="276"/>
      <c r="F161" s="276"/>
      <c r="G161" s="276"/>
    </row>
    <row r="162" ht="12.75">
      <c r="E162" s="232"/>
    </row>
    <row r="163" ht="12.75">
      <c r="E163" s="232"/>
    </row>
    <row r="164" ht="12.75">
      <c r="E164" s="232"/>
    </row>
    <row r="165" ht="12.75">
      <c r="E165" s="232"/>
    </row>
    <row r="166" ht="12.75">
      <c r="E166" s="232"/>
    </row>
    <row r="167" ht="12.75">
      <c r="E167" s="232"/>
    </row>
    <row r="168" ht="12.75">
      <c r="E168" s="232"/>
    </row>
    <row r="169" ht="12.75">
      <c r="E169" s="232"/>
    </row>
    <row r="170" ht="12.75">
      <c r="E170" s="232"/>
    </row>
    <row r="171" ht="12.75">
      <c r="E171" s="232"/>
    </row>
    <row r="172" ht="12.75">
      <c r="E172" s="232"/>
    </row>
    <row r="173" ht="12.75">
      <c r="E173" s="232"/>
    </row>
    <row r="174" ht="12.75">
      <c r="E174" s="232"/>
    </row>
    <row r="175" ht="12.75">
      <c r="E175" s="232"/>
    </row>
    <row r="176" ht="12.75">
      <c r="E176" s="232"/>
    </row>
    <row r="177" ht="12.75">
      <c r="E177" s="232"/>
    </row>
    <row r="178" ht="12.75">
      <c r="E178" s="232"/>
    </row>
    <row r="179" ht="12.75">
      <c r="E179" s="232"/>
    </row>
    <row r="180" ht="12.75">
      <c r="E180" s="232"/>
    </row>
    <row r="181" ht="12.75">
      <c r="E181" s="232"/>
    </row>
    <row r="182" ht="12.75">
      <c r="E182" s="232"/>
    </row>
    <row r="183" ht="12.75">
      <c r="E183" s="232"/>
    </row>
    <row r="184" ht="12.75">
      <c r="E184" s="232"/>
    </row>
    <row r="185" ht="12.75">
      <c r="E185" s="232"/>
    </row>
    <row r="186" ht="12.75">
      <c r="E186" s="232"/>
    </row>
    <row r="187" ht="12.75">
      <c r="E187" s="232"/>
    </row>
    <row r="188" ht="12.75">
      <c r="E188" s="232"/>
    </row>
    <row r="189" ht="12.75">
      <c r="E189" s="232"/>
    </row>
    <row r="190" ht="12.75">
      <c r="E190" s="232"/>
    </row>
    <row r="191" ht="12.75">
      <c r="E191" s="232"/>
    </row>
    <row r="192" ht="12.75">
      <c r="E192" s="232"/>
    </row>
    <row r="193" spans="1:2" ht="12.75">
      <c r="A193" s="287"/>
      <c r="B193" s="287"/>
    </row>
    <row r="194" spans="1:7" ht="12.75">
      <c r="A194" s="276"/>
      <c r="B194" s="276"/>
      <c r="C194" s="288"/>
      <c r="D194" s="288"/>
      <c r="E194" s="289"/>
      <c r="F194" s="288"/>
      <c r="G194" s="290"/>
    </row>
    <row r="195" spans="1:7" ht="12.75">
      <c r="A195" s="291"/>
      <c r="B195" s="291"/>
      <c r="C195" s="276"/>
      <c r="D195" s="276"/>
      <c r="E195" s="292"/>
      <c r="F195" s="276"/>
      <c r="G195" s="276"/>
    </row>
    <row r="196" spans="1:7" ht="12.75">
      <c r="A196" s="276"/>
      <c r="B196" s="276"/>
      <c r="C196" s="276"/>
      <c r="D196" s="276"/>
      <c r="E196" s="292"/>
      <c r="F196" s="276"/>
      <c r="G196" s="276"/>
    </row>
    <row r="197" spans="1:7" ht="12.75">
      <c r="A197" s="276"/>
      <c r="B197" s="276"/>
      <c r="C197" s="276"/>
      <c r="D197" s="276"/>
      <c r="E197" s="292"/>
      <c r="F197" s="276"/>
      <c r="G197" s="276"/>
    </row>
    <row r="198" spans="1:7" ht="12.75">
      <c r="A198" s="276"/>
      <c r="B198" s="276"/>
      <c r="C198" s="276"/>
      <c r="D198" s="276"/>
      <c r="E198" s="292"/>
      <c r="F198" s="276"/>
      <c r="G198" s="276"/>
    </row>
    <row r="199" spans="1:7" ht="12.75">
      <c r="A199" s="276"/>
      <c r="B199" s="276"/>
      <c r="C199" s="276"/>
      <c r="D199" s="276"/>
      <c r="E199" s="292"/>
      <c r="F199" s="276"/>
      <c r="G199" s="276"/>
    </row>
    <row r="200" spans="1:7" ht="12.75">
      <c r="A200" s="276"/>
      <c r="B200" s="276"/>
      <c r="C200" s="276"/>
      <c r="D200" s="276"/>
      <c r="E200" s="292"/>
      <c r="F200" s="276"/>
      <c r="G200" s="276"/>
    </row>
    <row r="201" spans="1:7" ht="12.75">
      <c r="A201" s="276"/>
      <c r="B201" s="276"/>
      <c r="C201" s="276"/>
      <c r="D201" s="276"/>
      <c r="E201" s="292"/>
      <c r="F201" s="276"/>
      <c r="G201" s="276"/>
    </row>
    <row r="202" spans="1:7" ht="12.75">
      <c r="A202" s="276"/>
      <c r="B202" s="276"/>
      <c r="C202" s="276"/>
      <c r="D202" s="276"/>
      <c r="E202" s="292"/>
      <c r="F202" s="276"/>
      <c r="G202" s="276"/>
    </row>
    <row r="203" spans="1:7" ht="12.75">
      <c r="A203" s="276"/>
      <c r="B203" s="276"/>
      <c r="C203" s="276"/>
      <c r="D203" s="276"/>
      <c r="E203" s="292"/>
      <c r="F203" s="276"/>
      <c r="G203" s="276"/>
    </row>
    <row r="204" spans="1:7" ht="12.75">
      <c r="A204" s="276"/>
      <c r="B204" s="276"/>
      <c r="C204" s="276"/>
      <c r="D204" s="276"/>
      <c r="E204" s="292"/>
      <c r="F204" s="276"/>
      <c r="G204" s="276"/>
    </row>
    <row r="205" spans="1:7" ht="12.75">
      <c r="A205" s="276"/>
      <c r="B205" s="276"/>
      <c r="C205" s="276"/>
      <c r="D205" s="276"/>
      <c r="E205" s="292"/>
      <c r="F205" s="276"/>
      <c r="G205" s="276"/>
    </row>
    <row r="206" spans="1:7" ht="12.75">
      <c r="A206" s="276"/>
      <c r="B206" s="276"/>
      <c r="C206" s="276"/>
      <c r="D206" s="276"/>
      <c r="E206" s="292"/>
      <c r="F206" s="276"/>
      <c r="G206" s="276"/>
    </row>
    <row r="207" spans="1:7" ht="12.75">
      <c r="A207" s="276"/>
      <c r="B207" s="276"/>
      <c r="C207" s="276"/>
      <c r="D207" s="276"/>
      <c r="E207" s="292"/>
      <c r="F207" s="276"/>
      <c r="G207" s="276"/>
    </row>
  </sheetData>
  <sheetProtection/>
  <mergeCells count="66">
    <mergeCell ref="C25:D25"/>
    <mergeCell ref="C27:D27"/>
    <mergeCell ref="A1:G1"/>
    <mergeCell ref="A3:B3"/>
    <mergeCell ref="A4:B4"/>
    <mergeCell ref="E4:G4"/>
    <mergeCell ref="C9:D9"/>
    <mergeCell ref="C11:D11"/>
    <mergeCell ref="C13:D13"/>
    <mergeCell ref="C15:D15"/>
    <mergeCell ref="C17:D17"/>
    <mergeCell ref="C18:D18"/>
    <mergeCell ref="C20:D20"/>
    <mergeCell ref="C23:D23"/>
    <mergeCell ref="C48:D48"/>
    <mergeCell ref="C50:D50"/>
    <mergeCell ref="C28:D28"/>
    <mergeCell ref="C29:D29"/>
    <mergeCell ref="C31:D31"/>
    <mergeCell ref="C32:D32"/>
    <mergeCell ref="C36:D36"/>
    <mergeCell ref="C37:D37"/>
    <mergeCell ref="C39:D39"/>
    <mergeCell ref="C41:D41"/>
    <mergeCell ref="C42:D42"/>
    <mergeCell ref="C45:D45"/>
    <mergeCell ref="C46:D46"/>
    <mergeCell ref="C47:D47"/>
    <mergeCell ref="C74:D74"/>
    <mergeCell ref="C76:D76"/>
    <mergeCell ref="C51:D51"/>
    <mergeCell ref="C52:D52"/>
    <mergeCell ref="C53:D53"/>
    <mergeCell ref="C57:D57"/>
    <mergeCell ref="C58:D58"/>
    <mergeCell ref="C60:D60"/>
    <mergeCell ref="C62:D62"/>
    <mergeCell ref="C63:D63"/>
    <mergeCell ref="C67:D67"/>
    <mergeCell ref="C69:D69"/>
    <mergeCell ref="C71:D71"/>
    <mergeCell ref="C73:D73"/>
    <mergeCell ref="C103:D103"/>
    <mergeCell ref="C80:D80"/>
    <mergeCell ref="C82:D82"/>
    <mergeCell ref="C83:D83"/>
    <mergeCell ref="C84:D84"/>
    <mergeCell ref="C85:D85"/>
    <mergeCell ref="C87:D87"/>
    <mergeCell ref="C89:D89"/>
    <mergeCell ref="C90:D90"/>
    <mergeCell ref="C105:D105"/>
    <mergeCell ref="C107:D107"/>
    <mergeCell ref="C111:D111"/>
    <mergeCell ref="C91:D91"/>
    <mergeCell ref="C92:D92"/>
    <mergeCell ref="C94:D94"/>
    <mergeCell ref="C96:D96"/>
    <mergeCell ref="C100:D100"/>
    <mergeCell ref="C101:D101"/>
    <mergeCell ref="C102:D102"/>
    <mergeCell ref="C130:D130"/>
    <mergeCell ref="C116:D116"/>
    <mergeCell ref="C117:D117"/>
    <mergeCell ref="C120:D120"/>
    <mergeCell ref="C122:D1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3"/>
  <dimension ref="A1:BE51"/>
  <sheetViews>
    <sheetView zoomScalePageLayoutView="0" workbookViewId="0" topLeftCell="A34">
      <selection activeCell="E68" sqref="E68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93" t="s">
        <v>101</v>
      </c>
      <c r="B1" s="94"/>
      <c r="C1" s="94"/>
      <c r="D1" s="94"/>
      <c r="E1" s="94"/>
      <c r="F1" s="94"/>
      <c r="G1" s="94"/>
    </row>
    <row r="2" spans="1:7" ht="12.75" customHeight="1">
      <c r="A2" s="95" t="s">
        <v>32</v>
      </c>
      <c r="B2" s="96"/>
      <c r="C2" s="97" t="s">
        <v>109</v>
      </c>
      <c r="D2" s="97" t="s">
        <v>109</v>
      </c>
      <c r="E2" s="98"/>
      <c r="F2" s="99" t="s">
        <v>33</v>
      </c>
      <c r="G2" s="100"/>
    </row>
    <row r="3" spans="1:7" ht="3" customHeight="1" hidden="1">
      <c r="A3" s="101"/>
      <c r="B3" s="102"/>
      <c r="C3" s="103"/>
      <c r="D3" s="103"/>
      <c r="E3" s="104"/>
      <c r="F3" s="105"/>
      <c r="G3" s="106"/>
    </row>
    <row r="4" spans="1:7" ht="12" customHeight="1">
      <c r="A4" s="107" t="s">
        <v>34</v>
      </c>
      <c r="B4" s="102"/>
      <c r="C4" s="103"/>
      <c r="D4" s="103"/>
      <c r="E4" s="104"/>
      <c r="F4" s="105" t="s">
        <v>35</v>
      </c>
      <c r="G4" s="108"/>
    </row>
    <row r="5" spans="1:7" ht="12.75" customHeight="1">
      <c r="A5" s="109" t="s">
        <v>353</v>
      </c>
      <c r="B5" s="110"/>
      <c r="C5" s="111" t="s">
        <v>354</v>
      </c>
      <c r="D5" s="112"/>
      <c r="E5" s="110"/>
      <c r="F5" s="105" t="s">
        <v>36</v>
      </c>
      <c r="G5" s="106"/>
    </row>
    <row r="6" spans="1:15" ht="12.75" customHeight="1">
      <c r="A6" s="107" t="s">
        <v>37</v>
      </c>
      <c r="B6" s="102"/>
      <c r="C6" s="103"/>
      <c r="D6" s="103"/>
      <c r="E6" s="104"/>
      <c r="F6" s="113" t="s">
        <v>38</v>
      </c>
      <c r="G6" s="114"/>
      <c r="O6" s="115"/>
    </row>
    <row r="7" spans="1:7" ht="12.75" customHeight="1">
      <c r="A7" s="116" t="s">
        <v>103</v>
      </c>
      <c r="B7" s="117"/>
      <c r="C7" s="118" t="s">
        <v>104</v>
      </c>
      <c r="D7" s="119"/>
      <c r="E7" s="119"/>
      <c r="F7" s="120" t="s">
        <v>39</v>
      </c>
      <c r="G7" s="114">
        <f>IF(G6=0,,ROUND((F30+F32)/G6,1))</f>
        <v>0</v>
      </c>
    </row>
    <row r="8" spans="1:9" ht="12.75">
      <c r="A8" s="121" t="s">
        <v>40</v>
      </c>
      <c r="B8" s="105"/>
      <c r="C8" s="317"/>
      <c r="D8" s="317"/>
      <c r="E8" s="318"/>
      <c r="F8" s="122" t="s">
        <v>41</v>
      </c>
      <c r="G8" s="123"/>
      <c r="H8" s="124"/>
      <c r="I8" s="125"/>
    </row>
    <row r="9" spans="1:8" ht="12.75">
      <c r="A9" s="121" t="s">
        <v>42</v>
      </c>
      <c r="B9" s="105"/>
      <c r="C9" s="317"/>
      <c r="D9" s="317"/>
      <c r="E9" s="318"/>
      <c r="F9" s="105"/>
      <c r="G9" s="126"/>
      <c r="H9" s="127"/>
    </row>
    <row r="10" spans="1:8" ht="12.75">
      <c r="A10" s="121" t="s">
        <v>43</v>
      </c>
      <c r="B10" s="105"/>
      <c r="C10" s="317" t="s">
        <v>289</v>
      </c>
      <c r="D10" s="317"/>
      <c r="E10" s="317"/>
      <c r="F10" s="128"/>
      <c r="G10" s="129"/>
      <c r="H10" s="130"/>
    </row>
    <row r="11" spans="1:57" ht="13.5" customHeight="1">
      <c r="A11" s="121" t="s">
        <v>44</v>
      </c>
      <c r="B11" s="105"/>
      <c r="C11" s="317"/>
      <c r="D11" s="317"/>
      <c r="E11" s="317"/>
      <c r="F11" s="131" t="s">
        <v>45</v>
      </c>
      <c r="G11" s="132"/>
      <c r="H11" s="127"/>
      <c r="BA11" s="133"/>
      <c r="BB11" s="133"/>
      <c r="BC11" s="133"/>
      <c r="BD11" s="133"/>
      <c r="BE11" s="133"/>
    </row>
    <row r="12" spans="1:8" ht="12.75" customHeight="1">
      <c r="A12" s="134" t="s">
        <v>46</v>
      </c>
      <c r="B12" s="102"/>
      <c r="C12" s="314"/>
      <c r="D12" s="314"/>
      <c r="E12" s="314"/>
      <c r="F12" s="135" t="s">
        <v>47</v>
      </c>
      <c r="G12" s="136"/>
      <c r="H12" s="127"/>
    </row>
    <row r="13" spans="1:8" ht="28.5" customHeight="1" thickBot="1">
      <c r="A13" s="137" t="s">
        <v>48</v>
      </c>
      <c r="B13" s="138"/>
      <c r="C13" s="138"/>
      <c r="D13" s="138"/>
      <c r="E13" s="139"/>
      <c r="F13" s="139"/>
      <c r="G13" s="140"/>
      <c r="H13" s="127"/>
    </row>
    <row r="14" spans="1:7" ht="17.25" customHeight="1" thickBot="1">
      <c r="A14" s="141" t="s">
        <v>49</v>
      </c>
      <c r="B14" s="142"/>
      <c r="C14" s="143"/>
      <c r="D14" s="144" t="s">
        <v>50</v>
      </c>
      <c r="E14" s="145"/>
      <c r="F14" s="145"/>
      <c r="G14" s="143"/>
    </row>
    <row r="15" spans="1:7" ht="15.75" customHeight="1">
      <c r="A15" s="146"/>
      <c r="B15" s="147" t="s">
        <v>51</v>
      </c>
      <c r="C15" s="148">
        <f>'SO 03  Rek'!E20</f>
        <v>0</v>
      </c>
      <c r="D15" s="149" t="str">
        <f>'SO 03  Rek'!A25</f>
        <v>Ztížené výrobní podmínky</v>
      </c>
      <c r="E15" s="150"/>
      <c r="F15" s="151"/>
      <c r="G15" s="148">
        <f>'SO 03  Rek'!I25</f>
        <v>0</v>
      </c>
    </row>
    <row r="16" spans="1:7" ht="15.75" customHeight="1">
      <c r="A16" s="146" t="s">
        <v>52</v>
      </c>
      <c r="B16" s="147" t="s">
        <v>53</v>
      </c>
      <c r="C16" s="148">
        <f>'SO 03  Rek'!F20</f>
        <v>0</v>
      </c>
      <c r="D16" s="101" t="str">
        <f>'SO 03  Rek'!A26</f>
        <v>Oborová přirážka</v>
      </c>
      <c r="E16" s="152"/>
      <c r="F16" s="153"/>
      <c r="G16" s="148">
        <f>'SO 03  Rek'!I26</f>
        <v>0</v>
      </c>
    </row>
    <row r="17" spans="1:7" ht="15.75" customHeight="1">
      <c r="A17" s="146" t="s">
        <v>54</v>
      </c>
      <c r="B17" s="147" t="s">
        <v>55</v>
      </c>
      <c r="C17" s="148">
        <f>'SO 03  Rek'!H20</f>
        <v>0</v>
      </c>
      <c r="D17" s="101" t="str">
        <f>'SO 03  Rek'!A27</f>
        <v>Přesun stavebních kapacit</v>
      </c>
      <c r="E17" s="152"/>
      <c r="F17" s="153"/>
      <c r="G17" s="148">
        <f>'SO 03  Rek'!I27</f>
        <v>0</v>
      </c>
    </row>
    <row r="18" spans="1:7" ht="15.75" customHeight="1">
      <c r="A18" s="154" t="s">
        <v>56</v>
      </c>
      <c r="B18" s="155" t="s">
        <v>57</v>
      </c>
      <c r="C18" s="148">
        <f>'SO 03  Rek'!G20</f>
        <v>0</v>
      </c>
      <c r="D18" s="101" t="str">
        <f>'SO 03  Rek'!A28</f>
        <v>Mimostaveništní doprava</v>
      </c>
      <c r="E18" s="152"/>
      <c r="F18" s="153"/>
      <c r="G18" s="148">
        <f>'SO 03  Rek'!I28</f>
        <v>0</v>
      </c>
    </row>
    <row r="19" spans="1:7" ht="15.75" customHeight="1">
      <c r="A19" s="156" t="s">
        <v>58</v>
      </c>
      <c r="B19" s="147"/>
      <c r="C19" s="148">
        <f>SUM(C15:C18)</f>
        <v>0</v>
      </c>
      <c r="D19" s="101" t="str">
        <f>'SO 03  Rek'!A29</f>
        <v>Zařízení staveniště</v>
      </c>
      <c r="E19" s="152"/>
      <c r="F19" s="153"/>
      <c r="G19" s="148">
        <f>'SO 03  Rek'!I29</f>
        <v>0</v>
      </c>
    </row>
    <row r="20" spans="1:7" ht="15.75" customHeight="1">
      <c r="A20" s="156"/>
      <c r="B20" s="147"/>
      <c r="C20" s="148"/>
      <c r="D20" s="101" t="str">
        <f>'SO 03  Rek'!A30</f>
        <v>Provoz investora</v>
      </c>
      <c r="E20" s="152"/>
      <c r="F20" s="153"/>
      <c r="G20" s="148">
        <f>'SO 03  Rek'!I30</f>
        <v>0</v>
      </c>
    </row>
    <row r="21" spans="1:7" ht="15.75" customHeight="1">
      <c r="A21" s="156" t="s">
        <v>29</v>
      </c>
      <c r="B21" s="147"/>
      <c r="C21" s="148">
        <f>'SO 03  Rek'!I20</f>
        <v>0</v>
      </c>
      <c r="D21" s="101" t="str">
        <f>'SO 03  Rek'!A31</f>
        <v>Kompletační činnost (IČD)</v>
      </c>
      <c r="E21" s="152"/>
      <c r="F21" s="153"/>
      <c r="G21" s="148">
        <f>'SO 03  Rek'!I31</f>
        <v>0</v>
      </c>
    </row>
    <row r="22" spans="1:7" ht="15.75" customHeight="1">
      <c r="A22" s="157" t="s">
        <v>59</v>
      </c>
      <c r="B22" s="127"/>
      <c r="C22" s="148">
        <f>C19+C21</f>
        <v>0</v>
      </c>
      <c r="D22" s="101" t="s">
        <v>60</v>
      </c>
      <c r="E22" s="152"/>
      <c r="F22" s="153"/>
      <c r="G22" s="148">
        <f>G23-SUM(G15:G21)</f>
        <v>0</v>
      </c>
    </row>
    <row r="23" spans="1:7" ht="15.75" customHeight="1" thickBot="1">
      <c r="A23" s="315" t="s">
        <v>61</v>
      </c>
      <c r="B23" s="316"/>
      <c r="C23" s="158">
        <f>C22+G23</f>
        <v>0</v>
      </c>
      <c r="D23" s="159" t="s">
        <v>62</v>
      </c>
      <c r="E23" s="160"/>
      <c r="F23" s="161"/>
      <c r="G23" s="148">
        <f>'SO 03  Rek'!H33</f>
        <v>0</v>
      </c>
    </row>
    <row r="24" spans="1:7" ht="12.75">
      <c r="A24" s="162" t="s">
        <v>63</v>
      </c>
      <c r="B24" s="163"/>
      <c r="C24" s="164"/>
      <c r="D24" s="163" t="s">
        <v>64</v>
      </c>
      <c r="E24" s="163"/>
      <c r="F24" s="165" t="s">
        <v>65</v>
      </c>
      <c r="G24" s="166"/>
    </row>
    <row r="25" spans="1:7" ht="12.75">
      <c r="A25" s="157" t="s">
        <v>66</v>
      </c>
      <c r="B25" s="127"/>
      <c r="C25" s="167"/>
      <c r="D25" s="127" t="s">
        <v>66</v>
      </c>
      <c r="F25" s="168" t="s">
        <v>66</v>
      </c>
      <c r="G25" s="169"/>
    </row>
    <row r="26" spans="1:7" ht="37.5" customHeight="1">
      <c r="A26" s="157" t="s">
        <v>67</v>
      </c>
      <c r="B26" s="170"/>
      <c r="C26" s="167"/>
      <c r="D26" s="127" t="s">
        <v>67</v>
      </c>
      <c r="F26" s="168" t="s">
        <v>67</v>
      </c>
      <c r="G26" s="169"/>
    </row>
    <row r="27" spans="1:7" ht="12.75">
      <c r="A27" s="157"/>
      <c r="B27" s="171"/>
      <c r="C27" s="167"/>
      <c r="D27" s="127"/>
      <c r="F27" s="168"/>
      <c r="G27" s="169"/>
    </row>
    <row r="28" spans="1:7" ht="12.75">
      <c r="A28" s="157" t="s">
        <v>68</v>
      </c>
      <c r="B28" s="127"/>
      <c r="C28" s="167"/>
      <c r="D28" s="168" t="s">
        <v>69</v>
      </c>
      <c r="E28" s="167"/>
      <c r="F28" s="172" t="s">
        <v>69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 ht="12.75">
      <c r="A30" s="175" t="s">
        <v>11</v>
      </c>
      <c r="B30" s="176"/>
      <c r="C30" s="177">
        <v>21</v>
      </c>
      <c r="D30" s="176" t="s">
        <v>70</v>
      </c>
      <c r="E30" s="178"/>
      <c r="F30" s="310">
        <f>C23-F32</f>
        <v>0</v>
      </c>
      <c r="G30" s="311"/>
    </row>
    <row r="31" spans="1:7" ht="12.75">
      <c r="A31" s="175" t="s">
        <v>71</v>
      </c>
      <c r="B31" s="176"/>
      <c r="C31" s="177">
        <f>C30</f>
        <v>21</v>
      </c>
      <c r="D31" s="176" t="s">
        <v>72</v>
      </c>
      <c r="E31" s="178"/>
      <c r="F31" s="310">
        <f>ROUND(PRODUCT(F30,C31/100),0)</f>
        <v>0</v>
      </c>
      <c r="G31" s="311"/>
    </row>
    <row r="32" spans="1:7" ht="12.75">
      <c r="A32" s="175" t="s">
        <v>11</v>
      </c>
      <c r="B32" s="176"/>
      <c r="C32" s="177">
        <v>0</v>
      </c>
      <c r="D32" s="176" t="s">
        <v>72</v>
      </c>
      <c r="E32" s="178"/>
      <c r="F32" s="310">
        <v>0</v>
      </c>
      <c r="G32" s="311"/>
    </row>
    <row r="33" spans="1:7" ht="12.75">
      <c r="A33" s="175" t="s">
        <v>71</v>
      </c>
      <c r="B33" s="179"/>
      <c r="C33" s="180">
        <f>C32</f>
        <v>0</v>
      </c>
      <c r="D33" s="176" t="s">
        <v>72</v>
      </c>
      <c r="E33" s="153"/>
      <c r="F33" s="310">
        <f>ROUND(PRODUCT(F32,C33/100),0)</f>
        <v>0</v>
      </c>
      <c r="G33" s="311"/>
    </row>
    <row r="34" spans="1:7" s="184" customFormat="1" ht="19.5" customHeight="1" thickBot="1">
      <c r="A34" s="181" t="s">
        <v>73</v>
      </c>
      <c r="B34" s="182"/>
      <c r="C34" s="182"/>
      <c r="D34" s="182"/>
      <c r="E34" s="183"/>
      <c r="F34" s="312">
        <f>ROUND(SUM(F30:F33),0)</f>
        <v>0</v>
      </c>
      <c r="G34" s="313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08" t="s">
        <v>464</v>
      </c>
      <c r="C37" s="308"/>
      <c r="D37" s="308"/>
      <c r="E37" s="308"/>
      <c r="F37" s="308"/>
      <c r="G37" s="308"/>
      <c r="H37" s="1" t="s">
        <v>1</v>
      </c>
    </row>
    <row r="38" spans="1:8" ht="12.75" customHeight="1">
      <c r="A38" s="185"/>
      <c r="B38" s="308"/>
      <c r="C38" s="308"/>
      <c r="D38" s="308"/>
      <c r="E38" s="308"/>
      <c r="F38" s="308"/>
      <c r="G38" s="308"/>
      <c r="H38" s="1" t="s">
        <v>1</v>
      </c>
    </row>
    <row r="39" spans="1:8" ht="12.75">
      <c r="A39" s="185"/>
      <c r="B39" s="308"/>
      <c r="C39" s="308"/>
      <c r="D39" s="308"/>
      <c r="E39" s="308"/>
      <c r="F39" s="308"/>
      <c r="G39" s="308"/>
      <c r="H39" s="1" t="s">
        <v>1</v>
      </c>
    </row>
    <row r="40" spans="1:8" ht="12.75">
      <c r="A40" s="185"/>
      <c r="B40" s="308"/>
      <c r="C40" s="308"/>
      <c r="D40" s="308"/>
      <c r="E40" s="308"/>
      <c r="F40" s="308"/>
      <c r="G40" s="308"/>
      <c r="H40" s="1" t="s">
        <v>1</v>
      </c>
    </row>
    <row r="41" spans="1:8" ht="12.75">
      <c r="A41" s="185"/>
      <c r="B41" s="308"/>
      <c r="C41" s="308"/>
      <c r="D41" s="308"/>
      <c r="E41" s="308"/>
      <c r="F41" s="308"/>
      <c r="G41" s="308"/>
      <c r="H41" s="1" t="s">
        <v>1</v>
      </c>
    </row>
    <row r="42" spans="1:8" ht="12.75">
      <c r="A42" s="185"/>
      <c r="B42" s="308"/>
      <c r="C42" s="308"/>
      <c r="D42" s="308"/>
      <c r="E42" s="308"/>
      <c r="F42" s="308"/>
      <c r="G42" s="308"/>
      <c r="H42" s="1" t="s">
        <v>1</v>
      </c>
    </row>
    <row r="43" spans="1:8" ht="12.75">
      <c r="A43" s="185"/>
      <c r="B43" s="308"/>
      <c r="C43" s="308"/>
      <c r="D43" s="308"/>
      <c r="E43" s="308"/>
      <c r="F43" s="308"/>
      <c r="G43" s="308"/>
      <c r="H43" s="1" t="s">
        <v>1</v>
      </c>
    </row>
    <row r="44" spans="1:8" ht="12.75" customHeight="1">
      <c r="A44" s="185"/>
      <c r="B44" s="308"/>
      <c r="C44" s="308"/>
      <c r="D44" s="308"/>
      <c r="E44" s="308"/>
      <c r="F44" s="308"/>
      <c r="G44" s="308"/>
      <c r="H44" s="1" t="s">
        <v>1</v>
      </c>
    </row>
    <row r="45" spans="1:8" ht="12.75" customHeight="1">
      <c r="A45" s="185"/>
      <c r="B45" s="308"/>
      <c r="C45" s="308"/>
      <c r="D45" s="308"/>
      <c r="E45" s="308"/>
      <c r="F45" s="308"/>
      <c r="G45" s="308"/>
      <c r="H45" s="1" t="s">
        <v>1</v>
      </c>
    </row>
    <row r="46" spans="2:7" ht="12.75">
      <c r="B46" s="308"/>
      <c r="C46" s="308"/>
      <c r="D46" s="308"/>
      <c r="E46" s="308"/>
      <c r="F46" s="308"/>
      <c r="G46" s="308"/>
    </row>
    <row r="47" spans="2:7" ht="12.75">
      <c r="B47" s="308"/>
      <c r="C47" s="308"/>
      <c r="D47" s="308"/>
      <c r="E47" s="308"/>
      <c r="F47" s="308"/>
      <c r="G47" s="308"/>
    </row>
    <row r="48" spans="2:7" ht="12.75">
      <c r="B48" s="308"/>
      <c r="C48" s="308"/>
      <c r="D48" s="308"/>
      <c r="E48" s="308"/>
      <c r="F48" s="308"/>
      <c r="G48" s="308"/>
    </row>
    <row r="49" spans="2:7" ht="12.75">
      <c r="B49" s="308"/>
      <c r="C49" s="308"/>
      <c r="D49" s="308"/>
      <c r="E49" s="308"/>
      <c r="F49" s="308"/>
      <c r="G49" s="308"/>
    </row>
    <row r="50" spans="2:7" ht="12.75">
      <c r="B50" s="308"/>
      <c r="C50" s="308"/>
      <c r="D50" s="308"/>
      <c r="E50" s="308"/>
      <c r="F50" s="308"/>
      <c r="G50" s="308"/>
    </row>
    <row r="51" spans="2:7" ht="12.75">
      <c r="B51" s="309"/>
      <c r="C51" s="309"/>
      <c r="D51" s="309"/>
      <c r="E51" s="309"/>
      <c r="F51" s="309"/>
      <c r="G51" s="309"/>
    </row>
  </sheetData>
  <sheetProtection/>
  <mergeCells count="13">
    <mergeCell ref="C12:E12"/>
    <mergeCell ref="A23:B23"/>
    <mergeCell ref="C8:E8"/>
    <mergeCell ref="C9:E9"/>
    <mergeCell ref="C10:E10"/>
    <mergeCell ref="C11:E11"/>
    <mergeCell ref="B37:G50"/>
    <mergeCell ref="B51:G51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3"/>
  <dimension ref="A1:BE8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9" t="s">
        <v>2</v>
      </c>
      <c r="B1" s="320"/>
      <c r="C1" s="186" t="s">
        <v>105</v>
      </c>
      <c r="D1" s="187"/>
      <c r="E1" s="188"/>
      <c r="F1" s="187"/>
      <c r="G1" s="189" t="s">
        <v>75</v>
      </c>
      <c r="H1" s="190" t="s">
        <v>109</v>
      </c>
      <c r="I1" s="191"/>
    </row>
    <row r="2" spans="1:9" ht="13.5" thickBot="1">
      <c r="A2" s="298" t="s">
        <v>76</v>
      </c>
      <c r="B2" s="299"/>
      <c r="C2" s="192" t="s">
        <v>355</v>
      </c>
      <c r="D2" s="193"/>
      <c r="E2" s="194"/>
      <c r="F2" s="193"/>
      <c r="G2" s="321"/>
      <c r="H2" s="322"/>
      <c r="I2" s="323"/>
    </row>
    <row r="3" ht="13.5" thickTop="1">
      <c r="F3" s="127"/>
    </row>
    <row r="4" spans="1:9" ht="19.5" customHeight="1">
      <c r="A4" s="195" t="s">
        <v>77</v>
      </c>
      <c r="B4" s="196"/>
      <c r="C4" s="196"/>
      <c r="D4" s="196"/>
      <c r="E4" s="197"/>
      <c r="F4" s="196"/>
      <c r="G4" s="196"/>
      <c r="H4" s="196"/>
      <c r="I4" s="196"/>
    </row>
    <row r="5" ht="13.5" thickBot="1"/>
    <row r="6" spans="1:9" s="127" customFormat="1" ht="13.5" thickBot="1">
      <c r="A6" s="198"/>
      <c r="B6" s="199" t="s">
        <v>78</v>
      </c>
      <c r="C6" s="199"/>
      <c r="D6" s="200"/>
      <c r="E6" s="201" t="s">
        <v>25</v>
      </c>
      <c r="F6" s="202" t="s">
        <v>26</v>
      </c>
      <c r="G6" s="202" t="s">
        <v>27</v>
      </c>
      <c r="H6" s="202" t="s">
        <v>28</v>
      </c>
      <c r="I6" s="203" t="s">
        <v>29</v>
      </c>
    </row>
    <row r="7" spans="1:9" s="127" customFormat="1" ht="12.75">
      <c r="A7" s="293" t="str">
        <f>'SO 03  Pol'!B7</f>
        <v>1</v>
      </c>
      <c r="B7" s="62" t="str">
        <f>'SO 03  Pol'!C7</f>
        <v>Zemní práce</v>
      </c>
      <c r="D7" s="204"/>
      <c r="E7" s="294">
        <f>'SO 03  Pol'!BA33</f>
        <v>0</v>
      </c>
      <c r="F7" s="295">
        <f>'SO 03  Pol'!BB33</f>
        <v>0</v>
      </c>
      <c r="G7" s="295">
        <f>'SO 03  Pol'!BC33</f>
        <v>0</v>
      </c>
      <c r="H7" s="295">
        <f>'SO 03  Pol'!BD33</f>
        <v>0</v>
      </c>
      <c r="I7" s="296">
        <f>'SO 03  Pol'!BE33</f>
        <v>0</v>
      </c>
    </row>
    <row r="8" spans="1:9" s="127" customFormat="1" ht="12.75">
      <c r="A8" s="293" t="str">
        <f>'SO 03  Pol'!B34</f>
        <v>2</v>
      </c>
      <c r="B8" s="62" t="str">
        <f>'SO 03  Pol'!C34</f>
        <v>Základy a zvláštní zakládání</v>
      </c>
      <c r="D8" s="204"/>
      <c r="E8" s="294">
        <f>'SO 03  Pol'!BA59</f>
        <v>0</v>
      </c>
      <c r="F8" s="295">
        <f>'SO 03  Pol'!BB59</f>
        <v>0</v>
      </c>
      <c r="G8" s="295">
        <f>'SO 03  Pol'!BC59</f>
        <v>0</v>
      </c>
      <c r="H8" s="295">
        <f>'SO 03  Pol'!BD59</f>
        <v>0</v>
      </c>
      <c r="I8" s="296">
        <f>'SO 03  Pol'!BE59</f>
        <v>0</v>
      </c>
    </row>
    <row r="9" spans="1:9" s="127" customFormat="1" ht="12.75">
      <c r="A9" s="293" t="str">
        <f>'SO 03  Pol'!B60</f>
        <v>281</v>
      </c>
      <c r="B9" s="62" t="str">
        <f>'SO 03  Pol'!C60</f>
        <v>Statické zajištění</v>
      </c>
      <c r="D9" s="204"/>
      <c r="E9" s="294">
        <f>'SO 03  Pol'!BA71</f>
        <v>0</v>
      </c>
      <c r="F9" s="295">
        <f>'SO 03  Pol'!BB71</f>
        <v>0</v>
      </c>
      <c r="G9" s="295">
        <f>'SO 03  Pol'!BC71</f>
        <v>0</v>
      </c>
      <c r="H9" s="295">
        <f>'SO 03  Pol'!BD71</f>
        <v>0</v>
      </c>
      <c r="I9" s="296">
        <f>'SO 03  Pol'!BE71</f>
        <v>0</v>
      </c>
    </row>
    <row r="10" spans="1:9" s="127" customFormat="1" ht="12.75">
      <c r="A10" s="293" t="str">
        <f>'SO 03  Pol'!B72</f>
        <v>282</v>
      </c>
      <c r="B10" s="62" t="str">
        <f>'SO 03  Pol'!C72</f>
        <v>Drenáže</v>
      </c>
      <c r="D10" s="204"/>
      <c r="E10" s="294">
        <f>'SO 03  Pol'!BA84</f>
        <v>0</v>
      </c>
      <c r="F10" s="295">
        <f>'SO 03  Pol'!BB84</f>
        <v>0</v>
      </c>
      <c r="G10" s="295">
        <f>'SO 03  Pol'!BC84</f>
        <v>0</v>
      </c>
      <c r="H10" s="295">
        <f>'SO 03  Pol'!BD84</f>
        <v>0</v>
      </c>
      <c r="I10" s="296">
        <f>'SO 03  Pol'!BE84</f>
        <v>0</v>
      </c>
    </row>
    <row r="11" spans="1:9" s="127" customFormat="1" ht="12.75">
      <c r="A11" s="293" t="str">
        <f>'SO 03  Pol'!B85</f>
        <v>3</v>
      </c>
      <c r="B11" s="62" t="str">
        <f>'SO 03  Pol'!C85</f>
        <v>Svislé a kompletní konstrukce</v>
      </c>
      <c r="D11" s="204"/>
      <c r="E11" s="294">
        <f>'SO 03  Pol'!BA114</f>
        <v>0</v>
      </c>
      <c r="F11" s="295">
        <f>'SO 03  Pol'!BB114</f>
        <v>0</v>
      </c>
      <c r="G11" s="295">
        <f>'SO 03  Pol'!BC114</f>
        <v>0</v>
      </c>
      <c r="H11" s="295">
        <f>'SO 03  Pol'!BD114</f>
        <v>0</v>
      </c>
      <c r="I11" s="296">
        <f>'SO 03  Pol'!BE114</f>
        <v>0</v>
      </c>
    </row>
    <row r="12" spans="1:9" s="127" customFormat="1" ht="12.75">
      <c r="A12" s="293" t="str">
        <f>'SO 03  Pol'!B115</f>
        <v>4</v>
      </c>
      <c r="B12" s="62" t="str">
        <f>'SO 03  Pol'!C115</f>
        <v>Vodorovné konstrukce</v>
      </c>
      <c r="D12" s="204"/>
      <c r="E12" s="294">
        <f>'SO 03  Pol'!BA123</f>
        <v>0</v>
      </c>
      <c r="F12" s="295">
        <f>'SO 03  Pol'!BB123</f>
        <v>0</v>
      </c>
      <c r="G12" s="295">
        <f>'SO 03  Pol'!BC123</f>
        <v>0</v>
      </c>
      <c r="H12" s="295">
        <f>'SO 03  Pol'!BD123</f>
        <v>0</v>
      </c>
      <c r="I12" s="296">
        <f>'SO 03  Pol'!BE123</f>
        <v>0</v>
      </c>
    </row>
    <row r="13" spans="1:9" s="127" customFormat="1" ht="12.75">
      <c r="A13" s="293" t="str">
        <f>'SO 03  Pol'!B124</f>
        <v>62</v>
      </c>
      <c r="B13" s="62" t="str">
        <f>'SO 03  Pol'!C124</f>
        <v>Úpravy povrchů vnější</v>
      </c>
      <c r="D13" s="204"/>
      <c r="E13" s="294">
        <f>'SO 03  Pol'!BA135</f>
        <v>0</v>
      </c>
      <c r="F13" s="295">
        <f>'SO 03  Pol'!BB135</f>
        <v>0</v>
      </c>
      <c r="G13" s="295">
        <f>'SO 03  Pol'!BC135</f>
        <v>0</v>
      </c>
      <c r="H13" s="295">
        <f>'SO 03  Pol'!BD135</f>
        <v>0</v>
      </c>
      <c r="I13" s="296">
        <f>'SO 03  Pol'!BE135</f>
        <v>0</v>
      </c>
    </row>
    <row r="14" spans="1:9" s="127" customFormat="1" ht="12.75">
      <c r="A14" s="293" t="str">
        <f>'SO 03  Pol'!B136</f>
        <v>63</v>
      </c>
      <c r="B14" s="62" t="str">
        <f>'SO 03  Pol'!C136</f>
        <v>Podlahy a podlahové konstrukce</v>
      </c>
      <c r="D14" s="204"/>
      <c r="E14" s="294">
        <f>'SO 03  Pol'!BA143</f>
        <v>0</v>
      </c>
      <c r="F14" s="295">
        <f>'SO 03  Pol'!BB143</f>
        <v>0</v>
      </c>
      <c r="G14" s="295">
        <f>'SO 03  Pol'!BC143</f>
        <v>0</v>
      </c>
      <c r="H14" s="295">
        <f>'SO 03  Pol'!BD143</f>
        <v>0</v>
      </c>
      <c r="I14" s="296">
        <f>'SO 03  Pol'!BE143</f>
        <v>0</v>
      </c>
    </row>
    <row r="15" spans="1:9" s="127" customFormat="1" ht="12.75">
      <c r="A15" s="293" t="str">
        <f>'SO 03  Pol'!B144</f>
        <v>94</v>
      </c>
      <c r="B15" s="62" t="str">
        <f>'SO 03  Pol'!C144</f>
        <v>Lešení a stavební výtahy</v>
      </c>
      <c r="D15" s="204"/>
      <c r="E15" s="294">
        <f>'SO 03  Pol'!BA148</f>
        <v>0</v>
      </c>
      <c r="F15" s="295">
        <f>'SO 03  Pol'!BB148</f>
        <v>0</v>
      </c>
      <c r="G15" s="295">
        <f>'SO 03  Pol'!BC148</f>
        <v>0</v>
      </c>
      <c r="H15" s="295">
        <f>'SO 03  Pol'!BD148</f>
        <v>0</v>
      </c>
      <c r="I15" s="296">
        <f>'SO 03  Pol'!BE148</f>
        <v>0</v>
      </c>
    </row>
    <row r="16" spans="1:9" s="127" customFormat="1" ht="12.75">
      <c r="A16" s="293" t="str">
        <f>'SO 03  Pol'!B149</f>
        <v>96</v>
      </c>
      <c r="B16" s="62" t="str">
        <f>'SO 03  Pol'!C149</f>
        <v>Bourání konstrukcí</v>
      </c>
      <c r="D16" s="204"/>
      <c r="E16" s="294">
        <f>'SO 03  Pol'!BA161</f>
        <v>0</v>
      </c>
      <c r="F16" s="295">
        <f>'SO 03  Pol'!BB161</f>
        <v>0</v>
      </c>
      <c r="G16" s="295">
        <f>'SO 03  Pol'!BC161</f>
        <v>0</v>
      </c>
      <c r="H16" s="295">
        <f>'SO 03  Pol'!BD161</f>
        <v>0</v>
      </c>
      <c r="I16" s="296">
        <f>'SO 03  Pol'!BE161</f>
        <v>0</v>
      </c>
    </row>
    <row r="17" spans="1:9" s="127" customFormat="1" ht="12.75">
      <c r="A17" s="293" t="str">
        <f>'SO 03  Pol'!B162</f>
        <v>99</v>
      </c>
      <c r="B17" s="62" t="str">
        <f>'SO 03  Pol'!C162</f>
        <v>Staveništní přesun hmot</v>
      </c>
      <c r="D17" s="204"/>
      <c r="E17" s="294">
        <f>'SO 03  Pol'!BA164</f>
        <v>0</v>
      </c>
      <c r="F17" s="295">
        <f>'SO 03  Pol'!BB164</f>
        <v>0</v>
      </c>
      <c r="G17" s="295">
        <f>'SO 03  Pol'!BC164</f>
        <v>0</v>
      </c>
      <c r="H17" s="295">
        <f>'SO 03  Pol'!BD164</f>
        <v>0</v>
      </c>
      <c r="I17" s="296">
        <f>'SO 03  Pol'!BE164</f>
        <v>0</v>
      </c>
    </row>
    <row r="18" spans="1:9" s="127" customFormat="1" ht="12.75">
      <c r="A18" s="293" t="str">
        <f>'SO 03  Pol'!B165</f>
        <v>767</v>
      </c>
      <c r="B18" s="62" t="str">
        <f>'SO 03  Pol'!C165</f>
        <v>Konstrukce zámečnické</v>
      </c>
      <c r="D18" s="204"/>
      <c r="E18" s="294">
        <f>'SO 03  Pol'!BA172</f>
        <v>0</v>
      </c>
      <c r="F18" s="295">
        <f>'SO 03  Pol'!BB172</f>
        <v>0</v>
      </c>
      <c r="G18" s="295">
        <f>'SO 03  Pol'!BC172</f>
        <v>0</v>
      </c>
      <c r="H18" s="295">
        <f>'SO 03  Pol'!BD172</f>
        <v>0</v>
      </c>
      <c r="I18" s="296">
        <f>'SO 03  Pol'!BE172</f>
        <v>0</v>
      </c>
    </row>
    <row r="19" spans="1:9" s="127" customFormat="1" ht="13.5" thickBot="1">
      <c r="A19" s="293" t="str">
        <f>'SO 03  Pol'!B173</f>
        <v>D96</v>
      </c>
      <c r="B19" s="62" t="str">
        <f>'SO 03  Pol'!C173</f>
        <v>Přesuny suti a vybouraných hmot</v>
      </c>
      <c r="D19" s="204"/>
      <c r="E19" s="294">
        <f>'SO 03  Pol'!BA179</f>
        <v>0</v>
      </c>
      <c r="F19" s="295">
        <f>'SO 03  Pol'!BB179</f>
        <v>0</v>
      </c>
      <c r="G19" s="295">
        <f>'SO 03  Pol'!BC179</f>
        <v>0</v>
      </c>
      <c r="H19" s="295">
        <f>'SO 03  Pol'!BD179</f>
        <v>0</v>
      </c>
      <c r="I19" s="296">
        <f>'SO 03  Pol'!BE179</f>
        <v>0</v>
      </c>
    </row>
    <row r="20" spans="1:9" s="14" customFormat="1" ht="13.5" thickBot="1">
      <c r="A20" s="205"/>
      <c r="B20" s="206" t="s">
        <v>79</v>
      </c>
      <c r="C20" s="206"/>
      <c r="D20" s="207"/>
      <c r="E20" s="208">
        <f>SUM(E7:E19)</f>
        <v>0</v>
      </c>
      <c r="F20" s="209">
        <f>SUM(F7:F19)</f>
        <v>0</v>
      </c>
      <c r="G20" s="209">
        <f>SUM(G7:G19)</f>
        <v>0</v>
      </c>
      <c r="H20" s="209">
        <f>SUM(H7:H19)</f>
        <v>0</v>
      </c>
      <c r="I20" s="210">
        <f>SUM(I7:I19)</f>
        <v>0</v>
      </c>
    </row>
    <row r="21" spans="1:9" ht="12.75">
      <c r="A21" s="127"/>
      <c r="B21" s="127"/>
      <c r="C21" s="127"/>
      <c r="D21" s="127"/>
      <c r="E21" s="127"/>
      <c r="F21" s="127"/>
      <c r="G21" s="127"/>
      <c r="H21" s="127"/>
      <c r="I21" s="127"/>
    </row>
    <row r="22" spans="1:57" ht="19.5" customHeight="1">
      <c r="A22" s="196" t="s">
        <v>80</v>
      </c>
      <c r="B22" s="196"/>
      <c r="C22" s="196"/>
      <c r="D22" s="196"/>
      <c r="E22" s="196"/>
      <c r="F22" s="196"/>
      <c r="G22" s="211"/>
      <c r="H22" s="196"/>
      <c r="I22" s="196"/>
      <c r="BA22" s="133"/>
      <c r="BB22" s="133"/>
      <c r="BC22" s="133"/>
      <c r="BD22" s="133"/>
      <c r="BE22" s="133"/>
    </row>
    <row r="23" ht="13.5" thickBot="1"/>
    <row r="24" spans="1:9" ht="12.75">
      <c r="A24" s="162" t="s">
        <v>81</v>
      </c>
      <c r="B24" s="163"/>
      <c r="C24" s="163"/>
      <c r="D24" s="212"/>
      <c r="E24" s="213" t="s">
        <v>82</v>
      </c>
      <c r="F24" s="214" t="s">
        <v>12</v>
      </c>
      <c r="G24" s="215" t="s">
        <v>83</v>
      </c>
      <c r="H24" s="216"/>
      <c r="I24" s="217" t="s">
        <v>82</v>
      </c>
    </row>
    <row r="25" spans="1:53" ht="12.75">
      <c r="A25" s="156" t="s">
        <v>281</v>
      </c>
      <c r="B25" s="147"/>
      <c r="C25" s="147"/>
      <c r="D25" s="218"/>
      <c r="E25" s="219"/>
      <c r="F25" s="220"/>
      <c r="G25" s="221">
        <v>0</v>
      </c>
      <c r="H25" s="222"/>
      <c r="I25" s="223">
        <f aca="true" t="shared" si="0" ref="I25:I32">E25+F25*G25/100</f>
        <v>0</v>
      </c>
      <c r="BA25" s="1">
        <v>0</v>
      </c>
    </row>
    <row r="26" spans="1:53" ht="12.75">
      <c r="A26" s="156" t="s">
        <v>282</v>
      </c>
      <c r="B26" s="147"/>
      <c r="C26" s="147"/>
      <c r="D26" s="218"/>
      <c r="E26" s="219"/>
      <c r="F26" s="220"/>
      <c r="G26" s="221">
        <v>0</v>
      </c>
      <c r="H26" s="222"/>
      <c r="I26" s="223">
        <f t="shared" si="0"/>
        <v>0</v>
      </c>
      <c r="BA26" s="1">
        <v>0</v>
      </c>
    </row>
    <row r="27" spans="1:53" ht="12.75">
      <c r="A27" s="156" t="s">
        <v>283</v>
      </c>
      <c r="B27" s="147"/>
      <c r="C27" s="147"/>
      <c r="D27" s="218"/>
      <c r="E27" s="219"/>
      <c r="F27" s="220"/>
      <c r="G27" s="221">
        <v>0</v>
      </c>
      <c r="H27" s="222"/>
      <c r="I27" s="223">
        <f t="shared" si="0"/>
        <v>0</v>
      </c>
      <c r="BA27" s="1">
        <v>0</v>
      </c>
    </row>
    <row r="28" spans="1:53" ht="12.75">
      <c r="A28" s="156" t="s">
        <v>284</v>
      </c>
      <c r="B28" s="147"/>
      <c r="C28" s="147"/>
      <c r="D28" s="218"/>
      <c r="E28" s="219"/>
      <c r="F28" s="220"/>
      <c r="G28" s="221">
        <v>0</v>
      </c>
      <c r="H28" s="222"/>
      <c r="I28" s="223">
        <f t="shared" si="0"/>
        <v>0</v>
      </c>
      <c r="BA28" s="1">
        <v>0</v>
      </c>
    </row>
    <row r="29" spans="1:53" ht="12.75">
      <c r="A29" s="156" t="s">
        <v>285</v>
      </c>
      <c r="B29" s="147"/>
      <c r="C29" s="147"/>
      <c r="D29" s="218"/>
      <c r="E29" s="219"/>
      <c r="F29" s="220"/>
      <c r="G29" s="221">
        <v>0</v>
      </c>
      <c r="H29" s="222"/>
      <c r="I29" s="223">
        <f t="shared" si="0"/>
        <v>0</v>
      </c>
      <c r="BA29" s="1">
        <v>1</v>
      </c>
    </row>
    <row r="30" spans="1:53" ht="12.75">
      <c r="A30" s="156" t="s">
        <v>286</v>
      </c>
      <c r="B30" s="147"/>
      <c r="C30" s="147"/>
      <c r="D30" s="218"/>
      <c r="E30" s="219"/>
      <c r="F30" s="220"/>
      <c r="G30" s="221">
        <v>0</v>
      </c>
      <c r="H30" s="222"/>
      <c r="I30" s="223">
        <f t="shared" si="0"/>
        <v>0</v>
      </c>
      <c r="BA30" s="1">
        <v>1</v>
      </c>
    </row>
    <row r="31" spans="1:53" ht="12.75">
      <c r="A31" s="156" t="s">
        <v>287</v>
      </c>
      <c r="B31" s="147"/>
      <c r="C31" s="147"/>
      <c r="D31" s="218"/>
      <c r="E31" s="219"/>
      <c r="F31" s="220"/>
      <c r="G31" s="221">
        <v>0</v>
      </c>
      <c r="H31" s="222"/>
      <c r="I31" s="223">
        <f t="shared" si="0"/>
        <v>0</v>
      </c>
      <c r="BA31" s="1">
        <v>2</v>
      </c>
    </row>
    <row r="32" spans="1:53" ht="12.75">
      <c r="A32" s="156" t="s">
        <v>288</v>
      </c>
      <c r="B32" s="147"/>
      <c r="C32" s="147"/>
      <c r="D32" s="218"/>
      <c r="E32" s="219"/>
      <c r="F32" s="220"/>
      <c r="G32" s="221">
        <v>0</v>
      </c>
      <c r="H32" s="222"/>
      <c r="I32" s="223">
        <f t="shared" si="0"/>
        <v>0</v>
      </c>
      <c r="BA32" s="1">
        <v>2</v>
      </c>
    </row>
    <row r="33" spans="1:9" ht="13.5" thickBot="1">
      <c r="A33" s="224"/>
      <c r="B33" s="225" t="s">
        <v>84</v>
      </c>
      <c r="C33" s="226"/>
      <c r="D33" s="227"/>
      <c r="E33" s="228"/>
      <c r="F33" s="229"/>
      <c r="G33" s="229"/>
      <c r="H33" s="324">
        <f>SUM(I25:I32)</f>
        <v>0</v>
      </c>
      <c r="I33" s="325"/>
    </row>
    <row r="35" spans="2:9" ht="12.75">
      <c r="B35" s="14"/>
      <c r="F35" s="230"/>
      <c r="G35" s="231"/>
      <c r="H35" s="231"/>
      <c r="I35" s="46"/>
    </row>
    <row r="36" spans="6:9" ht="12.75">
      <c r="F36" s="230"/>
      <c r="G36" s="231"/>
      <c r="H36" s="231"/>
      <c r="I36" s="46"/>
    </row>
    <row r="37" spans="6:9" ht="12.75">
      <c r="F37" s="230"/>
      <c r="G37" s="231"/>
      <c r="H37" s="231"/>
      <c r="I37" s="46"/>
    </row>
    <row r="38" spans="6:9" ht="12.75">
      <c r="F38" s="230"/>
      <c r="G38" s="231"/>
      <c r="H38" s="231"/>
      <c r="I38" s="46"/>
    </row>
    <row r="39" spans="6:9" ht="12.75">
      <c r="F39" s="230"/>
      <c r="G39" s="231"/>
      <c r="H39" s="231"/>
      <c r="I39" s="46"/>
    </row>
    <row r="40" spans="6:9" ht="12.75">
      <c r="F40" s="230"/>
      <c r="G40" s="231"/>
      <c r="H40" s="231"/>
      <c r="I40" s="46"/>
    </row>
    <row r="41" spans="6:9" ht="12.75">
      <c r="F41" s="230"/>
      <c r="G41" s="231"/>
      <c r="H41" s="231"/>
      <c r="I41" s="46"/>
    </row>
    <row r="42" spans="6:9" ht="12.75">
      <c r="F42" s="230"/>
      <c r="G42" s="231"/>
      <c r="H42" s="231"/>
      <c r="I42" s="46"/>
    </row>
    <row r="43" spans="6:9" ht="12.75">
      <c r="F43" s="230"/>
      <c r="G43" s="231"/>
      <c r="H43" s="231"/>
      <c r="I43" s="46"/>
    </row>
    <row r="44" spans="6:9" ht="12.75">
      <c r="F44" s="230"/>
      <c r="G44" s="231"/>
      <c r="H44" s="231"/>
      <c r="I44" s="46"/>
    </row>
    <row r="45" spans="6:9" ht="12.75">
      <c r="F45" s="230"/>
      <c r="G45" s="231"/>
      <c r="H45" s="231"/>
      <c r="I45" s="46"/>
    </row>
    <row r="46" spans="6:9" ht="12.75">
      <c r="F46" s="230"/>
      <c r="G46" s="231"/>
      <c r="H46" s="231"/>
      <c r="I46" s="46"/>
    </row>
    <row r="47" spans="6:9" ht="12.75">
      <c r="F47" s="230"/>
      <c r="G47" s="231"/>
      <c r="H47" s="231"/>
      <c r="I47" s="46"/>
    </row>
    <row r="48" spans="6:9" ht="12.75">
      <c r="F48" s="230"/>
      <c r="G48" s="231"/>
      <c r="H48" s="231"/>
      <c r="I48" s="46"/>
    </row>
    <row r="49" spans="6:9" ht="12.75">
      <c r="F49" s="230"/>
      <c r="G49" s="231"/>
      <c r="H49" s="231"/>
      <c r="I49" s="46"/>
    </row>
    <row r="50" spans="6:9" ht="12.75">
      <c r="F50" s="230"/>
      <c r="G50" s="231"/>
      <c r="H50" s="231"/>
      <c r="I50" s="46"/>
    </row>
    <row r="51" spans="6:9" ht="12.75">
      <c r="F51" s="230"/>
      <c r="G51" s="231"/>
      <c r="H51" s="231"/>
      <c r="I51" s="46"/>
    </row>
    <row r="52" spans="6:9" ht="12.75">
      <c r="F52" s="230"/>
      <c r="G52" s="231"/>
      <c r="H52" s="231"/>
      <c r="I52" s="46"/>
    </row>
    <row r="53" spans="6:9" ht="12.75">
      <c r="F53" s="230"/>
      <c r="G53" s="231"/>
      <c r="H53" s="231"/>
      <c r="I53" s="46"/>
    </row>
    <row r="54" spans="6:9" ht="12.75">
      <c r="F54" s="230"/>
      <c r="G54" s="231"/>
      <c r="H54" s="231"/>
      <c r="I54" s="46"/>
    </row>
    <row r="55" spans="6:9" ht="12.75">
      <c r="F55" s="230"/>
      <c r="G55" s="231"/>
      <c r="H55" s="231"/>
      <c r="I55" s="46"/>
    </row>
    <row r="56" spans="6:9" ht="12.75">
      <c r="F56" s="230"/>
      <c r="G56" s="231"/>
      <c r="H56" s="231"/>
      <c r="I56" s="46"/>
    </row>
    <row r="57" spans="6:9" ht="12.75">
      <c r="F57" s="230"/>
      <c r="G57" s="231"/>
      <c r="H57" s="231"/>
      <c r="I57" s="46"/>
    </row>
    <row r="58" spans="6:9" ht="12.75">
      <c r="F58" s="230"/>
      <c r="G58" s="231"/>
      <c r="H58" s="231"/>
      <c r="I58" s="46"/>
    </row>
    <row r="59" spans="6:9" ht="12.75">
      <c r="F59" s="230"/>
      <c r="G59" s="231"/>
      <c r="H59" s="231"/>
      <c r="I59" s="46"/>
    </row>
    <row r="60" spans="6:9" ht="12.75">
      <c r="F60" s="230"/>
      <c r="G60" s="231"/>
      <c r="H60" s="231"/>
      <c r="I60" s="46"/>
    </row>
    <row r="61" spans="6:9" ht="12.75">
      <c r="F61" s="230"/>
      <c r="G61" s="231"/>
      <c r="H61" s="231"/>
      <c r="I61" s="46"/>
    </row>
    <row r="62" spans="6:9" ht="12.75">
      <c r="F62" s="230"/>
      <c r="G62" s="231"/>
      <c r="H62" s="231"/>
      <c r="I62" s="46"/>
    </row>
    <row r="63" spans="6:9" ht="12.75">
      <c r="F63" s="230"/>
      <c r="G63" s="231"/>
      <c r="H63" s="231"/>
      <c r="I63" s="46"/>
    </row>
    <row r="64" spans="6:9" ht="12.75">
      <c r="F64" s="230"/>
      <c r="G64" s="231"/>
      <c r="H64" s="231"/>
      <c r="I64" s="46"/>
    </row>
    <row r="65" spans="6:9" ht="12.75">
      <c r="F65" s="230"/>
      <c r="G65" s="231"/>
      <c r="H65" s="231"/>
      <c r="I65" s="46"/>
    </row>
    <row r="66" spans="6:9" ht="12.75">
      <c r="F66" s="230"/>
      <c r="G66" s="231"/>
      <c r="H66" s="231"/>
      <c r="I66" s="46"/>
    </row>
    <row r="67" spans="6:9" ht="12.75">
      <c r="F67" s="230"/>
      <c r="G67" s="231"/>
      <c r="H67" s="231"/>
      <c r="I67" s="46"/>
    </row>
    <row r="68" spans="6:9" ht="12.75">
      <c r="F68" s="230"/>
      <c r="G68" s="231"/>
      <c r="H68" s="231"/>
      <c r="I68" s="46"/>
    </row>
    <row r="69" spans="6:9" ht="12.75">
      <c r="F69" s="230"/>
      <c r="G69" s="231"/>
      <c r="H69" s="231"/>
      <c r="I69" s="46"/>
    </row>
    <row r="70" spans="6:9" ht="12.75">
      <c r="F70" s="230"/>
      <c r="G70" s="231"/>
      <c r="H70" s="231"/>
      <c r="I70" s="46"/>
    </row>
    <row r="71" spans="6:9" ht="12.75">
      <c r="F71" s="230"/>
      <c r="G71" s="231"/>
      <c r="H71" s="231"/>
      <c r="I71" s="46"/>
    </row>
    <row r="72" spans="6:9" ht="12.75">
      <c r="F72" s="230"/>
      <c r="G72" s="231"/>
      <c r="H72" s="231"/>
      <c r="I72" s="46"/>
    </row>
    <row r="73" spans="6:9" ht="12.75">
      <c r="F73" s="230"/>
      <c r="G73" s="231"/>
      <c r="H73" s="231"/>
      <c r="I73" s="46"/>
    </row>
    <row r="74" spans="6:9" ht="12.75">
      <c r="F74" s="230"/>
      <c r="G74" s="231"/>
      <c r="H74" s="231"/>
      <c r="I74" s="46"/>
    </row>
    <row r="75" spans="6:9" ht="12.75">
      <c r="F75" s="230"/>
      <c r="G75" s="231"/>
      <c r="H75" s="231"/>
      <c r="I75" s="46"/>
    </row>
    <row r="76" spans="6:9" ht="12.75">
      <c r="F76" s="230"/>
      <c r="G76" s="231"/>
      <c r="H76" s="231"/>
      <c r="I76" s="46"/>
    </row>
    <row r="77" spans="6:9" ht="12.75">
      <c r="F77" s="230"/>
      <c r="G77" s="231"/>
      <c r="H77" s="231"/>
      <c r="I77" s="46"/>
    </row>
    <row r="78" spans="6:9" ht="12.75">
      <c r="F78" s="230"/>
      <c r="G78" s="231"/>
      <c r="H78" s="231"/>
      <c r="I78" s="46"/>
    </row>
    <row r="79" spans="6:9" ht="12.75">
      <c r="F79" s="230"/>
      <c r="G79" s="231"/>
      <c r="H79" s="231"/>
      <c r="I79" s="46"/>
    </row>
    <row r="80" spans="6:9" ht="12.75">
      <c r="F80" s="230"/>
      <c r="G80" s="231"/>
      <c r="H80" s="231"/>
      <c r="I80" s="46"/>
    </row>
    <row r="81" spans="6:9" ht="12.75">
      <c r="F81" s="230"/>
      <c r="G81" s="231"/>
      <c r="H81" s="231"/>
      <c r="I81" s="46"/>
    </row>
    <row r="82" spans="6:9" ht="12.75">
      <c r="F82" s="230"/>
      <c r="G82" s="231"/>
      <c r="H82" s="231"/>
      <c r="I82" s="46"/>
    </row>
    <row r="83" spans="6:9" ht="12.75">
      <c r="F83" s="230"/>
      <c r="G83" s="231"/>
      <c r="H83" s="231"/>
      <c r="I83" s="46"/>
    </row>
    <row r="84" spans="6:9" ht="12.75">
      <c r="F84" s="230"/>
      <c r="G84" s="231"/>
      <c r="H84" s="231"/>
      <c r="I84" s="46"/>
    </row>
  </sheetData>
  <sheetProtection/>
  <mergeCells count="4">
    <mergeCell ref="A1:B1"/>
    <mergeCell ref="A2:B2"/>
    <mergeCell ref="G2:I2"/>
    <mergeCell ref="H33:I3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our01</cp:lastModifiedBy>
  <dcterms:created xsi:type="dcterms:W3CDTF">2016-03-21T13:58:29Z</dcterms:created>
  <dcterms:modified xsi:type="dcterms:W3CDTF">2016-03-22T15:13:16Z</dcterms:modified>
  <cp:category/>
  <cp:version/>
  <cp:contentType/>
  <cp:contentStatus/>
</cp:coreProperties>
</file>