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3b - objekt K1 - dispoziční úpravy 1 a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3 33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Stavba!$A$1:$J$54</definedName>
    <definedName name="_xlnm.Print_Area" localSheetId="3">'ZL33 33b Pol'!$A$1:$U$56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M7" i="12"/>
  <c r="O7" i="12"/>
  <c r="I8" i="12"/>
  <c r="I7" i="12" s="1"/>
  <c r="K8" i="12"/>
  <c r="K7" i="12" s="1"/>
  <c r="M8" i="12"/>
  <c r="O8" i="12"/>
  <c r="Q8" i="12"/>
  <c r="Q7" i="12" s="1"/>
  <c r="U8" i="12"/>
  <c r="U7" i="12" s="1"/>
  <c r="G13" i="12"/>
  <c r="K13" i="12"/>
  <c r="M13" i="12"/>
  <c r="U13" i="12"/>
  <c r="I14" i="12"/>
  <c r="I13" i="12" s="1"/>
  <c r="K14" i="12"/>
  <c r="M14" i="12"/>
  <c r="O14" i="12"/>
  <c r="O13" i="12" s="1"/>
  <c r="Q14" i="12"/>
  <c r="Q13" i="12" s="1"/>
  <c r="U14" i="12"/>
  <c r="G17" i="12"/>
  <c r="I17" i="12"/>
  <c r="K17" i="12"/>
  <c r="Q17" i="12"/>
  <c r="U17" i="12"/>
  <c r="I18" i="12"/>
  <c r="K18" i="12"/>
  <c r="M18" i="12"/>
  <c r="M17" i="12" s="1"/>
  <c r="O18" i="12"/>
  <c r="O17" i="12" s="1"/>
  <c r="Q18" i="12"/>
  <c r="U18" i="12"/>
  <c r="G21" i="12"/>
  <c r="I21" i="12"/>
  <c r="O21" i="12"/>
  <c r="Q21" i="12"/>
  <c r="I22" i="12"/>
  <c r="K22" i="12"/>
  <c r="K21" i="12" s="1"/>
  <c r="M22" i="12"/>
  <c r="M21" i="12" s="1"/>
  <c r="O22" i="12"/>
  <c r="Q22" i="12"/>
  <c r="U22" i="12"/>
  <c r="U21" i="12" s="1"/>
  <c r="G26" i="12"/>
  <c r="I27" i="12"/>
  <c r="I26" i="12" s="1"/>
  <c r="K27" i="12"/>
  <c r="K26" i="12" s="1"/>
  <c r="M27" i="12"/>
  <c r="O27" i="12"/>
  <c r="Q27" i="12"/>
  <c r="Q26" i="12" s="1"/>
  <c r="U27" i="12"/>
  <c r="U26" i="12" s="1"/>
  <c r="I31" i="12"/>
  <c r="K31" i="12"/>
  <c r="M31" i="12"/>
  <c r="M26" i="12" s="1"/>
  <c r="O31" i="12"/>
  <c r="O26" i="12" s="1"/>
  <c r="Q31" i="12"/>
  <c r="U31" i="12"/>
  <c r="I35" i="12"/>
  <c r="K35" i="12"/>
  <c r="M35" i="12"/>
  <c r="O35" i="12"/>
  <c r="Q35" i="12"/>
  <c r="U35" i="12"/>
  <c r="I39" i="12"/>
  <c r="K39" i="12"/>
  <c r="M39" i="12"/>
  <c r="O39" i="12"/>
  <c r="Q39" i="12"/>
  <c r="U39" i="12"/>
  <c r="I43" i="12"/>
  <c r="K43" i="12"/>
  <c r="M43" i="12"/>
  <c r="O43" i="12"/>
  <c r="Q43" i="12"/>
  <c r="U43" i="12"/>
  <c r="I47" i="12"/>
  <c r="K47" i="12"/>
  <c r="M47" i="12"/>
  <c r="O47" i="12"/>
  <c r="Q47" i="12"/>
  <c r="U47" i="12"/>
  <c r="I51" i="12"/>
  <c r="K51" i="12"/>
  <c r="M51" i="12"/>
  <c r="O51" i="12"/>
  <c r="Q51" i="12"/>
  <c r="U51" i="12"/>
  <c r="I54" i="1"/>
  <c r="J50" i="1" s="1"/>
  <c r="J51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49" i="1"/>
  <c r="J53" i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<sst xmlns="http://schemas.openxmlformats.org/spreadsheetml/2006/main" count="278" uniqueCount="155">
  <si>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</si>
  <si>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</si>
  <si>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</si>
  <si>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</si>
  <si>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</si>
  <si>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</si>
  <si>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</si>
  <si>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</si>
  <si>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</si>
  <si>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</si>
  <si>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</si>
  <si>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</si>
  <si>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</si>
  <si>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</si>
  <si>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</si>
  <si>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</si>
  <si>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</si>
  <si>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</si>
  <si>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</si>
  <si>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</si>
  <si>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</si>
  <si>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</si>
  <si>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</si>
  <si>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</si>
  <si>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</si>
  <si>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</si>
  <si>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</si>
  <si>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</si>
  <si>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</si>
  <si>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</si>
  <si>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</si>
  <si>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</si>
  <si>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</si>
  <si>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</si>
  <si>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</si>
  <si>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</si>
  <si>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</si>
  <si>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</si>
  <si>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</si>
  <si>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</si>
  <si>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</si>
  <si>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</si>
  <si>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</si>
  <si>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33b</t>
  </si>
  <si>
    <t>Dispoziční úpravy 1. a 2.NP</t>
  </si>
  <si>
    <t>ZL33</t>
  </si>
  <si>
    <t xml:space="preserve">Schodiště K1-1-013, dispoziční úpravy 1. a 2.NP, odpočet obkladů 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</si>
  <si>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</si>
  <si>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</si>
  <si>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</si>
  <si>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</si>
  <si>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</si>
  <si>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</si>
  <si>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</si>
  <si>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</si>
  <si>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</si>
  <si>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</si>
  <si>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</si>
  <si>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</si>
  <si>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</si>
  <si>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</si>
  <si>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</si>
  <si>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</si>
  <si>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</si>
  <si>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</si>
  <si>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</si>
  <si>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</si>
  <si>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</si>
  <si>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</si>
  <si>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</si>
  <si>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</si>
  <si>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</si>
  <si>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</si>
  <si>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</si>
  <si>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</si>
  <si>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</si>
  <si>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</si>
  <si>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</si>
  <si>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</si>
  <si>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</si>
  <si>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</si>
  <si>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</si>
  <si>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</si>
  <si>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</si>
  <si>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</si>
  <si>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</si>
  <si>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</si>
  <si>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</si>
  <si>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</si>
  <si>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</si>
  <si>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</si>
  <si>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</si>
  <si>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</si>
  <si>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</si>
  <si>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</si>
  <si>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</si>
  <si>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</si>
  <si>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</si>
  <si>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</si>
  <si>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</si>
  <si>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</si>
  <si>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</si>
  <si>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</si>
  <si>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</si>
  <si>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</si>
  <si>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</si>
  <si>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</si>
  <si>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</si>
  <si>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</si>
  <si>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</si>
  <si>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</si>
  <si>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342241162</t>
  </si>
  <si>
    <t>Příčky z cihel plných CP29  tl. 140 mm</t>
  </si>
  <si>
    <t>m2</t>
  </si>
  <si>
    <t>POL1_1</t>
  </si>
  <si>
    <t xml:space="preserve">změna PD - viz TZ č. změny 22 : </t>
  </si>
  <si>
    <t>VV</t>
  </si>
  <si>
    <t>Mezisoučet</t>
  </si>
  <si>
    <t xml:space="preserve">výkres č.A.1.2.b.04 - 1.NP  :  </t>
  </si>
  <si>
    <t>zazdívka dveřního otvoru mezi místnostmi K1-1-028 a 029 : 2,1*1</t>
  </si>
  <si>
    <t>612421637</t>
  </si>
  <si>
    <t>Omítka vnitřní zdiva, MVC, štuková</t>
  </si>
  <si>
    <t>zazdívka dveřního otvoru mezi místnostmi K1-1-028 a 029 : 2,1*1*2</t>
  </si>
  <si>
    <t>971033631</t>
  </si>
  <si>
    <t>Vybourání otv. zeď cihel. pl.4 m2, tl.15 cm, MVC</t>
  </si>
  <si>
    <t xml:space="preserve">výkres č.A.1.2.b.05 - 2.NP  :  </t>
  </si>
  <si>
    <t>nový dveřní otvor mezi místnostmi č.K1-2-040 a 041 : 0,9*2,03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</si>
  <si>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</si>
  <si>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</si>
  <si>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</si>
  <si>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</si>
  <si>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</si>
  <si>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1,2,3, : </t>
  </si>
  <si>
    <t>Součet: : 0,77263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</si>
  <si>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</si>
  <si>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</si>
  <si>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</si>
  <si>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</si>
  <si>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3, : </t>
  </si>
  <si>
    <t>Součet: : 0,49329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</si>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</sst>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4.5" customHeight="1" x14ac:dyDescent="0.2">
      <c r="A2" s="4"/>
      <c r="B2" s="104" t="s">
        <v>24</v>
      </c>
      <c r="C2" s="105"/>
      <c r="D2" s="106" t="s">
        <v>49</v>
      </c>
      <c r="E2" s="258" t="s">
        <v>50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2858.76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85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86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2858.76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2858.76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2858.76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154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2858.76</v>
      </c>
      <c r="H39" s="153"/>
      <c r="I39" s="154">
        <v>2858.76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2858.76</v>
      </c>
      <c r="H40" s="156"/>
      <c r="I40" s="157">
        <v>2858.76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2858.76</v>
      </c>
      <c r="H41" s="159"/>
      <c r="I41" s="160">
        <v>2858.76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2858.76</v>
      </c>
      <c r="H42" s="162">
        <f>SUMIF(A39:A41,"=1",H39:H41)</f>
        <v>0</v>
      </c>
      <c r="I42" s="163">
        <f>SUMIF(A39:A41,"=1",I39:I41)</f>
        <v>2858.76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1192.3800000000001</v>
      </c>
      <c r="J49" s="195">
        <f>IF(I54=0,"",I49/I54*100)</f>
        <v>41.709692314150196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963.9</v>
      </c>
      <c r="J50" s="196">
        <f>IF(I54=0,"",I50/I54*100)</f>
        <v>33.717415942576501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140.69999999999999</v>
      </c>
      <c r="J51" s="196">
        <f>IF(I54=0,"",I51/I54*100)</f>
        <v>4.9217143097007092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162.21</v>
      </c>
      <c r="J52" s="196">
        <f>IF(I54=0,"",I52/I54*100)</f>
        <v>5.6741384376442934</v>
      </c>
    </row>
    <row r="53" spans="1:10" ht="25.5" customHeight="1" x14ac:dyDescent="0.2">
      <c r="A53" s="175"/>
      <c r="B53" s="191" t="s">
        <v>82</v>
      </c>
      <c r="C53" s="192" t="s">
        <v>83</v>
      </c>
      <c r="D53" s="193"/>
      <c r="E53" s="193"/>
      <c r="F53" s="201" t="s">
        <v>84</v>
      </c>
      <c r="G53" s="194"/>
      <c r="H53" s="194"/>
      <c r="I53" s="194">
        <v>399.57</v>
      </c>
      <c r="J53" s="197">
        <f>IF(I54=0,"",I53/I54*100)</f>
        <v>13.977038995928304</v>
      </c>
    </row>
    <row r="54" spans="1:10" ht="25.5" customHeight="1" x14ac:dyDescent="0.2">
      <c r="A54" s="176"/>
      <c r="B54" s="182" t="s">
        <v>1</v>
      </c>
      <c r="C54" s="182"/>
      <c r="D54" s="183"/>
      <c r="E54" s="183"/>
      <c r="F54" s="202"/>
      <c r="G54" s="186"/>
      <c r="H54" s="186"/>
      <c r="I54" s="186">
        <f>SUM(I49:I53)</f>
        <v>2858.76</v>
      </c>
      <c r="J54" s="198">
        <f>SUM(J49:J53)</f>
        <v>100</v>
      </c>
    </row>
    <row r="55" spans="1:10" x14ac:dyDescent="0.2">
      <c r="F55" s="125"/>
      <c r="G55" s="124"/>
      <c r="H55" s="125"/>
      <c r="I55" s="124"/>
      <c r="J55" s="126"/>
    </row>
    <row r="56" spans="1:10" x14ac:dyDescent="0.2">
      <c r="F56" s="125"/>
      <c r="G56" s="124"/>
      <c r="H56" s="125"/>
      <c r="I56" s="124"/>
      <c r="J56" s="126"/>
    </row>
    <row r="57" spans="1:10" x14ac:dyDescent="0.2">
      <c r="F57" s="125"/>
      <c r="G57" s="124"/>
      <c r="H57" s="125"/>
      <c r="I57" s="124"/>
      <c r="J57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1:E51"/>
    <mergeCell ref="C52:E52"/>
    <mergeCell ref="C53:E53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87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88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88</v>
      </c>
      <c r="AE3" t="s">
        <v>89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90</v>
      </c>
    </row>
    <row r="5" spans="1:60" x14ac:dyDescent="0.2">
      <c r="D5" s="205"/>
    </row>
    <row r="6" spans="1:60" ht="38.25" x14ac:dyDescent="0.2">
      <c r="A6" s="221" t="s">
        <v>91</v>
      </c>
      <c r="B6" s="219" t="s">
        <v>92</v>
      </c>
      <c r="C6" s="219" t="s">
        <v>93</v>
      </c>
      <c r="D6" s="220" t="s">
        <v>94</v>
      </c>
      <c r="E6" s="221" t="s">
        <v>95</v>
      </c>
      <c r="F6" s="216" t="s">
        <v>96</v>
      </c>
      <c r="G6" s="221" t="s">
        <v>31</v>
      </c>
      <c r="H6" s="222" t="s">
        <v>32</v>
      </c>
      <c r="I6" s="222" t="s">
        <v>97</v>
      </c>
      <c r="J6" s="222" t="s">
        <v>33</v>
      </c>
      <c r="K6" s="222" t="s">
        <v>98</v>
      </c>
      <c r="L6" s="222" t="s">
        <v>99</v>
      </c>
      <c r="M6" s="222" t="s">
        <v>100</v>
      </c>
      <c r="N6" s="222" t="s">
        <v>101</v>
      </c>
      <c r="O6" s="222" t="s">
        <v>102</v>
      </c>
      <c r="P6" s="222" t="s">
        <v>103</v>
      </c>
      <c r="Q6" s="222" t="s">
        <v>104</v>
      </c>
      <c r="R6" s="222" t="s">
        <v>105</v>
      </c>
      <c r="S6" s="222" t="s">
        <v>106</v>
      </c>
      <c r="T6" s="222" t="s">
        <v>107</v>
      </c>
      <c r="U6" s="222" t="s">
        <v>108</v>
      </c>
    </row>
    <row r="7" spans="1:60" x14ac:dyDescent="0.2">
      <c r="A7" s="223" t="s">
        <v>109</v>
      </c>
      <c r="B7" s="225" t="s">
        <v>74</v>
      </c>
      <c r="C7" s="226" t="s">
        <v>75</v>
      </c>
      <c r="D7" s="227"/>
      <c r="E7" s="234"/>
      <c r="F7" s="239"/>
      <c r="G7" s="239">
        <f>SUMIF(AE8:AE12,"&lt;&gt;NOR",G8:G12)</f>
        <v>1192.3800000000001</v>
      </c>
      <c r="H7" s="239"/>
      <c r="I7" s="239">
        <f>SUM(I8:I12)</f>
        <v>0</v>
      </c>
      <c r="J7" s="239"/>
      <c r="K7" s="239">
        <f>SUM(K8:K12)</f>
        <v>1192.3800000000001</v>
      </c>
      <c r="L7" s="239"/>
      <c r="M7" s="239">
        <f>SUM(M8:M12)</f>
        <v>1442.7798</v>
      </c>
      <c r="N7" s="239"/>
      <c r="O7" s="239">
        <f>SUM(O8:O12)</f>
        <v>0.56999999999999995</v>
      </c>
      <c r="P7" s="239"/>
      <c r="Q7" s="239">
        <f>SUM(Q8:Q12)</f>
        <v>0</v>
      </c>
      <c r="R7" s="239"/>
      <c r="S7" s="239"/>
      <c r="T7" s="240"/>
      <c r="U7" s="239">
        <f>SUM(U8:U12)</f>
        <v>0</v>
      </c>
      <c r="AE7" t="s">
        <v>110</v>
      </c>
    </row>
    <row r="8" spans="1:60" outlineLevel="1" x14ac:dyDescent="0.2">
      <c r="A8" s="218">
        <v>1</v>
      </c>
      <c r="B8" s="228" t="s">
        <v>111</v>
      </c>
      <c r="C8" s="251" t="s">
        <v>112</v>
      </c>
      <c r="D8" s="230" t="s">
        <v>113</v>
      </c>
      <c r="E8" s="235">
        <v>2.1</v>
      </c>
      <c r="F8" s="241">
        <v>567.79999999999995</v>
      </c>
      <c r="G8" s="241">
        <v>1192.3800000000001</v>
      </c>
      <c r="H8" s="241">
        <v>0</v>
      </c>
      <c r="I8" s="241">
        <f>ROUND(E8*H8,2)</f>
        <v>0</v>
      </c>
      <c r="J8" s="241">
        <v>567.79999999999995</v>
      </c>
      <c r="K8" s="241">
        <f>ROUND(E8*J8,2)</f>
        <v>1192.3800000000001</v>
      </c>
      <c r="L8" s="241">
        <v>21</v>
      </c>
      <c r="M8" s="241">
        <f>G8*(1+L8/100)</f>
        <v>1442.7798</v>
      </c>
      <c r="N8" s="241">
        <v>0.27212999999999998</v>
      </c>
      <c r="O8" s="241">
        <f>ROUND(E8*N8,2)</f>
        <v>0.56999999999999995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114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2" t="s">
        <v>115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116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3" t="s">
        <v>117</v>
      </c>
      <c r="D10" s="232"/>
      <c r="E10" s="237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116</v>
      </c>
      <c r="AF10" s="217">
        <v>1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118</v>
      </c>
      <c r="D11" s="231"/>
      <c r="E11" s="236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116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/>
      <c r="B12" s="228"/>
      <c r="C12" s="252" t="s">
        <v>119</v>
      </c>
      <c r="D12" s="231"/>
      <c r="E12" s="236">
        <v>2.1</v>
      </c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116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">
      <c r="A13" s="224" t="s">
        <v>109</v>
      </c>
      <c r="B13" s="229" t="s">
        <v>76</v>
      </c>
      <c r="C13" s="254" t="s">
        <v>77</v>
      </c>
      <c r="D13" s="233"/>
      <c r="E13" s="238"/>
      <c r="F13" s="243"/>
      <c r="G13" s="243">
        <f>SUMIF(AE14:AE16,"&lt;&gt;NOR",G14:G16)</f>
        <v>963.9</v>
      </c>
      <c r="H13" s="243"/>
      <c r="I13" s="243">
        <f>SUM(I14:I16)</f>
        <v>0</v>
      </c>
      <c r="J13" s="243"/>
      <c r="K13" s="243">
        <f>SUM(K14:K16)</f>
        <v>963.9</v>
      </c>
      <c r="L13" s="243"/>
      <c r="M13" s="243">
        <f>SUM(M14:M16)</f>
        <v>1166.319</v>
      </c>
      <c r="N13" s="243"/>
      <c r="O13" s="243">
        <f>SUM(O14:O16)</f>
        <v>0.2</v>
      </c>
      <c r="P13" s="243"/>
      <c r="Q13" s="243">
        <f>SUM(Q14:Q16)</f>
        <v>0</v>
      </c>
      <c r="R13" s="243"/>
      <c r="S13" s="243"/>
      <c r="T13" s="244"/>
      <c r="U13" s="243">
        <f>SUM(U14:U16)</f>
        <v>0</v>
      </c>
      <c r="AE13" t="s">
        <v>110</v>
      </c>
    </row>
    <row r="14" spans="1:60" outlineLevel="1" x14ac:dyDescent="0.2">
      <c r="A14" s="218">
        <v>2</v>
      </c>
      <c r="B14" s="228" t="s">
        <v>120</v>
      </c>
      <c r="C14" s="251" t="s">
        <v>121</v>
      </c>
      <c r="D14" s="230" t="s">
        <v>113</v>
      </c>
      <c r="E14" s="235">
        <v>4.2</v>
      </c>
      <c r="F14" s="241">
        <v>229.5</v>
      </c>
      <c r="G14" s="241">
        <v>963.9</v>
      </c>
      <c r="H14" s="241">
        <v>0</v>
      </c>
      <c r="I14" s="241">
        <f>ROUND(E14*H14,2)</f>
        <v>0</v>
      </c>
      <c r="J14" s="241">
        <v>229.5</v>
      </c>
      <c r="K14" s="241">
        <f>ROUND(E14*J14,2)</f>
        <v>963.9</v>
      </c>
      <c r="L14" s="241">
        <v>21</v>
      </c>
      <c r="M14" s="241">
        <f>G14*(1+L14/100)</f>
        <v>1166.319</v>
      </c>
      <c r="N14" s="241">
        <v>4.7660000000000001E-2</v>
      </c>
      <c r="O14" s="241">
        <f>ROUND(E14*N14,2)</f>
        <v>0.2</v>
      </c>
      <c r="P14" s="241">
        <v>0</v>
      </c>
      <c r="Q14" s="241">
        <f>ROUND(E14*P14,2)</f>
        <v>0</v>
      </c>
      <c r="R14" s="241"/>
      <c r="S14" s="241"/>
      <c r="T14" s="242">
        <v>0</v>
      </c>
      <c r="U14" s="241">
        <f>ROUND(E14*T14,2)</f>
        <v>0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8"/>
      <c r="C15" s="252" t="s">
        <v>118</v>
      </c>
      <c r="D15" s="231"/>
      <c r="E15" s="236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116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18"/>
      <c r="B16" s="228"/>
      <c r="C16" s="252" t="s">
        <v>122</v>
      </c>
      <c r="D16" s="231"/>
      <c r="E16" s="236">
        <v>4.2</v>
      </c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1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116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24" t="s">
        <v>109</v>
      </c>
      <c r="B17" s="229" t="s">
        <v>78</v>
      </c>
      <c r="C17" s="254" t="s">
        <v>79</v>
      </c>
      <c r="D17" s="233"/>
      <c r="E17" s="238"/>
      <c r="F17" s="243"/>
      <c r="G17" s="243">
        <f>SUMIF(AE18:AE20,"&lt;&gt;NOR",G18:G20)</f>
        <v>140.69999999999999</v>
      </c>
      <c r="H17" s="243"/>
      <c r="I17" s="243">
        <f>SUM(I18:I20)</f>
        <v>0</v>
      </c>
      <c r="J17" s="243"/>
      <c r="K17" s="243">
        <f>SUM(K18:K20)</f>
        <v>140.69999999999999</v>
      </c>
      <c r="L17" s="243"/>
      <c r="M17" s="243">
        <f>SUM(M18:M20)</f>
        <v>170.24699999999999</v>
      </c>
      <c r="N17" s="243"/>
      <c r="O17" s="243">
        <f>SUM(O18:O20)</f>
        <v>0</v>
      </c>
      <c r="P17" s="243"/>
      <c r="Q17" s="243">
        <f>SUM(Q18:Q20)</f>
        <v>0.49</v>
      </c>
      <c r="R17" s="243"/>
      <c r="S17" s="243"/>
      <c r="T17" s="244"/>
      <c r="U17" s="243">
        <f>SUM(U18:U20)</f>
        <v>0</v>
      </c>
      <c r="AE17" t="s">
        <v>110</v>
      </c>
    </row>
    <row r="18" spans="1:60" outlineLevel="1" x14ac:dyDescent="0.2">
      <c r="A18" s="218">
        <v>3</v>
      </c>
      <c r="B18" s="228" t="s">
        <v>123</v>
      </c>
      <c r="C18" s="251" t="s">
        <v>124</v>
      </c>
      <c r="D18" s="230" t="s">
        <v>113</v>
      </c>
      <c r="E18" s="235">
        <v>1.827</v>
      </c>
      <c r="F18" s="241">
        <v>77.010000000000005</v>
      </c>
      <c r="G18" s="241">
        <v>140.69999999999999</v>
      </c>
      <c r="H18" s="241">
        <v>0</v>
      </c>
      <c r="I18" s="241">
        <f>ROUND(E18*H18,2)</f>
        <v>0</v>
      </c>
      <c r="J18" s="241">
        <v>77.010000000000005</v>
      </c>
      <c r="K18" s="241">
        <f>ROUND(E18*J18,2)</f>
        <v>140.69999999999999</v>
      </c>
      <c r="L18" s="241">
        <v>21</v>
      </c>
      <c r="M18" s="241">
        <f>G18*(1+L18/100)</f>
        <v>170.24699999999999</v>
      </c>
      <c r="N18" s="241">
        <v>5.4000000000000001E-4</v>
      </c>
      <c r="O18" s="241">
        <f>ROUND(E18*N18,2)</f>
        <v>0</v>
      </c>
      <c r="P18" s="241">
        <v>0.27</v>
      </c>
      <c r="Q18" s="241">
        <f>ROUND(E18*P18,2)</f>
        <v>0.49</v>
      </c>
      <c r="R18" s="241"/>
      <c r="S18" s="241"/>
      <c r="T18" s="242">
        <v>0</v>
      </c>
      <c r="U18" s="241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8"/>
      <c r="C19" s="252" t="s">
        <v>125</v>
      </c>
      <c r="D19" s="231"/>
      <c r="E19" s="236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116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/>
      <c r="B20" s="228"/>
      <c r="C20" s="252" t="s">
        <v>126</v>
      </c>
      <c r="D20" s="231"/>
      <c r="E20" s="236">
        <v>1.827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116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x14ac:dyDescent="0.2">
      <c r="A21" s="224" t="s">
        <v>109</v>
      </c>
      <c r="B21" s="229" t="s">
        <v>80</v>
      </c>
      <c r="C21" s="254" t="s">
        <v>81</v>
      </c>
      <c r="D21" s="233"/>
      <c r="E21" s="238"/>
      <c r="F21" s="243"/>
      <c r="G21" s="243">
        <f>SUMIF(AE22:AE25,"&lt;&gt;NOR",G22:G25)</f>
        <v>162.21</v>
      </c>
      <c r="H21" s="243"/>
      <c r="I21" s="243">
        <f>SUM(I22:I25)</f>
        <v>0</v>
      </c>
      <c r="J21" s="243"/>
      <c r="K21" s="243">
        <f>SUM(K22:K25)</f>
        <v>162.21</v>
      </c>
      <c r="L21" s="243"/>
      <c r="M21" s="243">
        <f>SUM(M22:M25)</f>
        <v>196.2741</v>
      </c>
      <c r="N21" s="243"/>
      <c r="O21" s="243">
        <f>SUM(O22:O25)</f>
        <v>0</v>
      </c>
      <c r="P21" s="243"/>
      <c r="Q21" s="243">
        <f>SUM(Q22:Q25)</f>
        <v>0</v>
      </c>
      <c r="R21" s="243"/>
      <c r="S21" s="243"/>
      <c r="T21" s="244"/>
      <c r="U21" s="243">
        <f>SUM(U22:U25)</f>
        <v>0</v>
      </c>
      <c r="AE21" t="s">
        <v>110</v>
      </c>
    </row>
    <row r="22" spans="1:60" outlineLevel="1" x14ac:dyDescent="0.2">
      <c r="A22" s="218">
        <v>4</v>
      </c>
      <c r="B22" s="228" t="s">
        <v>127</v>
      </c>
      <c r="C22" s="251" t="s">
        <v>128</v>
      </c>
      <c r="D22" s="230" t="s">
        <v>129</v>
      </c>
      <c r="E22" s="235">
        <v>0.77263000000000004</v>
      </c>
      <c r="F22" s="241">
        <v>209.95</v>
      </c>
      <c r="G22" s="241">
        <v>162.21</v>
      </c>
      <c r="H22" s="241">
        <v>0</v>
      </c>
      <c r="I22" s="241">
        <f>ROUND(E22*H22,2)</f>
        <v>0</v>
      </c>
      <c r="J22" s="241">
        <v>209.95</v>
      </c>
      <c r="K22" s="241">
        <f>ROUND(E22*J22,2)</f>
        <v>162.21</v>
      </c>
      <c r="L22" s="241">
        <v>21</v>
      </c>
      <c r="M22" s="241">
        <f>G22*(1+L22/100)</f>
        <v>196.2741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/>
      <c r="S22" s="241"/>
      <c r="T22" s="242">
        <v>0</v>
      </c>
      <c r="U22" s="241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2" t="s">
        <v>131</v>
      </c>
      <c r="D23" s="231"/>
      <c r="E23" s="236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116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8"/>
      <c r="C24" s="252" t="s">
        <v>132</v>
      </c>
      <c r="D24" s="231"/>
      <c r="E24" s="236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116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2" t="s">
        <v>133</v>
      </c>
      <c r="D25" s="231"/>
      <c r="E25" s="236">
        <v>0.77263000000000004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116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x14ac:dyDescent="0.2">
      <c r="A26" s="224" t="s">
        <v>109</v>
      </c>
      <c r="B26" s="229" t="s">
        <v>82</v>
      </c>
      <c r="C26" s="254" t="s">
        <v>83</v>
      </c>
      <c r="D26" s="233"/>
      <c r="E26" s="238"/>
      <c r="F26" s="243"/>
      <c r="G26" s="243">
        <f>SUMIF(AE27:AE54,"&lt;&gt;NOR",G27:G54)</f>
        <v>399.56999999999994</v>
      </c>
      <c r="H26" s="243"/>
      <c r="I26" s="243">
        <f>SUM(I27:I54)</f>
        <v>0</v>
      </c>
      <c r="J26" s="243"/>
      <c r="K26" s="243">
        <f>SUM(K27:K54)</f>
        <v>399.56999999999994</v>
      </c>
      <c r="L26" s="243"/>
      <c r="M26" s="243">
        <f>SUM(M27:M54)</f>
        <v>483.47970000000004</v>
      </c>
      <c r="N26" s="243"/>
      <c r="O26" s="243">
        <f>SUM(O27:O54)</f>
        <v>0</v>
      </c>
      <c r="P26" s="243"/>
      <c r="Q26" s="243">
        <f>SUM(Q27:Q54)</f>
        <v>0</v>
      </c>
      <c r="R26" s="243"/>
      <c r="S26" s="243"/>
      <c r="T26" s="244"/>
      <c r="U26" s="243">
        <f>SUM(U27:U54)</f>
        <v>0</v>
      </c>
      <c r="AE26" t="s">
        <v>110</v>
      </c>
    </row>
    <row r="27" spans="1:60" outlineLevel="1" x14ac:dyDescent="0.2">
      <c r="A27" s="218">
        <v>5</v>
      </c>
      <c r="B27" s="228" t="s">
        <v>134</v>
      </c>
      <c r="C27" s="251" t="s">
        <v>135</v>
      </c>
      <c r="D27" s="230" t="s">
        <v>129</v>
      </c>
      <c r="E27" s="235">
        <v>0.49329000000000001</v>
      </c>
      <c r="F27" s="241">
        <v>160</v>
      </c>
      <c r="G27" s="241">
        <v>78.930000000000007</v>
      </c>
      <c r="H27" s="241">
        <v>0</v>
      </c>
      <c r="I27" s="241">
        <f>ROUND(E27*H27,2)</f>
        <v>0</v>
      </c>
      <c r="J27" s="241">
        <v>160</v>
      </c>
      <c r="K27" s="241">
        <f>ROUND(E27*J27,2)</f>
        <v>78.930000000000007</v>
      </c>
      <c r="L27" s="241">
        <v>21</v>
      </c>
      <c r="M27" s="241">
        <f>G27*(1+L27/100)</f>
        <v>95.505300000000005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1"/>
      <c r="S27" s="241"/>
      <c r="T27" s="242">
        <v>0</v>
      </c>
      <c r="U27" s="241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136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18"/>
      <c r="B28" s="228"/>
      <c r="C28" s="252" t="s">
        <v>137</v>
      </c>
      <c r="D28" s="231"/>
      <c r="E28" s="236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2"/>
      <c r="U28" s="241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116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2" t="s">
        <v>138</v>
      </c>
      <c r="D29" s="231"/>
      <c r="E29" s="236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116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2" t="s">
        <v>139</v>
      </c>
      <c r="D30" s="231"/>
      <c r="E30" s="236">
        <v>0.49329000000000001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116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6</v>
      </c>
      <c r="B31" s="228" t="s">
        <v>140</v>
      </c>
      <c r="C31" s="251" t="s">
        <v>141</v>
      </c>
      <c r="D31" s="230" t="s">
        <v>129</v>
      </c>
      <c r="E31" s="235">
        <v>0.49329000000000001</v>
      </c>
      <c r="F31" s="241">
        <v>95</v>
      </c>
      <c r="G31" s="241">
        <v>46.86</v>
      </c>
      <c r="H31" s="241">
        <v>0</v>
      </c>
      <c r="I31" s="241">
        <f>ROUND(E31*H31,2)</f>
        <v>0</v>
      </c>
      <c r="J31" s="241">
        <v>95</v>
      </c>
      <c r="K31" s="241">
        <f>ROUND(E31*J31,2)</f>
        <v>46.86</v>
      </c>
      <c r="L31" s="241">
        <v>21</v>
      </c>
      <c r="M31" s="241">
        <f>G31*(1+L31/100)</f>
        <v>56.700599999999994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/>
      <c r="S31" s="241"/>
      <c r="T31" s="242">
        <v>0</v>
      </c>
      <c r="U31" s="24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136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/>
      <c r="B32" s="228"/>
      <c r="C32" s="252" t="s">
        <v>137</v>
      </c>
      <c r="D32" s="231"/>
      <c r="E32" s="236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2"/>
      <c r="U32" s="241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116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2" t="s">
        <v>138</v>
      </c>
      <c r="D33" s="231"/>
      <c r="E33" s="236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116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139</v>
      </c>
      <c r="D34" s="231"/>
      <c r="E34" s="236">
        <v>0.49329000000000001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116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7</v>
      </c>
      <c r="B35" s="228" t="s">
        <v>142</v>
      </c>
      <c r="C35" s="251" t="s">
        <v>143</v>
      </c>
      <c r="D35" s="230" t="s">
        <v>129</v>
      </c>
      <c r="E35" s="235">
        <v>0.49329000000000001</v>
      </c>
      <c r="F35" s="241">
        <v>180</v>
      </c>
      <c r="G35" s="241">
        <v>88.79</v>
      </c>
      <c r="H35" s="241">
        <v>0</v>
      </c>
      <c r="I35" s="241">
        <f>ROUND(E35*H35,2)</f>
        <v>0</v>
      </c>
      <c r="J35" s="241">
        <v>180</v>
      </c>
      <c r="K35" s="241">
        <f>ROUND(E35*J35,2)</f>
        <v>88.79</v>
      </c>
      <c r="L35" s="241">
        <v>21</v>
      </c>
      <c r="M35" s="241">
        <f>G35*(1+L35/100)</f>
        <v>107.4359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1"/>
      <c r="S35" s="241"/>
      <c r="T35" s="242">
        <v>0</v>
      </c>
      <c r="U35" s="24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136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/>
      <c r="B36" s="228"/>
      <c r="C36" s="252" t="s">
        <v>137</v>
      </c>
      <c r="D36" s="231"/>
      <c r="E36" s="236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116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8"/>
      <c r="C37" s="252" t="s">
        <v>138</v>
      </c>
      <c r="D37" s="231"/>
      <c r="E37" s="236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116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8"/>
      <c r="C38" s="252" t="s">
        <v>139</v>
      </c>
      <c r="D38" s="231"/>
      <c r="E38" s="236">
        <v>0.49329000000000001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116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8</v>
      </c>
      <c r="B39" s="228" t="s">
        <v>144</v>
      </c>
      <c r="C39" s="251" t="s">
        <v>145</v>
      </c>
      <c r="D39" s="230" t="s">
        <v>129</v>
      </c>
      <c r="E39" s="235">
        <v>0.49329000000000001</v>
      </c>
      <c r="F39" s="241">
        <v>12</v>
      </c>
      <c r="G39" s="241">
        <v>5.92</v>
      </c>
      <c r="H39" s="241">
        <v>0</v>
      </c>
      <c r="I39" s="241">
        <f>ROUND(E39*H39,2)</f>
        <v>0</v>
      </c>
      <c r="J39" s="241">
        <v>12</v>
      </c>
      <c r="K39" s="241">
        <f>ROUND(E39*J39,2)</f>
        <v>5.92</v>
      </c>
      <c r="L39" s="241">
        <v>21</v>
      </c>
      <c r="M39" s="241">
        <f>G39*(1+L39/100)</f>
        <v>7.1631999999999998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/>
      <c r="S39" s="241"/>
      <c r="T39" s="242">
        <v>0</v>
      </c>
      <c r="U39" s="24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136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/>
      <c r="B40" s="228"/>
      <c r="C40" s="252" t="s">
        <v>137</v>
      </c>
      <c r="D40" s="231"/>
      <c r="E40" s="236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116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2" t="s">
        <v>138</v>
      </c>
      <c r="D41" s="231"/>
      <c r="E41" s="236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116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8"/>
      <c r="C42" s="252" t="s">
        <v>139</v>
      </c>
      <c r="D42" s="231"/>
      <c r="E42" s="236">
        <v>0.49329000000000001</v>
      </c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116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>
        <v>9</v>
      </c>
      <c r="B43" s="228" t="s">
        <v>146</v>
      </c>
      <c r="C43" s="251" t="s">
        <v>147</v>
      </c>
      <c r="D43" s="230" t="s">
        <v>129</v>
      </c>
      <c r="E43" s="235">
        <v>0.49329000000000001</v>
      </c>
      <c r="F43" s="241">
        <v>145</v>
      </c>
      <c r="G43" s="241">
        <v>71.53</v>
      </c>
      <c r="H43" s="241">
        <v>0</v>
      </c>
      <c r="I43" s="241">
        <f>ROUND(E43*H43,2)</f>
        <v>0</v>
      </c>
      <c r="J43" s="241">
        <v>145</v>
      </c>
      <c r="K43" s="241">
        <f>ROUND(E43*J43,2)</f>
        <v>71.53</v>
      </c>
      <c r="L43" s="241">
        <v>21</v>
      </c>
      <c r="M43" s="241">
        <f>G43*(1+L43/100)</f>
        <v>86.551299999999998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/>
      <c r="S43" s="241"/>
      <c r="T43" s="242">
        <v>0</v>
      </c>
      <c r="U43" s="24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136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/>
      <c r="B44" s="228"/>
      <c r="C44" s="252" t="s">
        <v>137</v>
      </c>
      <c r="D44" s="231"/>
      <c r="E44" s="236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116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8"/>
      <c r="C45" s="252" t="s">
        <v>138</v>
      </c>
      <c r="D45" s="231"/>
      <c r="E45" s="236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116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2" t="s">
        <v>139</v>
      </c>
      <c r="D46" s="231"/>
      <c r="E46" s="236">
        <v>0.49329000000000001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116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10</v>
      </c>
      <c r="B47" s="228" t="s">
        <v>148</v>
      </c>
      <c r="C47" s="251" t="s">
        <v>149</v>
      </c>
      <c r="D47" s="230" t="s">
        <v>129</v>
      </c>
      <c r="E47" s="235">
        <v>0.49329000000000001</v>
      </c>
      <c r="F47" s="241">
        <v>18</v>
      </c>
      <c r="G47" s="241">
        <v>8.8800000000000008</v>
      </c>
      <c r="H47" s="241">
        <v>0</v>
      </c>
      <c r="I47" s="241">
        <f>ROUND(E47*H47,2)</f>
        <v>0</v>
      </c>
      <c r="J47" s="241">
        <v>18</v>
      </c>
      <c r="K47" s="241">
        <f>ROUND(E47*J47,2)</f>
        <v>8.8800000000000008</v>
      </c>
      <c r="L47" s="241">
        <v>21</v>
      </c>
      <c r="M47" s="241">
        <f>G47*(1+L47/100)</f>
        <v>10.744800000000001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1"/>
      <c r="S47" s="241"/>
      <c r="T47" s="242">
        <v>0</v>
      </c>
      <c r="U47" s="24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136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ht="22.5" outlineLevel="1" x14ac:dyDescent="0.2">
      <c r="A48" s="218"/>
      <c r="B48" s="228"/>
      <c r="C48" s="252" t="s">
        <v>137</v>
      </c>
      <c r="D48" s="231"/>
      <c r="E48" s="236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116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52" t="s">
        <v>138</v>
      </c>
      <c r="D49" s="231"/>
      <c r="E49" s="236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116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8"/>
      <c r="C50" s="252" t="s">
        <v>139</v>
      </c>
      <c r="D50" s="231"/>
      <c r="E50" s="236">
        <v>0.49329000000000001</v>
      </c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2"/>
      <c r="U50" s="241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116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>
        <v>11</v>
      </c>
      <c r="B51" s="228" t="s">
        <v>150</v>
      </c>
      <c r="C51" s="251" t="s">
        <v>151</v>
      </c>
      <c r="D51" s="230" t="s">
        <v>129</v>
      </c>
      <c r="E51" s="235">
        <v>0.49329000000000001</v>
      </c>
      <c r="F51" s="241">
        <v>200</v>
      </c>
      <c r="G51" s="241">
        <v>98.66</v>
      </c>
      <c r="H51" s="241">
        <v>0</v>
      </c>
      <c r="I51" s="241">
        <f>ROUND(E51*H51,2)</f>
        <v>0</v>
      </c>
      <c r="J51" s="241">
        <v>200</v>
      </c>
      <c r="K51" s="241">
        <f>ROUND(E51*J51,2)</f>
        <v>98.66</v>
      </c>
      <c r="L51" s="241">
        <v>21</v>
      </c>
      <c r="M51" s="241">
        <f>G51*(1+L51/100)</f>
        <v>119.37859999999999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1"/>
      <c r="S51" s="241"/>
      <c r="T51" s="242">
        <v>0</v>
      </c>
      <c r="U51" s="24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136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22.5" outlineLevel="1" x14ac:dyDescent="0.2">
      <c r="A52" s="218"/>
      <c r="B52" s="228"/>
      <c r="C52" s="252" t="s">
        <v>137</v>
      </c>
      <c r="D52" s="231"/>
      <c r="E52" s="236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116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8"/>
      <c r="C53" s="252" t="s">
        <v>138</v>
      </c>
      <c r="D53" s="231"/>
      <c r="E53" s="236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116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45"/>
      <c r="B54" s="246"/>
      <c r="C54" s="255" t="s">
        <v>139</v>
      </c>
      <c r="D54" s="247"/>
      <c r="E54" s="248">
        <v>0.49329000000000001</v>
      </c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50"/>
      <c r="U54" s="249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116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x14ac:dyDescent="0.2">
      <c r="A55" s="6"/>
      <c r="B55" s="7" t="s">
        <v>152</v>
      </c>
      <c r="C55" s="256" t="s">
        <v>152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C56" s="257"/>
      <c r="D56" s="205"/>
      <c r="AE56" t="s">
        <v>153</v>
      </c>
    </row>
    <row r="57" spans="1:60" x14ac:dyDescent="0.2">
      <c r="D57" s="205"/>
    </row>
    <row r="58" spans="1:60" x14ac:dyDescent="0.2">
      <c r="D58" s="205"/>
    </row>
    <row r="59" spans="1:60" x14ac:dyDescent="0.2">
      <c r="D59" s="205"/>
    </row>
    <row r="60" spans="1:60" x14ac:dyDescent="0.2">
      <c r="D60" s="205"/>
    </row>
    <row r="61" spans="1:60" x14ac:dyDescent="0.2">
      <c r="D61" s="205"/>
    </row>
    <row r="62" spans="1:60" x14ac:dyDescent="0.2">
      <c r="D62" s="205"/>
    </row>
    <row r="63" spans="1:60" x14ac:dyDescent="0.2">
      <c r="D63" s="205"/>
    </row>
    <row r="64" spans="1:60" x14ac:dyDescent="0.2">
      <c r="D64" s="205"/>
    </row>
    <row r="65" spans="4:4" x14ac:dyDescent="0.2">
      <c r="D65" s="205"/>
    </row>
    <row r="66" spans="4:4" x14ac:dyDescent="0.2">
      <c r="D66" s="205"/>
    </row>
    <row r="67" spans="4:4" x14ac:dyDescent="0.2">
      <c r="D67" s="205"/>
    </row>
    <row r="68" spans="4:4" x14ac:dyDescent="0.2">
      <c r="D68" s="205"/>
    </row>
    <row r="69" spans="4:4" x14ac:dyDescent="0.2">
      <c r="D69" s="205"/>
    </row>
    <row r="70" spans="4:4" x14ac:dyDescent="0.2">
      <c r="D70" s="205"/>
    </row>
    <row r="71" spans="4:4" x14ac:dyDescent="0.2">
      <c r="D71" s="205"/>
    </row>
    <row r="72" spans="4:4" x14ac:dyDescent="0.2">
      <c r="D72" s="205"/>
    </row>
    <row r="73" spans="4:4" x14ac:dyDescent="0.2">
      <c r="D73" s="205"/>
    </row>
    <row r="74" spans="4:4" x14ac:dyDescent="0.2">
      <c r="D74" s="205"/>
    </row>
    <row r="75" spans="4:4" x14ac:dyDescent="0.2">
      <c r="D75" s="205"/>
    </row>
    <row r="76" spans="4:4" x14ac:dyDescent="0.2">
      <c r="D76" s="205"/>
    </row>
    <row r="77" spans="4:4" x14ac:dyDescent="0.2">
      <c r="D77" s="205"/>
    </row>
    <row r="78" spans="4:4" x14ac:dyDescent="0.2">
      <c r="D78" s="205"/>
    </row>
    <row r="79" spans="4:4" x14ac:dyDescent="0.2">
      <c r="D79" s="205"/>
    </row>
    <row r="80" spans="4:4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ZL33 33b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'ZL33 33b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2015-07-20T10:07:55Z</dcterms:modified>
</cp:coreProperties>
</file>