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20" yWindow="60" windowWidth="12240" windowHeight="7005" tabRatio="595" activeTab="0"/>
  </bookViews>
  <sheets>
    <sheet name="Krycí list" sheetId="1" r:id="rId1"/>
    <sheet name="Rekapitulace" sheetId="2" r:id="rId2"/>
    <sheet name="Položky" sheetId="3" r:id="rId3"/>
  </sheets>
  <externalReferences>
    <externalReference r:id="rId6"/>
    <externalReference r:id="rId7"/>
  </externalReferences>
  <definedNames>
    <definedName name="cisloobjektu">'[1]Krycí list'!$A$5</definedName>
    <definedName name="cislostavby">'[1]Krycí list'!$A$7</definedName>
    <definedName name="Datum">'Krycí list'!$B$27</definedName>
    <definedName name="Dil">'Rekapitulace'!$A$6</definedName>
    <definedName name="Dodavka">'Rekapitulace'!$G$16</definedName>
    <definedName name="Dodavka0">'[2]Položky'!#REF!</definedName>
    <definedName name="HSV">'Rekapitulace'!$E$16</definedName>
    <definedName name="HSV0">'[2]Položky'!#REF!</definedName>
    <definedName name="HZS">'Rekapitulace'!$I$16</definedName>
    <definedName name="HZS0">'[2]Položky'!#REF!</definedName>
    <definedName name="JKSO">'Krycí list'!$G$2</definedName>
    <definedName name="MJ">'Krycí list'!$G$5</definedName>
    <definedName name="Mont">'Rekapitulace'!$H$16</definedName>
    <definedName name="Montaz0">'[2]Položky'!#REF!</definedName>
    <definedName name="NazevDilu">'Rekapitulace'!$B$6</definedName>
    <definedName name="nazevobjektu">'[1]Krycí list'!$C$5</definedName>
    <definedName name="nazevstavby">'[1]Krycí list'!$C$7</definedName>
    <definedName name="_xlnm.Print_Titles" localSheetId="1">'Rekapitulace'!$1:$6</definedName>
    <definedName name="Objednatel">'Krycí list'!$C$10</definedName>
    <definedName name="_xlnm.Print_Area" localSheetId="0">'Krycí list'!$A$1:$G$45</definedName>
    <definedName name="_xlnm.Print_Area" localSheetId="1">'Rekapitulace'!$A$1:$I$30</definedName>
    <definedName name="PocetMJ">'Krycí list'!$G$6</definedName>
    <definedName name="Poznamka">'Krycí list'!$B$37</definedName>
    <definedName name="Projektant">'Krycí list'!$C$8</definedName>
    <definedName name="PSV">'Rekapitulace'!$F$16</definedName>
    <definedName name="PSV0">'[2]Položky'!#REF!</definedName>
    <definedName name="SazbaDPH1">'Krycí list'!$C$30</definedName>
    <definedName name="SazbaDPH2">'Krycí list'!$C$32</definedName>
    <definedName name="Typ">'[2]Položky'!#REF!</definedName>
    <definedName name="VRN">'Rekapitulace'!$H$29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fullCalcOnLoad="1"/>
</workbook>
</file>

<file path=xl/sharedStrings.xml><?xml version="1.0" encoding="utf-8"?>
<sst xmlns="http://schemas.openxmlformats.org/spreadsheetml/2006/main" count="238" uniqueCount="180">
  <si>
    <t>M2</t>
  </si>
  <si>
    <t>Stavba :</t>
  </si>
  <si>
    <t>Rozpočet :</t>
  </si>
  <si>
    <t>Objekt :</t>
  </si>
  <si>
    <t>Oddil</t>
  </si>
  <si>
    <t>Por</t>
  </si>
  <si>
    <t>Cislo</t>
  </si>
  <si>
    <t>Nazev</t>
  </si>
  <si>
    <t>Mnozstvi</t>
  </si>
  <si>
    <t>Mj</t>
  </si>
  <si>
    <t>CenaJ</t>
  </si>
  <si>
    <t>CenaCelk</t>
  </si>
  <si>
    <t>Dph</t>
  </si>
  <si>
    <t>Rozpočet</t>
  </si>
  <si>
    <t xml:space="preserve">JKSO </t>
  </si>
  <si>
    <t>Objekt</t>
  </si>
  <si>
    <t>Název objektu</t>
  </si>
  <si>
    <t xml:space="preserve">SKP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</si>
  <si>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</si>
  <si>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</si>
  <si>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</si>
  <si>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</si>
  <si>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</si>
  <si>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</si>
  <si>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</si>
  <si>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</si>
  <si>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</si>
  <si>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</si>
  <si>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</si>
  <si>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</si>
  <si>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</si>
  <si>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</si>
  <si>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</si>
  <si>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</si>
  <si>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</si>
  <si>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</si>
  <si>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</si>
  <si>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</si>
  <si>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</si>
  <si>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</si>
  <si>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</si>
  <si>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</si>
  <si>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</si>
  <si>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</si>
  <si>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</si>
  <si>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</si>
  <si>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</si>
  <si>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</si>
  <si>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</si>
  <si>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</si>
  <si>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</si>
  <si>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</si>
  <si>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</si>
  <si>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</si>
  <si>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</si>
  <si>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</si>
  <si>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</si>
  <si>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</si>
  <si>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</si>
  <si>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</si>
  <si>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 xml:space="preserve"> 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</si>
  <si>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</si>
  <si>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</si>
  <si>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</si>
  <si>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</si>
  <si>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</si>
  <si>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</si>
  <si>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</si>
  <si>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</si>
  <si>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</si>
  <si>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</si>
  <si>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</si>
  <si>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</si>
  <si>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</si>
  <si>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</si>
  <si>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</si>
  <si>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</si>
  <si>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</si>
  <si>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</si>
  <si>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</si>
  <si>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</si>
  <si>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CELKEM VRN</t>
  </si>
  <si>
    <t>01</t>
  </si>
  <si>
    <t>M</t>
  </si>
  <si>
    <t>ZEMNÍ PRÁCE</t>
  </si>
  <si>
    <t>S13230-1101</t>
  </si>
  <si>
    <t>RYHY DO 60CM HOR.4 DO 100M3</t>
  </si>
  <si>
    <t>M3</t>
  </si>
  <si>
    <t>S16270-1105</t>
  </si>
  <si>
    <t>PREMISTENI VYKOPKU Z HOR. 1/4 DO 10 KM</t>
  </si>
  <si>
    <t>S16270-1109</t>
  </si>
  <si>
    <t>PREMISTENI VYKOPKU Z HOR. 1/4 ZKD 1 KM</t>
  </si>
  <si>
    <t>S16710-1101</t>
  </si>
  <si>
    <t>NAKL. VYKOPKU NA AUTA DO 100M3 HOR.1/4</t>
  </si>
  <si>
    <t>S17410-1101</t>
  </si>
  <si>
    <t>ZASYP SE ZHUTNENIM KOLEM OBJEKTU</t>
  </si>
  <si>
    <t>S18110-1102</t>
  </si>
  <si>
    <t>UPRAVA PLANE HOR.1/4 SE ZHUTNENIM</t>
  </si>
  <si>
    <t>S11310-7131</t>
  </si>
  <si>
    <t>ODSTR.PODKL.,KRYT.Z BETONU TL.15CM DO200M2</t>
  </si>
  <si>
    <t>S11310-7142</t>
  </si>
  <si>
    <t>ODSTR.PODKL.,KRYT.Z ZIVICE TL.10CM DO200M2</t>
  </si>
  <si>
    <t>A16240-A09</t>
  </si>
  <si>
    <t>POPLATEK ZA ULOŽENÍ ZEMINY NA SKLÁDKU</t>
  </si>
  <si>
    <t>ÚPRAVA PODLOŽÍ</t>
  </si>
  <si>
    <t>S21153-1111</t>
  </si>
  <si>
    <t>VYPLN ODVOD.ZEBER A TRATIVODU HDK 16-32MM</t>
  </si>
  <si>
    <t>S21157-1111</t>
  </si>
  <si>
    <t>VYPLN ODVOD.ZEBER A TRATIVODU STKP TRIDENY</t>
  </si>
  <si>
    <t>S21197-1110</t>
  </si>
  <si>
    <t>ZRIZENI OPLAST.ODV.ZEBER GEOTEXTILII</t>
  </si>
  <si>
    <t>S21231-2111</t>
  </si>
  <si>
    <t>LOZE PRO TRATIVODY Z BETONU PROSTEHO</t>
  </si>
  <si>
    <t>A21275-A04</t>
  </si>
  <si>
    <t>TRATIVODY Z FLEXIBIL.TRUBEK  DN 100</t>
  </si>
  <si>
    <t>A21275-A07</t>
  </si>
  <si>
    <t>ŠACHTIČKY NA TRATIVODECH PVC TRUBEK  HL1,2M</t>
  </si>
  <si>
    <t>KS</t>
  </si>
  <si>
    <t>A72117-Z01</t>
  </si>
  <si>
    <t>NAPOJENÍ DO STÁVAJÍCÍ ŠACHTY</t>
  </si>
  <si>
    <t>SVISLÉ KONSTRUKCE</t>
  </si>
  <si>
    <t>S27431-3511</t>
  </si>
  <si>
    <t>ZAKLADOVE PASY BP C12/15</t>
  </si>
  <si>
    <t>S31121-1126</t>
  </si>
  <si>
    <t>ZDIVO NADZAKL.Z LOM.KAMENE NELICOV. MC 150</t>
  </si>
  <si>
    <t>S31121-1129</t>
  </si>
  <si>
    <t>PRIPLATEK ZA LICOVANI ZDIVA OBOUSTR.</t>
  </si>
  <si>
    <t>KOMUNIKACE A ZPEV.PLOCHY</t>
  </si>
  <si>
    <t>S56472-1111</t>
  </si>
  <si>
    <t>PODKLAD Z HDK 16-32MM TL. 5CM</t>
  </si>
  <si>
    <t>S56483-1111</t>
  </si>
  <si>
    <t>PODKLAD ZE STERKODRTI 0-63 TL.10CM</t>
  </si>
  <si>
    <t>A59121-B01</t>
  </si>
  <si>
    <t>POLOŽENÍ ZÁMKOVÉ DLAŽBY DO GRANULKY 4-8</t>
  </si>
  <si>
    <t>BETONOVÝ ŽLAB BEST II ŠEDÝ</t>
  </si>
  <si>
    <t>BEST DLAŽBA CHODNÍKOVÁ 30/30 TL.5CM ŠEDÁ</t>
  </si>
  <si>
    <t>PŘÍDLAŽBA DL. 50CM</t>
  </si>
  <si>
    <t>POVRCHY,PODLAHY,VÝPLNĚ</t>
  </si>
  <si>
    <t>A61248-A02</t>
  </si>
  <si>
    <t>POTAŽENÍ STĚN SÍŤOVINOU DO LEPIDLA</t>
  </si>
  <si>
    <t>A61299</t>
  </si>
  <si>
    <t>VYROVNÁNÍ KAMENNÉ ZDI</t>
  </si>
  <si>
    <t>TRUBNÍ VEDENÍ</t>
  </si>
  <si>
    <t>A87131-A03</t>
  </si>
  <si>
    <t>KANAL.POTR. PVC JS 110</t>
  </si>
  <si>
    <t>S89962-3131</t>
  </si>
  <si>
    <t>OBETONOVANI POTRUBI BET.PROSTYM TR.C8/10</t>
  </si>
  <si>
    <t>BOURÁNÍ KONSTRUKCÍ</t>
  </si>
  <si>
    <t>S96104-4111</t>
  </si>
  <si>
    <t>BOURANI ZAKLADU Z BET.PROST.PRES 4M2</t>
  </si>
  <si>
    <t>S96202-2491</t>
  </si>
  <si>
    <t>BOURANI ZDIVA KAMEN.MC PRES 4M2</t>
  </si>
  <si>
    <t>S91973-5112</t>
  </si>
  <si>
    <t>REZANI ZIVIC. KRYTU TL.10 CM</t>
  </si>
  <si>
    <t>BM</t>
  </si>
  <si>
    <t>A96999</t>
  </si>
  <si>
    <t>VYBROUŠENÍ DRÁŽKY V KAMENNÉM ZDIVU</t>
  </si>
  <si>
    <t>PŘESUN HMOT</t>
  </si>
  <si>
    <t>S99822-3011</t>
  </si>
  <si>
    <t>PRESUN HMOT- KOMUNIKACE DLAZDENE</t>
  </si>
  <si>
    <t>T</t>
  </si>
  <si>
    <t>A97908-A01</t>
  </si>
  <si>
    <t>PŘESUN A NALOŽENÍ SUTĚ</t>
  </si>
  <si>
    <t>A97908-B03</t>
  </si>
  <si>
    <t>ODVOZ SUTI DO 15KM</t>
  </si>
  <si>
    <t>A97908-C01</t>
  </si>
  <si>
    <t>POPLATEK ZA SUŤ - STAVEBNÍ SUŤ</t>
  </si>
  <si>
    <t>A97908-C04</t>
  </si>
  <si>
    <t>POPLATEK ZA SUŤ - ŽIVICE</t>
  </si>
  <si>
    <t>IZOLACE PROTI VODĚ</t>
  </si>
  <si>
    <t>S21197-1121</t>
  </si>
  <si>
    <t>ZRIZENI OPLAST.ODV.ZEBER GEOTEXT.SVISLE</t>
  </si>
  <si>
    <t>A71113-A01</t>
  </si>
  <si>
    <t>IZOLACE NOPOVÁ  GUTTABETA T50 VČ.LEPENÍ</t>
  </si>
  <si>
    <t>A71113-A11</t>
  </si>
  <si>
    <t>IZOLACE NOPOVÁ  - UKONČENÍ LIŠTOU</t>
  </si>
  <si>
    <t>tendr</t>
  </si>
  <si>
    <t>SANACE SUTERÉNNÍCH ZDÍ</t>
  </si>
  <si>
    <t>ZŠ TGM - ÚPRAVY PO HAVÁRII KANALIZACE</t>
  </si>
  <si>
    <t>512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</si>
</sst>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,##0.00&quot; Kč&quot;;\-#,##0.00&quot; Kč&quot;"/>
    <numFmt numFmtId="174" formatCode="#,##0.000"/>
    <numFmt numFmtId="175" formatCode="0.00000"/>
    <numFmt numFmtId="176" formatCode="0.0"/>
    <numFmt numFmtId="177" formatCode="#,##0\ &quot;Kč&quot;"/>
    <numFmt numFmtId="178" formatCode="dd/mm/yy"/>
    <numFmt numFmtId="179" formatCode="#,##0.0"/>
  </numFmts>
  <fonts count="33">
    <font>
      <sz val="10"/>
      <color indexed="8"/>
      <name val="Arial"/>
      <family val="0"/>
    </font>
    <font>
      <sz val="10"/>
      <color indexed="8"/>
      <name val="Times New Roman CE"/>
      <family val="0"/>
    </font>
    <font>
      <sz val="8"/>
      <color indexed="8"/>
      <name val="Times New Roman CE"/>
      <family val="0"/>
    </font>
    <font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 CE"/>
      <family val="0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10"/>
      <color indexed="8"/>
      <name val="Times New Roman CE"/>
      <family val="1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8" fillId="0" borderId="1" applyNumberFormat="0" applyFill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11" fillId="12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4" borderId="6" applyNumberFormat="0" applyFont="0" applyAlignment="0" applyProtection="0"/>
    <xf numFmtId="9" fontId="1" fillId="0" borderId="0" applyFont="0" applyFill="0" applyBorder="0" applyAlignment="0" applyProtection="0"/>
    <xf numFmtId="0" fontId="17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7" fillId="0" borderId="0" applyNumberFormat="0" applyFill="0" applyBorder="0" applyAlignment="0" applyProtection="0"/>
    <xf numFmtId="0" fontId="20" fillId="7" borderId="8" applyNumberFormat="0" applyAlignment="0" applyProtection="0"/>
    <xf numFmtId="0" fontId="21" fillId="13" borderId="8" applyNumberFormat="0" applyAlignment="0" applyProtection="0"/>
    <xf numFmtId="0" fontId="22" fillId="13" borderId="9" applyNumberFormat="0" applyAlignment="0" applyProtection="0"/>
    <xf numFmtId="0" fontId="23" fillId="0" borderId="0" applyNumberFormat="0" applyFill="0" applyBorder="0" applyAlignment="0" applyProtection="0"/>
    <xf numFmtId="0" fontId="7" fillId="14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</cellStyleXfs>
  <cellXfs count="183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right"/>
    </xf>
    <xf numFmtId="0" fontId="5" fillId="0" borderId="10" xfId="48" applyFont="1" applyBorder="1">
      <alignment/>
      <protection/>
    </xf>
    <xf numFmtId="0" fontId="3" fillId="0" borderId="10" xfId="48" applyFont="1" applyBorder="1">
      <alignment/>
      <protection/>
    </xf>
    <xf numFmtId="0" fontId="3" fillId="0" borderId="10" xfId="48" applyFont="1" applyBorder="1" applyAlignment="1">
      <alignment horizontal="right"/>
      <protection/>
    </xf>
    <xf numFmtId="0" fontId="3" fillId="0" borderId="11" xfId="48" applyFont="1" applyBorder="1">
      <alignment/>
      <protection/>
    </xf>
    <xf numFmtId="0" fontId="0" fillId="0" borderId="10" xfId="0" applyBorder="1" applyAlignment="1">
      <alignment/>
    </xf>
    <xf numFmtId="0" fontId="3" fillId="0" borderId="10" xfId="47" applyNumberFormat="1" applyFont="1" applyBorder="1" applyAlignment="1">
      <alignment horizontal="left"/>
      <protection/>
    </xf>
    <xf numFmtId="0" fontId="0" fillId="0" borderId="12" xfId="0" applyBorder="1" applyAlignment="1">
      <alignment/>
    </xf>
    <xf numFmtId="0" fontId="5" fillId="0" borderId="13" xfId="48" applyFont="1" applyBorder="1">
      <alignment/>
      <protection/>
    </xf>
    <xf numFmtId="0" fontId="3" fillId="0" borderId="13" xfId="48" applyFont="1" applyBorder="1">
      <alignment/>
      <protection/>
    </xf>
    <xf numFmtId="0" fontId="3" fillId="0" borderId="13" xfId="48" applyFont="1" applyBorder="1" applyAlignment="1">
      <alignment horizontal="right"/>
      <protection/>
    </xf>
    <xf numFmtId="0" fontId="0" fillId="0" borderId="14" xfId="0" applyBorder="1" applyAlignment="1">
      <alignment/>
    </xf>
    <xf numFmtId="0" fontId="24" fillId="0" borderId="15" xfId="47" applyFont="1" applyBorder="1" applyAlignment="1">
      <alignment horizontal="centerContinuous" vertical="top"/>
      <protection/>
    </xf>
    <xf numFmtId="0" fontId="3" fillId="0" borderId="15" xfId="47" applyFont="1" applyBorder="1" applyAlignment="1">
      <alignment horizontal="centerContinuous"/>
      <protection/>
    </xf>
    <xf numFmtId="0" fontId="4" fillId="0" borderId="0" xfId="47">
      <alignment/>
      <protection/>
    </xf>
    <xf numFmtId="0" fontId="5" fillId="18" borderId="16" xfId="47" applyFont="1" applyFill="1" applyBorder="1" applyAlignment="1">
      <alignment horizontal="left"/>
      <protection/>
    </xf>
    <xf numFmtId="0" fontId="25" fillId="18" borderId="17" xfId="47" applyFont="1" applyFill="1" applyBorder="1" applyAlignment="1">
      <alignment horizontal="centerContinuous"/>
      <protection/>
    </xf>
    <xf numFmtId="0" fontId="26" fillId="18" borderId="18" xfId="47" applyFont="1" applyFill="1" applyBorder="1" applyAlignment="1">
      <alignment horizontal="left"/>
      <protection/>
    </xf>
    <xf numFmtId="0" fontId="25" fillId="0" borderId="19" xfId="47" applyFont="1" applyBorder="1">
      <alignment/>
      <protection/>
    </xf>
    <xf numFmtId="49" fontId="25" fillId="0" borderId="20" xfId="47" applyNumberFormat="1" applyFont="1" applyBorder="1" applyAlignment="1">
      <alignment horizontal="left"/>
      <protection/>
    </xf>
    <xf numFmtId="0" fontId="3" fillId="0" borderId="21" xfId="47" applyFont="1" applyBorder="1">
      <alignment/>
      <protection/>
    </xf>
    <xf numFmtId="0" fontId="25" fillId="0" borderId="22" xfId="47" applyFont="1" applyBorder="1">
      <alignment/>
      <protection/>
    </xf>
    <xf numFmtId="0" fontId="25" fillId="0" borderId="23" xfId="47" applyFont="1" applyBorder="1">
      <alignment/>
      <protection/>
    </xf>
    <xf numFmtId="0" fontId="25" fillId="0" borderId="24" xfId="47" applyFont="1" applyBorder="1">
      <alignment/>
      <protection/>
    </xf>
    <xf numFmtId="0" fontId="25" fillId="0" borderId="25" xfId="47" applyFont="1" applyBorder="1" applyAlignment="1">
      <alignment horizontal="left"/>
      <protection/>
    </xf>
    <xf numFmtId="0" fontId="5" fillId="0" borderId="21" xfId="47" applyFont="1" applyBorder="1">
      <alignment/>
      <protection/>
    </xf>
    <xf numFmtId="49" fontId="25" fillId="0" borderId="25" xfId="47" applyNumberFormat="1" applyFont="1" applyBorder="1" applyAlignment="1">
      <alignment horizontal="left"/>
      <protection/>
    </xf>
    <xf numFmtId="49" fontId="5" fillId="18" borderId="21" xfId="47" applyNumberFormat="1" applyFont="1" applyFill="1" applyBorder="1">
      <alignment/>
      <protection/>
    </xf>
    <xf numFmtId="49" fontId="3" fillId="18" borderId="22" xfId="47" applyNumberFormat="1" applyFont="1" applyFill="1" applyBorder="1">
      <alignment/>
      <protection/>
    </xf>
    <xf numFmtId="0" fontId="5" fillId="18" borderId="23" xfId="47" applyFont="1" applyFill="1" applyBorder="1">
      <alignment/>
      <protection/>
    </xf>
    <xf numFmtId="0" fontId="3" fillId="18" borderId="23" xfId="47" applyFont="1" applyFill="1" applyBorder="1">
      <alignment/>
      <protection/>
    </xf>
    <xf numFmtId="0" fontId="3" fillId="18" borderId="22" xfId="47" applyFont="1" applyFill="1" applyBorder="1">
      <alignment/>
      <protection/>
    </xf>
    <xf numFmtId="0" fontId="25" fillId="0" borderId="24" xfId="47" applyFont="1" applyFill="1" applyBorder="1">
      <alignment/>
      <protection/>
    </xf>
    <xf numFmtId="3" fontId="25" fillId="0" borderId="25" xfId="47" applyNumberFormat="1" applyFont="1" applyBorder="1" applyAlignment="1">
      <alignment horizontal="left"/>
      <protection/>
    </xf>
    <xf numFmtId="0" fontId="4" fillId="0" borderId="0" xfId="47" applyFill="1">
      <alignment/>
      <protection/>
    </xf>
    <xf numFmtId="49" fontId="5" fillId="18" borderId="26" xfId="47" applyNumberFormat="1" applyFont="1" applyFill="1" applyBorder="1">
      <alignment/>
      <protection/>
    </xf>
    <xf numFmtId="49" fontId="3" fillId="18" borderId="27" xfId="47" applyNumberFormat="1" applyFont="1" applyFill="1" applyBorder="1">
      <alignment/>
      <protection/>
    </xf>
    <xf numFmtId="0" fontId="5" fillId="18" borderId="0" xfId="47" applyFont="1" applyFill="1" applyBorder="1">
      <alignment/>
      <protection/>
    </xf>
    <xf numFmtId="0" fontId="3" fillId="18" borderId="0" xfId="47" applyFont="1" applyFill="1" applyBorder="1">
      <alignment/>
      <protection/>
    </xf>
    <xf numFmtId="49" fontId="25" fillId="0" borderId="24" xfId="47" applyNumberFormat="1" applyFont="1" applyBorder="1" applyAlignment="1">
      <alignment horizontal="left"/>
      <protection/>
    </xf>
    <xf numFmtId="0" fontId="25" fillId="0" borderId="28" xfId="47" applyFont="1" applyBorder="1">
      <alignment/>
      <protection/>
    </xf>
    <xf numFmtId="0" fontId="25" fillId="0" borderId="24" xfId="47" applyNumberFormat="1" applyFont="1" applyBorder="1">
      <alignment/>
      <protection/>
    </xf>
    <xf numFmtId="0" fontId="25" fillId="0" borderId="29" xfId="47" applyNumberFormat="1" applyFont="1" applyBorder="1" applyAlignment="1">
      <alignment horizontal="left"/>
      <protection/>
    </xf>
    <xf numFmtId="0" fontId="4" fillId="0" borderId="0" xfId="47" applyNumberFormat="1" applyBorder="1">
      <alignment/>
      <protection/>
    </xf>
    <xf numFmtId="0" fontId="4" fillId="0" borderId="0" xfId="47" applyNumberFormat="1">
      <alignment/>
      <protection/>
    </xf>
    <xf numFmtId="0" fontId="25" fillId="0" borderId="29" xfId="47" applyFont="1" applyBorder="1" applyAlignment="1">
      <alignment horizontal="left"/>
      <protection/>
    </xf>
    <xf numFmtId="0" fontId="4" fillId="0" borderId="0" xfId="47" applyBorder="1">
      <alignment/>
      <protection/>
    </xf>
    <xf numFmtId="0" fontId="25" fillId="0" borderId="24" xfId="47" applyFont="1" applyFill="1" applyBorder="1" applyAlignment="1">
      <alignment/>
      <protection/>
    </xf>
    <xf numFmtId="0" fontId="25" fillId="0" borderId="29" xfId="47" applyFont="1" applyFill="1" applyBorder="1" applyAlignment="1">
      <alignment/>
      <protection/>
    </xf>
    <xf numFmtId="0" fontId="4" fillId="0" borderId="0" xfId="47" applyFont="1" applyFill="1" applyBorder="1" applyAlignment="1">
      <alignment/>
      <protection/>
    </xf>
    <xf numFmtId="0" fontId="25" fillId="0" borderId="24" xfId="47" applyFont="1" applyBorder="1" applyAlignment="1">
      <alignment/>
      <protection/>
    </xf>
    <xf numFmtId="0" fontId="25" fillId="0" borderId="29" xfId="47" applyFont="1" applyBorder="1" applyAlignment="1">
      <alignment/>
      <protection/>
    </xf>
    <xf numFmtId="3" fontId="4" fillId="0" borderId="0" xfId="47" applyNumberFormat="1">
      <alignment/>
      <protection/>
    </xf>
    <xf numFmtId="0" fontId="25" fillId="0" borderId="21" xfId="47" applyFont="1" applyBorder="1">
      <alignment/>
      <protection/>
    </xf>
    <xf numFmtId="0" fontId="25" fillId="0" borderId="19" xfId="47" applyFont="1" applyBorder="1" applyAlignment="1">
      <alignment horizontal="left"/>
      <protection/>
    </xf>
    <xf numFmtId="0" fontId="25" fillId="0" borderId="30" xfId="47" applyFont="1" applyBorder="1" applyAlignment="1">
      <alignment horizontal="left"/>
      <protection/>
    </xf>
    <xf numFmtId="0" fontId="24" fillId="0" borderId="31" xfId="47" applyFont="1" applyBorder="1" applyAlignment="1">
      <alignment horizontal="centerContinuous" vertical="center"/>
      <protection/>
    </xf>
    <xf numFmtId="0" fontId="27" fillId="0" borderId="32" xfId="47" applyFont="1" applyBorder="1" applyAlignment="1">
      <alignment horizontal="centerContinuous" vertical="center"/>
      <protection/>
    </xf>
    <xf numFmtId="0" fontId="3" fillId="0" borderId="32" xfId="47" applyFont="1" applyBorder="1" applyAlignment="1">
      <alignment horizontal="centerContinuous" vertical="center"/>
      <protection/>
    </xf>
    <xf numFmtId="0" fontId="3" fillId="0" borderId="33" xfId="47" applyFont="1" applyBorder="1" applyAlignment="1">
      <alignment horizontal="centerContinuous" vertical="center"/>
      <protection/>
    </xf>
    <xf numFmtId="0" fontId="5" fillId="18" borderId="34" xfId="47" applyFont="1" applyFill="1" applyBorder="1" applyAlignment="1">
      <alignment horizontal="left"/>
      <protection/>
    </xf>
    <xf numFmtId="0" fontId="3" fillId="18" borderId="35" xfId="47" applyFont="1" applyFill="1" applyBorder="1" applyAlignment="1">
      <alignment horizontal="left"/>
      <protection/>
    </xf>
    <xf numFmtId="0" fontId="3" fillId="18" borderId="36" xfId="47" applyFont="1" applyFill="1" applyBorder="1" applyAlignment="1">
      <alignment horizontal="centerContinuous"/>
      <protection/>
    </xf>
    <xf numFmtId="0" fontId="5" fillId="18" borderId="35" xfId="47" applyFont="1" applyFill="1" applyBorder="1" applyAlignment="1">
      <alignment horizontal="centerContinuous"/>
      <protection/>
    </xf>
    <xf numFmtId="0" fontId="3" fillId="18" borderId="35" xfId="47" applyFont="1" applyFill="1" applyBorder="1" applyAlignment="1">
      <alignment horizontal="centerContinuous"/>
      <protection/>
    </xf>
    <xf numFmtId="0" fontId="3" fillId="0" borderId="37" xfId="47" applyFont="1" applyBorder="1">
      <alignment/>
      <protection/>
    </xf>
    <xf numFmtId="0" fontId="3" fillId="0" borderId="38" xfId="47" applyFont="1" applyBorder="1">
      <alignment/>
      <protection/>
    </xf>
    <xf numFmtId="3" fontId="3" fillId="0" borderId="20" xfId="47" applyNumberFormat="1" applyFont="1" applyBorder="1">
      <alignment/>
      <protection/>
    </xf>
    <xf numFmtId="0" fontId="3" fillId="0" borderId="16" xfId="47" applyFont="1" applyBorder="1">
      <alignment/>
      <protection/>
    </xf>
    <xf numFmtId="3" fontId="3" fillId="0" borderId="18" xfId="47" applyNumberFormat="1" applyFont="1" applyBorder="1">
      <alignment/>
      <protection/>
    </xf>
    <xf numFmtId="0" fontId="3" fillId="0" borderId="17" xfId="47" applyFont="1" applyBorder="1">
      <alignment/>
      <protection/>
    </xf>
    <xf numFmtId="3" fontId="3" fillId="0" borderId="23" xfId="47" applyNumberFormat="1" applyFont="1" applyBorder="1">
      <alignment/>
      <protection/>
    </xf>
    <xf numFmtId="0" fontId="3" fillId="0" borderId="22" xfId="47" applyFont="1" applyBorder="1">
      <alignment/>
      <protection/>
    </xf>
    <xf numFmtId="0" fontId="3" fillId="0" borderId="39" xfId="47" applyFont="1" applyBorder="1">
      <alignment/>
      <protection/>
    </xf>
    <xf numFmtId="0" fontId="3" fillId="0" borderId="38" xfId="47" applyFont="1" applyBorder="1" applyAlignment="1">
      <alignment shrinkToFit="1"/>
      <protection/>
    </xf>
    <xf numFmtId="0" fontId="3" fillId="0" borderId="40" xfId="47" applyFont="1" applyBorder="1">
      <alignment/>
      <protection/>
    </xf>
    <xf numFmtId="0" fontId="3" fillId="0" borderId="26" xfId="47" applyFont="1" applyBorder="1">
      <alignment/>
      <protection/>
    </xf>
    <xf numFmtId="0" fontId="3" fillId="0" borderId="0" xfId="47" applyFont="1" applyBorder="1">
      <alignment/>
      <protection/>
    </xf>
    <xf numFmtId="3" fontId="3" fillId="0" borderId="41" xfId="47" applyNumberFormat="1" applyFont="1" applyBorder="1">
      <alignment/>
      <protection/>
    </xf>
    <xf numFmtId="0" fontId="3" fillId="0" borderId="42" xfId="47" applyFont="1" applyBorder="1">
      <alignment/>
      <protection/>
    </xf>
    <xf numFmtId="3" fontId="3" fillId="0" borderId="43" xfId="47" applyNumberFormat="1" applyFont="1" applyBorder="1">
      <alignment/>
      <protection/>
    </xf>
    <xf numFmtId="0" fontId="3" fillId="0" borderId="44" xfId="47" applyFont="1" applyBorder="1">
      <alignment/>
      <protection/>
    </xf>
    <xf numFmtId="0" fontId="5" fillId="18" borderId="16" xfId="47" applyFont="1" applyFill="1" applyBorder="1">
      <alignment/>
      <protection/>
    </xf>
    <xf numFmtId="0" fontId="5" fillId="18" borderId="18" xfId="47" applyFont="1" applyFill="1" applyBorder="1">
      <alignment/>
      <protection/>
    </xf>
    <xf numFmtId="0" fontId="5" fillId="18" borderId="17" xfId="47" applyFont="1" applyFill="1" applyBorder="1">
      <alignment/>
      <protection/>
    </xf>
    <xf numFmtId="0" fontId="5" fillId="18" borderId="45" xfId="47" applyFont="1" applyFill="1" applyBorder="1">
      <alignment/>
      <protection/>
    </xf>
    <xf numFmtId="0" fontId="5" fillId="18" borderId="46" xfId="47" applyFont="1" applyFill="1" applyBorder="1">
      <alignment/>
      <protection/>
    </xf>
    <xf numFmtId="0" fontId="3" fillId="0" borderId="27" xfId="47" applyFont="1" applyBorder="1">
      <alignment/>
      <protection/>
    </xf>
    <xf numFmtId="0" fontId="3" fillId="0" borderId="0" xfId="47" applyFont="1">
      <alignment/>
      <protection/>
    </xf>
    <xf numFmtId="0" fontId="3" fillId="0" borderId="47" xfId="47" applyFont="1" applyBorder="1">
      <alignment/>
      <protection/>
    </xf>
    <xf numFmtId="0" fontId="3" fillId="0" borderId="48" xfId="47" applyFont="1" applyBorder="1">
      <alignment/>
      <protection/>
    </xf>
    <xf numFmtId="0" fontId="3" fillId="0" borderId="0" xfId="47" applyFont="1" applyBorder="1" applyAlignment="1">
      <alignment horizontal="right"/>
      <protection/>
    </xf>
    <xf numFmtId="178" fontId="3" fillId="0" borderId="0" xfId="47" applyNumberFormat="1" applyFont="1" applyBorder="1">
      <alignment/>
      <protection/>
    </xf>
    <xf numFmtId="0" fontId="3" fillId="0" borderId="0" xfId="47" applyFont="1" applyFill="1" applyBorder="1">
      <alignment/>
      <protection/>
    </xf>
    <xf numFmtId="0" fontId="3" fillId="0" borderId="49" xfId="47" applyFont="1" applyBorder="1">
      <alignment/>
      <protection/>
    </xf>
    <xf numFmtId="0" fontId="3" fillId="0" borderId="50" xfId="47" applyFont="1" applyBorder="1">
      <alignment/>
      <protection/>
    </xf>
    <xf numFmtId="0" fontId="3" fillId="0" borderId="51" xfId="47" applyFont="1" applyBorder="1">
      <alignment/>
      <protection/>
    </xf>
    <xf numFmtId="0" fontId="3" fillId="0" borderId="52" xfId="47" applyFont="1" applyBorder="1">
      <alignment/>
      <protection/>
    </xf>
    <xf numFmtId="176" fontId="3" fillId="0" borderId="53" xfId="47" applyNumberFormat="1" applyFont="1" applyBorder="1" applyAlignment="1">
      <alignment horizontal="right"/>
      <protection/>
    </xf>
    <xf numFmtId="0" fontId="3" fillId="0" borderId="53" xfId="47" applyFont="1" applyBorder="1">
      <alignment/>
      <protection/>
    </xf>
    <xf numFmtId="0" fontId="3" fillId="0" borderId="23" xfId="47" applyFont="1" applyBorder="1">
      <alignment/>
      <protection/>
    </xf>
    <xf numFmtId="176" fontId="3" fillId="0" borderId="22" xfId="47" applyNumberFormat="1" applyFont="1" applyBorder="1" applyAlignment="1">
      <alignment horizontal="right"/>
      <protection/>
    </xf>
    <xf numFmtId="0" fontId="27" fillId="18" borderId="42" xfId="47" applyFont="1" applyFill="1" applyBorder="1">
      <alignment/>
      <protection/>
    </xf>
    <xf numFmtId="0" fontId="27" fillId="18" borderId="43" xfId="47" applyFont="1" applyFill="1" applyBorder="1">
      <alignment/>
      <protection/>
    </xf>
    <xf numFmtId="0" fontId="27" fillId="18" borderId="44" xfId="47" applyFont="1" applyFill="1" applyBorder="1">
      <alignment/>
      <protection/>
    </xf>
    <xf numFmtId="0" fontId="28" fillId="0" borderId="0" xfId="47" applyFont="1">
      <alignment/>
      <protection/>
    </xf>
    <xf numFmtId="0" fontId="4" fillId="0" borderId="0" xfId="47" applyAlignment="1">
      <alignment/>
      <protection/>
    </xf>
    <xf numFmtId="0" fontId="4" fillId="0" borderId="0" xfId="47" applyAlignment="1">
      <alignment vertical="justify"/>
      <protection/>
    </xf>
    <xf numFmtId="0" fontId="3" fillId="0" borderId="12" xfId="47" applyNumberFormat="1" applyFont="1" applyBorder="1">
      <alignment/>
      <protection/>
    </xf>
    <xf numFmtId="49" fontId="24" fillId="0" borderId="0" xfId="47" applyNumberFormat="1" applyFont="1" applyAlignment="1">
      <alignment horizontal="centerContinuous"/>
      <protection/>
    </xf>
    <xf numFmtId="0" fontId="24" fillId="0" borderId="0" xfId="47" applyFont="1" applyAlignment="1">
      <alignment horizontal="centerContinuous"/>
      <protection/>
    </xf>
    <xf numFmtId="0" fontId="24" fillId="0" borderId="0" xfId="47" applyFont="1" applyBorder="1" applyAlignment="1">
      <alignment horizontal="centerContinuous"/>
      <protection/>
    </xf>
    <xf numFmtId="49" fontId="5" fillId="18" borderId="34" xfId="47" applyNumberFormat="1" applyFont="1" applyFill="1" applyBorder="1" applyAlignment="1">
      <alignment horizontal="center"/>
      <protection/>
    </xf>
    <xf numFmtId="0" fontId="5" fillId="18" borderId="35" xfId="47" applyFont="1" applyFill="1" applyBorder="1" applyAlignment="1">
      <alignment horizontal="center"/>
      <protection/>
    </xf>
    <xf numFmtId="0" fontId="5" fillId="18" borderId="36" xfId="47" applyFont="1" applyFill="1" applyBorder="1" applyAlignment="1">
      <alignment horizontal="center"/>
      <protection/>
    </xf>
    <xf numFmtId="0" fontId="5" fillId="18" borderId="54" xfId="47" applyFont="1" applyFill="1" applyBorder="1" applyAlignment="1">
      <alignment horizontal="center"/>
      <protection/>
    </xf>
    <xf numFmtId="0" fontId="5" fillId="18" borderId="55" xfId="47" applyFont="1" applyFill="1" applyBorder="1" applyAlignment="1">
      <alignment horizontal="center"/>
      <protection/>
    </xf>
    <xf numFmtId="0" fontId="5" fillId="18" borderId="56" xfId="47" applyFont="1" applyFill="1" applyBorder="1" applyAlignment="1">
      <alignment horizontal="center"/>
      <protection/>
    </xf>
    <xf numFmtId="0" fontId="25" fillId="0" borderId="0" xfId="47" applyFont="1" applyBorder="1">
      <alignment/>
      <protection/>
    </xf>
    <xf numFmtId="3" fontId="3" fillId="0" borderId="48" xfId="47" applyNumberFormat="1" applyFont="1" applyBorder="1">
      <alignment/>
      <protection/>
    </xf>
    <xf numFmtId="3" fontId="3" fillId="0" borderId="57" xfId="47" applyNumberFormat="1" applyFont="1" applyBorder="1">
      <alignment/>
      <protection/>
    </xf>
    <xf numFmtId="3" fontId="3" fillId="0" borderId="27" xfId="47" applyNumberFormat="1" applyFont="1" applyBorder="1">
      <alignment/>
      <protection/>
    </xf>
    <xf numFmtId="0" fontId="5" fillId="18" borderId="34" xfId="47" applyFont="1" applyFill="1" applyBorder="1">
      <alignment/>
      <protection/>
    </xf>
    <xf numFmtId="0" fontId="5" fillId="18" borderId="35" xfId="47" applyFont="1" applyFill="1" applyBorder="1">
      <alignment/>
      <protection/>
    </xf>
    <xf numFmtId="3" fontId="5" fillId="18" borderId="36" xfId="47" applyNumberFormat="1" applyFont="1" applyFill="1" applyBorder="1">
      <alignment/>
      <protection/>
    </xf>
    <xf numFmtId="3" fontId="5" fillId="18" borderId="55" xfId="47" applyNumberFormat="1" applyFont="1" applyFill="1" applyBorder="1">
      <alignment/>
      <protection/>
    </xf>
    <xf numFmtId="3" fontId="5" fillId="18" borderId="56" xfId="47" applyNumberFormat="1" applyFont="1" applyFill="1" applyBorder="1">
      <alignment/>
      <protection/>
    </xf>
    <xf numFmtId="0" fontId="30" fillId="0" borderId="0" xfId="47" applyFont="1">
      <alignment/>
      <protection/>
    </xf>
    <xf numFmtId="3" fontId="24" fillId="0" borderId="0" xfId="47" applyNumberFormat="1" applyFont="1" applyAlignment="1">
      <alignment horizontal="centerContinuous"/>
      <protection/>
    </xf>
    <xf numFmtId="0" fontId="3" fillId="18" borderId="46" xfId="47" applyFont="1" applyFill="1" applyBorder="1">
      <alignment/>
      <protection/>
    </xf>
    <xf numFmtId="0" fontId="5" fillId="18" borderId="58" xfId="47" applyFont="1" applyFill="1" applyBorder="1" applyAlignment="1">
      <alignment horizontal="right"/>
      <protection/>
    </xf>
    <xf numFmtId="0" fontId="5" fillId="18" borderId="18" xfId="47" applyFont="1" applyFill="1" applyBorder="1" applyAlignment="1">
      <alignment horizontal="right"/>
      <protection/>
    </xf>
    <xf numFmtId="0" fontId="5" fillId="18" borderId="17" xfId="47" applyFont="1" applyFill="1" applyBorder="1" applyAlignment="1">
      <alignment horizontal="center"/>
      <protection/>
    </xf>
    <xf numFmtId="4" fontId="26" fillId="18" borderId="18" xfId="47" applyNumberFormat="1" applyFont="1" applyFill="1" applyBorder="1" applyAlignment="1">
      <alignment horizontal="right"/>
      <protection/>
    </xf>
    <xf numFmtId="4" fontId="26" fillId="18" borderId="46" xfId="47" applyNumberFormat="1" applyFont="1" applyFill="1" applyBorder="1" applyAlignment="1">
      <alignment horizontal="right"/>
      <protection/>
    </xf>
    <xf numFmtId="0" fontId="3" fillId="0" borderId="30" xfId="47" applyFont="1" applyBorder="1">
      <alignment/>
      <protection/>
    </xf>
    <xf numFmtId="3" fontId="3" fillId="0" borderId="39" xfId="47" applyNumberFormat="1" applyFont="1" applyBorder="1" applyAlignment="1">
      <alignment horizontal="right"/>
      <protection/>
    </xf>
    <xf numFmtId="176" fontId="3" fillId="0" borderId="24" xfId="47" applyNumberFormat="1" applyFont="1" applyBorder="1" applyAlignment="1">
      <alignment horizontal="right"/>
      <protection/>
    </xf>
    <xf numFmtId="3" fontId="3" fillId="0" borderId="49" xfId="47" applyNumberFormat="1" applyFont="1" applyBorder="1" applyAlignment="1">
      <alignment horizontal="right"/>
      <protection/>
    </xf>
    <xf numFmtId="4" fontId="3" fillId="0" borderId="38" xfId="47" applyNumberFormat="1" applyFont="1" applyBorder="1" applyAlignment="1">
      <alignment horizontal="right"/>
      <protection/>
    </xf>
    <xf numFmtId="3" fontId="3" fillId="0" borderId="30" xfId="47" applyNumberFormat="1" applyFont="1" applyBorder="1" applyAlignment="1">
      <alignment horizontal="right"/>
      <protection/>
    </xf>
    <xf numFmtId="0" fontId="3" fillId="18" borderId="42" xfId="47" applyFont="1" applyFill="1" applyBorder="1">
      <alignment/>
      <protection/>
    </xf>
    <xf numFmtId="0" fontId="5" fillId="18" borderId="43" xfId="47" applyFont="1" applyFill="1" applyBorder="1">
      <alignment/>
      <protection/>
    </xf>
    <xf numFmtId="0" fontId="3" fillId="18" borderId="43" xfId="47" applyFont="1" applyFill="1" applyBorder="1">
      <alignment/>
      <protection/>
    </xf>
    <xf numFmtId="4" fontId="3" fillId="18" borderId="59" xfId="47" applyNumberFormat="1" applyFont="1" applyFill="1" applyBorder="1">
      <alignment/>
      <protection/>
    </xf>
    <xf numFmtId="4" fontId="3" fillId="18" borderId="42" xfId="47" applyNumberFormat="1" applyFont="1" applyFill="1" applyBorder="1">
      <alignment/>
      <protection/>
    </xf>
    <xf numFmtId="4" fontId="3" fillId="18" borderId="43" xfId="47" applyNumberFormat="1" applyFont="1" applyFill="1" applyBorder="1">
      <alignment/>
      <protection/>
    </xf>
    <xf numFmtId="3" fontId="31" fillId="0" borderId="0" xfId="47" applyNumberFormat="1" applyFont="1">
      <alignment/>
      <protection/>
    </xf>
    <xf numFmtId="4" fontId="31" fillId="0" borderId="0" xfId="47" applyNumberFormat="1" applyFont="1">
      <alignment/>
      <protection/>
    </xf>
    <xf numFmtId="4" fontId="4" fillId="0" borderId="0" xfId="47" applyNumberFormat="1">
      <alignment/>
      <protection/>
    </xf>
    <xf numFmtId="0" fontId="1" fillId="19" borderId="23" xfId="0" applyFont="1" applyFill="1" applyBorder="1" applyAlignment="1">
      <alignment horizontal="left"/>
    </xf>
    <xf numFmtId="0" fontId="0" fillId="18" borderId="23" xfId="0" applyFill="1" applyBorder="1" applyAlignment="1">
      <alignment/>
    </xf>
    <xf numFmtId="3" fontId="25" fillId="0" borderId="0" xfId="47" applyNumberFormat="1" applyFont="1" applyBorder="1">
      <alignment/>
      <protection/>
    </xf>
    <xf numFmtId="0" fontId="2" fillId="0" borderId="0" xfId="0" applyFont="1" applyFill="1" applyAlignment="1">
      <alignment horizontal="left"/>
    </xf>
    <xf numFmtId="173" fontId="2" fillId="0" borderId="0" xfId="0" applyNumberFormat="1" applyFont="1" applyFill="1" applyAlignment="1">
      <alignment horizontal="right"/>
    </xf>
    <xf numFmtId="0" fontId="1" fillId="19" borderId="60" xfId="0" applyFont="1" applyFill="1" applyBorder="1" applyAlignment="1">
      <alignment horizontal="right"/>
    </xf>
    <xf numFmtId="9" fontId="2" fillId="0" borderId="0" xfId="0" applyNumberFormat="1" applyFont="1" applyFill="1" applyAlignment="1">
      <alignment horizontal="right"/>
    </xf>
    <xf numFmtId="173" fontId="2" fillId="19" borderId="23" xfId="0" applyNumberFormat="1" applyFont="1" applyFill="1" applyBorder="1" applyAlignment="1">
      <alignment horizontal="right"/>
    </xf>
    <xf numFmtId="9" fontId="2" fillId="19" borderId="22" xfId="0" applyNumberFormat="1" applyFont="1" applyFill="1" applyBorder="1" applyAlignment="1">
      <alignment horizontal="right"/>
    </xf>
    <xf numFmtId="173" fontId="32" fillId="0" borderId="0" xfId="0" applyNumberFormat="1" applyFont="1" applyFill="1" applyAlignment="1">
      <alignment horizontal="right"/>
    </xf>
    <xf numFmtId="0" fontId="0" fillId="18" borderId="22" xfId="0" applyFill="1" applyBorder="1" applyAlignment="1">
      <alignment/>
    </xf>
    <xf numFmtId="0" fontId="4" fillId="0" borderId="0" xfId="47" applyAlignment="1">
      <alignment horizontal="left" wrapText="1"/>
      <protection/>
    </xf>
    <xf numFmtId="0" fontId="25" fillId="0" borderId="24" xfId="47" applyFont="1" applyBorder="1" applyAlignment="1">
      <alignment horizontal="left"/>
      <protection/>
    </xf>
    <xf numFmtId="0" fontId="25" fillId="0" borderId="60" xfId="47" applyFont="1" applyBorder="1" applyAlignment="1">
      <alignment horizontal="left"/>
      <protection/>
    </xf>
    <xf numFmtId="0" fontId="25" fillId="0" borderId="24" xfId="47" applyFont="1" applyBorder="1" applyAlignment="1">
      <alignment horizontal="center"/>
      <protection/>
    </xf>
    <xf numFmtId="0" fontId="3" fillId="0" borderId="42" xfId="47" applyFont="1" applyBorder="1" applyAlignment="1">
      <alignment horizontal="center" shrinkToFit="1"/>
      <protection/>
    </xf>
    <xf numFmtId="0" fontId="3" fillId="0" borderId="44" xfId="47" applyFont="1" applyBorder="1" applyAlignment="1">
      <alignment horizontal="center" shrinkToFit="1"/>
      <protection/>
    </xf>
    <xf numFmtId="177" fontId="3" fillId="0" borderId="60" xfId="47" applyNumberFormat="1" applyFont="1" applyBorder="1" applyAlignment="1">
      <alignment horizontal="right" indent="2"/>
      <protection/>
    </xf>
    <xf numFmtId="177" fontId="3" fillId="0" borderId="29" xfId="47" applyNumberFormat="1" applyFont="1" applyBorder="1" applyAlignment="1">
      <alignment horizontal="right" indent="2"/>
      <protection/>
    </xf>
    <xf numFmtId="177" fontId="27" fillId="18" borderId="61" xfId="47" applyNumberFormat="1" applyFont="1" applyFill="1" applyBorder="1" applyAlignment="1">
      <alignment horizontal="right" indent="2"/>
      <protection/>
    </xf>
    <xf numFmtId="177" fontId="27" fillId="18" borderId="59" xfId="47" applyNumberFormat="1" applyFont="1" applyFill="1" applyBorder="1" applyAlignment="1">
      <alignment horizontal="right" indent="2"/>
      <protection/>
    </xf>
    <xf numFmtId="0" fontId="29" fillId="0" borderId="0" xfId="47" applyFont="1" applyAlignment="1">
      <alignment horizontal="left" vertical="top" wrapText="1"/>
      <protection/>
    </xf>
    <xf numFmtId="3" fontId="5" fillId="18" borderId="43" xfId="47" applyNumberFormat="1" applyFont="1" applyFill="1" applyBorder="1" applyAlignment="1">
      <alignment horizontal="right"/>
      <protection/>
    </xf>
    <xf numFmtId="3" fontId="5" fillId="18" borderId="59" xfId="47" applyNumberFormat="1" applyFont="1" applyFill="1" applyBorder="1" applyAlignment="1">
      <alignment horizontal="right"/>
      <protection/>
    </xf>
    <xf numFmtId="0" fontId="3" fillId="0" borderId="62" xfId="48" applyFont="1" applyBorder="1" applyAlignment="1">
      <alignment horizontal="center"/>
      <protection/>
    </xf>
    <xf numFmtId="0" fontId="3" fillId="0" borderId="63" xfId="48" applyFont="1" applyBorder="1" applyAlignment="1">
      <alignment horizontal="center"/>
      <protection/>
    </xf>
    <xf numFmtId="0" fontId="3" fillId="0" borderId="64" xfId="48" applyFont="1" applyBorder="1" applyAlignment="1">
      <alignment horizontal="center"/>
      <protection/>
    </xf>
    <xf numFmtId="0" fontId="3" fillId="0" borderId="65" xfId="48" applyFont="1" applyBorder="1" applyAlignment="1">
      <alignment horizontal="center"/>
      <protection/>
    </xf>
    <xf numFmtId="0" fontId="3" fillId="0" borderId="66" xfId="48" applyFont="1" applyBorder="1" applyAlignment="1">
      <alignment horizontal="left"/>
      <protection/>
    </xf>
    <xf numFmtId="0" fontId="3" fillId="0" borderId="13" xfId="48" applyFont="1" applyBorder="1" applyAlignment="1">
      <alignment horizontal="left"/>
      <protection/>
    </xf>
    <xf numFmtId="0" fontId="3" fillId="0" borderId="14" xfId="48" applyFont="1" applyBorder="1" applyAlignment="1">
      <alignment horizontal="left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Oprava fasad objektu muzea vykaz vymer" xfId="47"/>
    <cellStyle name="normální_POL.XLS" xfId="48"/>
    <cellStyle name="Poznámka" xfId="49"/>
    <cellStyle name="Percent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erver\Downloads\Rozpo&#269;et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muzeum%20fas&#225;da\Oprava%20fasad%20objektu%20muzea%20vykaz%20vym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>
        <row r="5">
          <cell r="A5" t="str">
            <v>04</v>
          </cell>
          <cell r="C5" t="str">
            <v>Opláštění haly</v>
          </cell>
        </row>
        <row r="7">
          <cell r="A7" t="str">
            <v>215</v>
          </cell>
          <cell r="C7" t="str">
            <v>Rekonstrukce zimního stadionu Český Krumlov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1"/>
  <dimension ref="A1:BE55"/>
  <sheetViews>
    <sheetView tabSelected="1" workbookViewId="0" topLeftCell="A1">
      <selection activeCell="A7" sqref="A7"/>
    </sheetView>
  </sheetViews>
  <sheetFormatPr defaultColWidth="9.140625" defaultRowHeight="12.75"/>
  <cols>
    <col min="1" max="1" width="2.00390625" style="16" customWidth="1"/>
    <col min="2" max="2" width="15.00390625" style="16" customWidth="1"/>
    <col min="3" max="3" width="15.8515625" style="16" customWidth="1"/>
    <col min="4" max="4" width="14.57421875" style="16" customWidth="1"/>
    <col min="5" max="5" width="13.57421875" style="16" customWidth="1"/>
    <col min="6" max="6" width="16.57421875" style="16" customWidth="1"/>
    <col min="7" max="7" width="15.28125" style="16" customWidth="1"/>
    <col min="8" max="16384" width="9.140625" style="16" customWidth="1"/>
  </cols>
  <sheetData>
    <row r="1" spans="1:7" ht="24.75" customHeight="1" thickBot="1">
      <c r="A1" s="14"/>
      <c r="B1" s="15"/>
      <c r="C1" s="15"/>
      <c r="D1" s="15"/>
      <c r="E1" s="15"/>
      <c r="F1" s="15"/>
      <c r="G1" s="15"/>
    </row>
    <row r="2" spans="1:7" ht="12.75" customHeight="1">
      <c r="A2" s="17" t="s">
        <v>13</v>
      </c>
      <c r="B2" s="18"/>
      <c r="C2" s="19">
        <v>1</v>
      </c>
      <c r="D2" s="19" t="s">
        <v>176</v>
      </c>
      <c r="E2" s="18"/>
      <c r="F2" s="20" t="s">
        <v>14</v>
      </c>
      <c r="G2" s="21"/>
    </row>
    <row r="3" spans="1:7" ht="3" customHeight="1" hidden="1">
      <c r="A3" s="22"/>
      <c r="B3" s="23"/>
      <c r="C3" s="24"/>
      <c r="D3" s="24"/>
      <c r="E3" s="23"/>
      <c r="F3" s="25"/>
      <c r="G3" s="26"/>
    </row>
    <row r="4" spans="1:7" ht="12" customHeight="1">
      <c r="A4" s="27" t="s">
        <v>15</v>
      </c>
      <c r="B4" s="23"/>
      <c r="C4" s="24" t="s">
        <v>16</v>
      </c>
      <c r="D4" s="24"/>
      <c r="E4" s="23"/>
      <c r="F4" s="25" t="s">
        <v>17</v>
      </c>
      <c r="G4" s="28"/>
    </row>
    <row r="5" spans="1:7" ht="12.75" customHeight="1">
      <c r="A5" s="29" t="s">
        <v>82</v>
      </c>
      <c r="B5" s="30"/>
      <c r="C5" s="31" t="s">
        <v>177</v>
      </c>
      <c r="D5" s="32"/>
      <c r="E5" s="33"/>
      <c r="F5" s="25" t="s">
        <v>18</v>
      </c>
      <c r="G5" s="26"/>
    </row>
    <row r="6" spans="1:15" ht="12.75" customHeight="1">
      <c r="A6" s="27" t="s">
        <v>19</v>
      </c>
      <c r="B6" s="23"/>
      <c r="C6" s="24" t="s">
        <v>20</v>
      </c>
      <c r="D6" s="24"/>
      <c r="E6" s="23"/>
      <c r="F6" s="34" t="s">
        <v>21</v>
      </c>
      <c r="G6" s="35"/>
      <c r="O6" s="36"/>
    </row>
    <row r="7" spans="1:7" ht="12.75" customHeight="1">
      <c r="A7" s="37" t="s">
        <v>179</v>
      </c>
      <c r="B7" s="38"/>
      <c r="C7" s="39" t="s">
        <v>178</v>
      </c>
      <c r="D7" s="40"/>
      <c r="E7" s="40"/>
      <c r="F7" s="41" t="s">
        <v>22</v>
      </c>
      <c r="G7" s="35">
        <f>IF(PocetMJ=0,,ROUND((F30+F32)/PocetMJ,1))</f>
        <v>0</v>
      </c>
    </row>
    <row r="8" spans="1:9" ht="12.75">
      <c r="A8" s="42" t="s">
        <v>23</v>
      </c>
      <c r="B8" s="25"/>
      <c r="C8" s="164"/>
      <c r="D8" s="164"/>
      <c r="E8" s="165"/>
      <c r="F8" s="43" t="s">
        <v>24</v>
      </c>
      <c r="G8" s="44"/>
      <c r="H8" s="45"/>
      <c r="I8" s="46"/>
    </row>
    <row r="9" spans="1:8" ht="12.75">
      <c r="A9" s="42" t="s">
        <v>25</v>
      </c>
      <c r="B9" s="25"/>
      <c r="C9" s="164">
        <f>Projektant</f>
        <v>0</v>
      </c>
      <c r="D9" s="164"/>
      <c r="E9" s="165"/>
      <c r="F9" s="25"/>
      <c r="G9" s="47"/>
      <c r="H9" s="48"/>
    </row>
    <row r="10" spans="1:8" ht="12.75">
      <c r="A10" s="42" t="s">
        <v>26</v>
      </c>
      <c r="B10" s="25"/>
      <c r="C10" s="164"/>
      <c r="D10" s="164"/>
      <c r="E10" s="164"/>
      <c r="F10" s="49"/>
      <c r="G10" s="50"/>
      <c r="H10" s="51"/>
    </row>
    <row r="11" spans="1:57" ht="13.5" customHeight="1">
      <c r="A11" s="42" t="s">
        <v>27</v>
      </c>
      <c r="B11" s="25"/>
      <c r="C11" s="164"/>
      <c r="D11" s="164"/>
      <c r="E11" s="164"/>
      <c r="F11" s="52" t="s">
        <v>28</v>
      </c>
      <c r="G11" s="53"/>
      <c r="H11" s="48"/>
      <c r="BA11" s="54"/>
      <c r="BB11" s="54"/>
      <c r="BC11" s="54"/>
      <c r="BD11" s="54"/>
      <c r="BE11" s="54"/>
    </row>
    <row r="12" spans="1:8" ht="12.75" customHeight="1">
      <c r="A12" s="55" t="s">
        <v>29</v>
      </c>
      <c r="B12" s="23"/>
      <c r="C12" s="166"/>
      <c r="D12" s="166"/>
      <c r="E12" s="166"/>
      <c r="F12" s="56" t="s">
        <v>30</v>
      </c>
      <c r="G12" s="57"/>
      <c r="H12" s="48"/>
    </row>
    <row r="13" spans="1:8" ht="28.5" customHeight="1" thickBot="1">
      <c r="A13" s="58" t="s">
        <v>31</v>
      </c>
      <c r="B13" s="59"/>
      <c r="C13" s="59"/>
      <c r="D13" s="59"/>
      <c r="E13" s="60"/>
      <c r="F13" s="60"/>
      <c r="G13" s="61"/>
      <c r="H13" s="48"/>
    </row>
    <row r="14" spans="1:7" ht="17.25" customHeight="1" thickBot="1">
      <c r="A14" s="62" t="s">
        <v>32</v>
      </c>
      <c r="B14" s="63"/>
      <c r="C14" s="64"/>
      <c r="D14" s="65" t="s">
        <v>33</v>
      </c>
      <c r="E14" s="66"/>
      <c r="F14" s="66"/>
      <c r="G14" s="64"/>
    </row>
    <row r="15" spans="1:7" ht="15.75" customHeight="1">
      <c r="A15" s="67"/>
      <c r="B15" s="68" t="s">
        <v>34</v>
      </c>
      <c r="C15" s="69">
        <f>HSV</f>
        <v>0</v>
      </c>
      <c r="D15" s="70" t="str">
        <f>Rekapitulace!A21</f>
        <v>Ztížené výrobní podmínky</v>
      </c>
      <c r="E15" s="71"/>
      <c r="F15" s="72"/>
      <c r="G15" s="69">
        <f>Rekapitulace!I21</f>
        <v>0</v>
      </c>
    </row>
    <row r="16" spans="1:7" ht="15.75" customHeight="1">
      <c r="A16" s="67" t="s">
        <v>35</v>
      </c>
      <c r="B16" s="68" t="s">
        <v>36</v>
      </c>
      <c r="C16" s="69">
        <f>PSV</f>
        <v>0</v>
      </c>
      <c r="D16" s="22" t="str">
        <f>Rekapitulace!A22</f>
        <v>Oborová přirážka</v>
      </c>
      <c r="E16" s="73"/>
      <c r="F16" s="74"/>
      <c r="G16" s="69">
        <f>Rekapitulace!I22</f>
        <v>0</v>
      </c>
    </row>
    <row r="17" spans="1:7" ht="15.75" customHeight="1">
      <c r="A17" s="67" t="s">
        <v>37</v>
      </c>
      <c r="B17" s="68" t="s">
        <v>38</v>
      </c>
      <c r="C17" s="69">
        <f>Mont</f>
        <v>0</v>
      </c>
      <c r="D17" s="22" t="str">
        <f>Rekapitulace!A23</f>
        <v>Přesun stavebních kapacit</v>
      </c>
      <c r="E17" s="73"/>
      <c r="F17" s="74"/>
      <c r="G17" s="69">
        <f>Rekapitulace!I23</f>
        <v>0</v>
      </c>
    </row>
    <row r="18" spans="1:7" ht="15.75" customHeight="1">
      <c r="A18" s="75" t="s">
        <v>39</v>
      </c>
      <c r="B18" s="76" t="s">
        <v>40</v>
      </c>
      <c r="C18" s="69">
        <f>Dodavka</f>
        <v>0</v>
      </c>
      <c r="D18" s="22" t="str">
        <f>Rekapitulace!A24</f>
        <v>Mimostaveništní doprava</v>
      </c>
      <c r="E18" s="73"/>
      <c r="F18" s="74"/>
      <c r="G18" s="69">
        <f>Rekapitulace!I24</f>
        <v>0</v>
      </c>
    </row>
    <row r="19" spans="1:7" ht="15.75" customHeight="1">
      <c r="A19" s="77" t="s">
        <v>41</v>
      </c>
      <c r="B19" s="68"/>
      <c r="C19" s="69">
        <f>SUM(C15:C18)</f>
        <v>0</v>
      </c>
      <c r="D19" s="22" t="str">
        <f>Rekapitulace!A25</f>
        <v>Zařízení staveniště</v>
      </c>
      <c r="E19" s="73"/>
      <c r="F19" s="74"/>
      <c r="G19" s="69">
        <f>Rekapitulace!I25</f>
        <v>0</v>
      </c>
    </row>
    <row r="20" spans="1:7" ht="15.75" customHeight="1">
      <c r="A20" s="77"/>
      <c r="B20" s="68"/>
      <c r="C20" s="69"/>
      <c r="D20" s="22" t="str">
        <f>Rekapitulace!A26</f>
        <v>Provoz investora</v>
      </c>
      <c r="E20" s="73"/>
      <c r="F20" s="74"/>
      <c r="G20" s="69">
        <f>Rekapitulace!I26</f>
        <v>0</v>
      </c>
    </row>
    <row r="21" spans="1:7" ht="15.75" customHeight="1">
      <c r="A21" s="77" t="s">
        <v>42</v>
      </c>
      <c r="B21" s="68"/>
      <c r="C21" s="69">
        <f>HZS</f>
        <v>0</v>
      </c>
      <c r="D21" s="22" t="str">
        <f>Rekapitulace!A27</f>
        <v>Kompletační činnost (IČD)</v>
      </c>
      <c r="E21" s="73"/>
      <c r="F21" s="74"/>
      <c r="G21" s="69">
        <f>Rekapitulace!I27</f>
        <v>0</v>
      </c>
    </row>
    <row r="22" spans="1:7" ht="15.75" customHeight="1">
      <c r="A22" s="78" t="s">
        <v>43</v>
      </c>
      <c r="B22" s="79"/>
      <c r="C22" s="69">
        <f>C19+C21</f>
        <v>0</v>
      </c>
      <c r="D22" s="22" t="s">
        <v>44</v>
      </c>
      <c r="E22" s="73"/>
      <c r="F22" s="74"/>
      <c r="G22" s="69">
        <f>G23-SUM(G15:G21)</f>
        <v>0</v>
      </c>
    </row>
    <row r="23" spans="1:7" ht="15.75" customHeight="1" thickBot="1">
      <c r="A23" s="167" t="s">
        <v>45</v>
      </c>
      <c r="B23" s="168"/>
      <c r="C23" s="80">
        <f>C22+G23</f>
        <v>0</v>
      </c>
      <c r="D23" s="81" t="s">
        <v>46</v>
      </c>
      <c r="E23" s="82"/>
      <c r="F23" s="83"/>
      <c r="G23" s="69">
        <f>VRN</f>
        <v>0</v>
      </c>
    </row>
    <row r="24" spans="1:7" ht="12.75">
      <c r="A24" s="84" t="s">
        <v>47</v>
      </c>
      <c r="B24" s="85"/>
      <c r="C24" s="86"/>
      <c r="D24" s="85" t="s">
        <v>48</v>
      </c>
      <c r="E24" s="85"/>
      <c r="F24" s="87" t="s">
        <v>49</v>
      </c>
      <c r="G24" s="88"/>
    </row>
    <row r="25" spans="1:7" ht="12.75">
      <c r="A25" s="78" t="s">
        <v>50</v>
      </c>
      <c r="B25" s="79"/>
      <c r="C25" s="89"/>
      <c r="D25" s="79" t="s">
        <v>50</v>
      </c>
      <c r="E25" s="90"/>
      <c r="F25" s="91" t="s">
        <v>50</v>
      </c>
      <c r="G25" s="92"/>
    </row>
    <row r="26" spans="1:7" ht="37.5" customHeight="1">
      <c r="A26" s="78" t="s">
        <v>51</v>
      </c>
      <c r="B26" s="93"/>
      <c r="C26" s="89"/>
      <c r="D26" s="79" t="s">
        <v>51</v>
      </c>
      <c r="E26" s="90"/>
      <c r="F26" s="91" t="s">
        <v>51</v>
      </c>
      <c r="G26" s="92"/>
    </row>
    <row r="27" spans="1:7" ht="12.75">
      <c r="A27" s="78"/>
      <c r="B27" s="94"/>
      <c r="C27" s="89"/>
      <c r="D27" s="79"/>
      <c r="E27" s="90"/>
      <c r="F27" s="91"/>
      <c r="G27" s="92"/>
    </row>
    <row r="28" spans="1:7" ht="12.75">
      <c r="A28" s="78" t="s">
        <v>52</v>
      </c>
      <c r="B28" s="79"/>
      <c r="C28" s="89"/>
      <c r="D28" s="91" t="s">
        <v>53</v>
      </c>
      <c r="E28" s="89"/>
      <c r="F28" s="95" t="s">
        <v>53</v>
      </c>
      <c r="G28" s="92"/>
    </row>
    <row r="29" spans="1:7" ht="69" customHeight="1">
      <c r="A29" s="78"/>
      <c r="B29" s="79"/>
      <c r="C29" s="96"/>
      <c r="D29" s="97"/>
      <c r="E29" s="96"/>
      <c r="F29" s="79"/>
      <c r="G29" s="92"/>
    </row>
    <row r="30" spans="1:7" ht="12.75">
      <c r="A30" s="98" t="s">
        <v>54</v>
      </c>
      <c r="B30" s="99"/>
      <c r="C30" s="100">
        <v>15</v>
      </c>
      <c r="D30" s="99" t="s">
        <v>55</v>
      </c>
      <c r="E30" s="101"/>
      <c r="F30" s="169">
        <f>C23-F32</f>
        <v>0</v>
      </c>
      <c r="G30" s="170"/>
    </row>
    <row r="31" spans="1:7" ht="12.75">
      <c r="A31" s="98" t="s">
        <v>56</v>
      </c>
      <c r="B31" s="99"/>
      <c r="C31" s="100">
        <f>SazbaDPH1</f>
        <v>15</v>
      </c>
      <c r="D31" s="99" t="s">
        <v>57</v>
      </c>
      <c r="E31" s="101"/>
      <c r="F31" s="169">
        <f>ROUND(PRODUCT(F30,C31/100),0)</f>
        <v>0</v>
      </c>
      <c r="G31" s="170"/>
    </row>
    <row r="32" spans="1:7" ht="12.75">
      <c r="A32" s="98" t="s">
        <v>54</v>
      </c>
      <c r="B32" s="99"/>
      <c r="C32" s="100">
        <v>21</v>
      </c>
      <c r="D32" s="99" t="s">
        <v>57</v>
      </c>
      <c r="E32" s="101"/>
      <c r="F32" s="169">
        <f>C23</f>
        <v>0</v>
      </c>
      <c r="G32" s="170"/>
    </row>
    <row r="33" spans="1:7" ht="12.75">
      <c r="A33" s="98" t="s">
        <v>56</v>
      </c>
      <c r="B33" s="102"/>
      <c r="C33" s="103">
        <v>21</v>
      </c>
      <c r="D33" s="99" t="s">
        <v>57</v>
      </c>
      <c r="E33" s="74"/>
      <c r="F33" s="169">
        <f>ROUND(PRODUCT(F32,C33/100),0)</f>
        <v>0</v>
      </c>
      <c r="G33" s="170"/>
    </row>
    <row r="34" spans="1:7" s="107" customFormat="1" ht="19.5" customHeight="1" thickBot="1">
      <c r="A34" s="104" t="s">
        <v>58</v>
      </c>
      <c r="B34" s="105"/>
      <c r="C34" s="105"/>
      <c r="D34" s="105"/>
      <c r="E34" s="106"/>
      <c r="F34" s="171">
        <f>ROUND(SUM(F30:F33),0)</f>
        <v>0</v>
      </c>
      <c r="G34" s="172"/>
    </row>
    <row r="36" spans="1:8" ht="12.75">
      <c r="A36" s="108" t="s">
        <v>59</v>
      </c>
      <c r="B36" s="108"/>
      <c r="C36" s="108"/>
      <c r="D36" s="108"/>
      <c r="E36" s="108"/>
      <c r="F36" s="108"/>
      <c r="G36" s="108"/>
      <c r="H36" s="16" t="s">
        <v>60</v>
      </c>
    </row>
    <row r="37" spans="1:8" ht="14.25" customHeight="1">
      <c r="A37" s="108"/>
      <c r="B37" s="173"/>
      <c r="C37" s="173"/>
      <c r="D37" s="173"/>
      <c r="E37" s="173"/>
      <c r="F37" s="173"/>
      <c r="G37" s="173"/>
      <c r="H37" s="16" t="s">
        <v>60</v>
      </c>
    </row>
    <row r="38" spans="1:8" ht="12.75" customHeight="1">
      <c r="A38" s="109"/>
      <c r="B38" s="173"/>
      <c r="C38" s="173"/>
      <c r="D38" s="173"/>
      <c r="E38" s="173"/>
      <c r="F38" s="173"/>
      <c r="G38" s="173"/>
      <c r="H38" s="16" t="s">
        <v>60</v>
      </c>
    </row>
    <row r="39" spans="1:8" ht="12.75">
      <c r="A39" s="109"/>
      <c r="B39" s="173"/>
      <c r="C39" s="173"/>
      <c r="D39" s="173"/>
      <c r="E39" s="173"/>
      <c r="F39" s="173"/>
      <c r="G39" s="173"/>
      <c r="H39" s="16" t="s">
        <v>60</v>
      </c>
    </row>
    <row r="40" spans="1:8" ht="12.75">
      <c r="A40" s="109"/>
      <c r="B40" s="173"/>
      <c r="C40" s="173"/>
      <c r="D40" s="173"/>
      <c r="E40" s="173"/>
      <c r="F40" s="173"/>
      <c r="G40" s="173"/>
      <c r="H40" s="16" t="s">
        <v>60</v>
      </c>
    </row>
    <row r="41" spans="1:8" ht="12.75">
      <c r="A41" s="109"/>
      <c r="B41" s="173"/>
      <c r="C41" s="173"/>
      <c r="D41" s="173"/>
      <c r="E41" s="173"/>
      <c r="F41" s="173"/>
      <c r="G41" s="173"/>
      <c r="H41" s="16" t="s">
        <v>60</v>
      </c>
    </row>
    <row r="42" spans="1:8" ht="12.75">
      <c r="A42" s="109"/>
      <c r="B42" s="173"/>
      <c r="C42" s="173"/>
      <c r="D42" s="173"/>
      <c r="E42" s="173"/>
      <c r="F42" s="173"/>
      <c r="G42" s="173"/>
      <c r="H42" s="16" t="s">
        <v>60</v>
      </c>
    </row>
    <row r="43" spans="1:8" ht="12.75">
      <c r="A43" s="109"/>
      <c r="B43" s="173"/>
      <c r="C43" s="173"/>
      <c r="D43" s="173"/>
      <c r="E43" s="173"/>
      <c r="F43" s="173"/>
      <c r="G43" s="173"/>
      <c r="H43" s="16" t="s">
        <v>60</v>
      </c>
    </row>
    <row r="44" spans="1:8" ht="12.75">
      <c r="A44" s="109"/>
      <c r="B44" s="173"/>
      <c r="C44" s="173"/>
      <c r="D44" s="173"/>
      <c r="E44" s="173"/>
      <c r="F44" s="173"/>
      <c r="G44" s="173"/>
      <c r="H44" s="16" t="s">
        <v>60</v>
      </c>
    </row>
    <row r="45" spans="1:8" ht="0.75" customHeight="1">
      <c r="A45" s="109"/>
      <c r="B45" s="173"/>
      <c r="C45" s="173"/>
      <c r="D45" s="173"/>
      <c r="E45" s="173"/>
      <c r="F45" s="173"/>
      <c r="G45" s="173"/>
      <c r="H45" s="16" t="s">
        <v>60</v>
      </c>
    </row>
    <row r="46" spans="2:7" ht="12.75">
      <c r="B46" s="163"/>
      <c r="C46" s="163"/>
      <c r="D46" s="163"/>
      <c r="E46" s="163"/>
      <c r="F46" s="163"/>
      <c r="G46" s="163"/>
    </row>
    <row r="47" spans="2:7" ht="12.75">
      <c r="B47" s="163"/>
      <c r="C47" s="163"/>
      <c r="D47" s="163"/>
      <c r="E47" s="163"/>
      <c r="F47" s="163"/>
      <c r="G47" s="163"/>
    </row>
    <row r="48" spans="2:7" ht="12.75">
      <c r="B48" s="163"/>
      <c r="C48" s="163"/>
      <c r="D48" s="163"/>
      <c r="E48" s="163"/>
      <c r="F48" s="163"/>
      <c r="G48" s="163"/>
    </row>
    <row r="49" spans="2:7" ht="12.75">
      <c r="B49" s="163"/>
      <c r="C49" s="163"/>
      <c r="D49" s="163"/>
      <c r="E49" s="163"/>
      <c r="F49" s="163"/>
      <c r="G49" s="163"/>
    </row>
    <row r="50" spans="2:7" ht="12.75">
      <c r="B50" s="163"/>
      <c r="C50" s="163"/>
      <c r="D50" s="163"/>
      <c r="E50" s="163"/>
      <c r="F50" s="163"/>
      <c r="G50" s="163"/>
    </row>
    <row r="51" spans="2:7" ht="12.75">
      <c r="B51" s="163"/>
      <c r="C51" s="163"/>
      <c r="D51" s="163"/>
      <c r="E51" s="163"/>
      <c r="F51" s="163"/>
      <c r="G51" s="163"/>
    </row>
    <row r="52" spans="2:7" ht="12.75">
      <c r="B52" s="163"/>
      <c r="C52" s="163"/>
      <c r="D52" s="163"/>
      <c r="E52" s="163"/>
      <c r="F52" s="163"/>
      <c r="G52" s="163"/>
    </row>
    <row r="53" spans="2:7" ht="12.75">
      <c r="B53" s="163"/>
      <c r="C53" s="163"/>
      <c r="D53" s="163"/>
      <c r="E53" s="163"/>
      <c r="F53" s="163"/>
      <c r="G53" s="163"/>
    </row>
    <row r="54" spans="2:7" ht="12.75">
      <c r="B54" s="163"/>
      <c r="C54" s="163"/>
      <c r="D54" s="163"/>
      <c r="E54" s="163"/>
      <c r="F54" s="163"/>
      <c r="G54" s="163"/>
    </row>
    <row r="55" spans="2:7" ht="12.75">
      <c r="B55" s="163"/>
      <c r="C55" s="163"/>
      <c r="D55" s="163"/>
      <c r="E55" s="163"/>
      <c r="F55" s="163"/>
      <c r="G55" s="163"/>
    </row>
  </sheetData>
  <mergeCells count="22">
    <mergeCell ref="F33:G33"/>
    <mergeCell ref="F34:G34"/>
    <mergeCell ref="B37:G45"/>
    <mergeCell ref="B53:G53"/>
    <mergeCell ref="B47:G47"/>
    <mergeCell ref="B48:G48"/>
    <mergeCell ref="C8:E8"/>
    <mergeCell ref="C10:E10"/>
    <mergeCell ref="C12:E12"/>
    <mergeCell ref="B46:G46"/>
    <mergeCell ref="A23:B23"/>
    <mergeCell ref="F30:G30"/>
    <mergeCell ref="F31:G31"/>
    <mergeCell ref="F32:G32"/>
    <mergeCell ref="C9:E9"/>
    <mergeCell ref="C11:E11"/>
    <mergeCell ref="B54:G54"/>
    <mergeCell ref="B55:G55"/>
    <mergeCell ref="B49:G49"/>
    <mergeCell ref="B50:G50"/>
    <mergeCell ref="B51:G51"/>
    <mergeCell ref="B52:G5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1"/>
  <dimension ref="A1:BE80"/>
  <sheetViews>
    <sheetView workbookViewId="0" topLeftCell="A1">
      <selection activeCell="F11" sqref="F11"/>
    </sheetView>
  </sheetViews>
  <sheetFormatPr defaultColWidth="9.140625" defaultRowHeight="12.75"/>
  <cols>
    <col min="1" max="1" width="5.8515625" style="16" customWidth="1"/>
    <col min="2" max="2" width="6.140625" style="16" customWidth="1"/>
    <col min="3" max="3" width="11.421875" style="16" customWidth="1"/>
    <col min="4" max="4" width="15.8515625" style="16" customWidth="1"/>
    <col min="5" max="5" width="11.28125" style="16" customWidth="1"/>
    <col min="6" max="6" width="10.8515625" style="16" customWidth="1"/>
    <col min="7" max="7" width="11.00390625" style="16" customWidth="1"/>
    <col min="8" max="8" width="11.140625" style="16" customWidth="1"/>
    <col min="9" max="9" width="10.7109375" style="16" customWidth="1"/>
    <col min="10" max="16384" width="9.140625" style="16" customWidth="1"/>
  </cols>
  <sheetData>
    <row r="1" spans="1:9" ht="13.5" thickTop="1">
      <c r="A1" s="176" t="s">
        <v>1</v>
      </c>
      <c r="B1" s="177"/>
      <c r="C1" s="3" t="str">
        <f>'Krycí list'!C7</f>
        <v>ZŠ TGM - ÚPRAVY PO HAVÁRII KANALIZACE</v>
      </c>
      <c r="D1" s="4"/>
      <c r="E1" s="5"/>
      <c r="F1" s="4"/>
      <c r="G1" s="6" t="s">
        <v>2</v>
      </c>
      <c r="H1" s="8">
        <f>'Krycí list'!C2</f>
        <v>1</v>
      </c>
      <c r="I1" s="110"/>
    </row>
    <row r="2" spans="1:9" ht="13.5" thickBot="1">
      <c r="A2" s="178" t="s">
        <v>3</v>
      </c>
      <c r="B2" s="179"/>
      <c r="C2" s="10" t="str">
        <f>'Krycí list'!C5</f>
        <v>SANACE SUTERÉNNÍCH ZDÍ</v>
      </c>
      <c r="D2" s="11"/>
      <c r="E2" s="12"/>
      <c r="F2" s="11"/>
      <c r="G2" s="180" t="str">
        <f>'Krycí list'!D2</f>
        <v>tendr</v>
      </c>
      <c r="H2" s="181"/>
      <c r="I2" s="182"/>
    </row>
    <row r="3" spans="1:9" ht="13.5" thickTop="1">
      <c r="A3" s="90"/>
      <c r="B3" s="90"/>
      <c r="C3" s="90"/>
      <c r="D3" s="90"/>
      <c r="E3" s="90"/>
      <c r="F3" s="79"/>
      <c r="G3" s="90"/>
      <c r="H3" s="90"/>
      <c r="I3" s="90"/>
    </row>
    <row r="4" spans="1:9" ht="19.5" customHeight="1">
      <c r="A4" s="111" t="s">
        <v>61</v>
      </c>
      <c r="B4" s="112"/>
      <c r="C4" s="112"/>
      <c r="D4" s="112"/>
      <c r="E4" s="113"/>
      <c r="F4" s="112"/>
      <c r="G4" s="112"/>
      <c r="H4" s="112"/>
      <c r="I4" s="112"/>
    </row>
    <row r="5" spans="1:9" ht="13.5" thickBot="1">
      <c r="A5" s="90"/>
      <c r="B5" s="90"/>
      <c r="C5" s="90"/>
      <c r="D5" s="90"/>
      <c r="E5" s="90"/>
      <c r="F5" s="90"/>
      <c r="G5" s="90"/>
      <c r="H5" s="90"/>
      <c r="I5" s="90"/>
    </row>
    <row r="6" spans="1:9" s="48" customFormat="1" ht="13.5" thickBot="1">
      <c r="A6" s="114"/>
      <c r="B6" s="115" t="s">
        <v>62</v>
      </c>
      <c r="C6" s="115"/>
      <c r="D6" s="116"/>
      <c r="E6" s="117" t="s">
        <v>63</v>
      </c>
      <c r="F6" s="118" t="s">
        <v>64</v>
      </c>
      <c r="G6" s="118" t="s">
        <v>65</v>
      </c>
      <c r="H6" s="118" t="s">
        <v>66</v>
      </c>
      <c r="I6" s="119" t="s">
        <v>42</v>
      </c>
    </row>
    <row r="7" spans="1:9" s="48" customFormat="1" ht="12.75">
      <c r="A7" s="120">
        <f>Položky!A5</f>
        <v>10</v>
      </c>
      <c r="B7" s="120" t="str">
        <f>Položky!B5</f>
        <v>ZEMNÍ PRÁCE</v>
      </c>
      <c r="C7" s="79"/>
      <c r="D7" s="121"/>
      <c r="E7" s="154">
        <f>Položky!I15</f>
        <v>0</v>
      </c>
      <c r="F7" s="122">
        <v>0</v>
      </c>
      <c r="G7" s="122">
        <v>0</v>
      </c>
      <c r="H7" s="122">
        <v>0</v>
      </c>
      <c r="I7" s="122">
        <v>0</v>
      </c>
    </row>
    <row r="8" spans="1:9" s="48" customFormat="1" ht="12.75">
      <c r="A8" s="120">
        <f>Položky!A16</f>
        <v>21</v>
      </c>
      <c r="B8" s="120" t="str">
        <f>Položky!B16</f>
        <v>ÚPRAVA PODLOŽÍ</v>
      </c>
      <c r="C8" s="79"/>
      <c r="D8" s="121"/>
      <c r="E8" s="154">
        <f>Položky!I24</f>
        <v>0</v>
      </c>
      <c r="F8" s="122">
        <v>0</v>
      </c>
      <c r="G8" s="122">
        <v>0</v>
      </c>
      <c r="H8" s="122">
        <v>0</v>
      </c>
      <c r="I8" s="122">
        <v>0</v>
      </c>
    </row>
    <row r="9" spans="1:9" s="48" customFormat="1" ht="12.75">
      <c r="A9" s="120">
        <f>Položky!A25</f>
        <v>30</v>
      </c>
      <c r="B9" s="120" t="str">
        <f>Položky!B25</f>
        <v>SVISLÉ KONSTRUKCE</v>
      </c>
      <c r="C9" s="79"/>
      <c r="D9" s="121"/>
      <c r="E9" s="154">
        <f>Položky!I29</f>
        <v>0</v>
      </c>
      <c r="F9" s="122">
        <v>0</v>
      </c>
      <c r="G9" s="122">
        <v>0</v>
      </c>
      <c r="H9" s="122">
        <v>0</v>
      </c>
      <c r="I9" s="122">
        <v>0</v>
      </c>
    </row>
    <row r="10" spans="1:9" s="48" customFormat="1" ht="12.75">
      <c r="A10" s="120">
        <f>Položky!A30</f>
        <v>50</v>
      </c>
      <c r="B10" s="120" t="str">
        <f>Položky!B30</f>
        <v>KOMUNIKACE A ZPEV.PLOCHY</v>
      </c>
      <c r="C10" s="79"/>
      <c r="D10" s="121"/>
      <c r="E10" s="154">
        <f>Položky!I37</f>
        <v>0</v>
      </c>
      <c r="F10" s="122">
        <v>0</v>
      </c>
      <c r="G10" s="122">
        <v>0</v>
      </c>
      <c r="H10" s="122">
        <v>0</v>
      </c>
      <c r="I10" s="122">
        <v>0</v>
      </c>
    </row>
    <row r="11" spans="1:9" s="48" customFormat="1" ht="12.75">
      <c r="A11" s="120">
        <f>Položky!A38</f>
        <v>60</v>
      </c>
      <c r="B11" s="120" t="str">
        <f>Položky!B38</f>
        <v>POVRCHY,PODLAHY,VÝPLNĚ</v>
      </c>
      <c r="C11" s="79"/>
      <c r="D11" s="121"/>
      <c r="E11" s="154">
        <f>Položky!I41</f>
        <v>0</v>
      </c>
      <c r="F11" s="122">
        <v>0</v>
      </c>
      <c r="G11" s="122">
        <v>0</v>
      </c>
      <c r="H11" s="122">
        <v>0</v>
      </c>
      <c r="I11" s="122">
        <v>0</v>
      </c>
    </row>
    <row r="12" spans="1:9" s="48" customFormat="1" ht="12.75">
      <c r="A12" s="120">
        <f>Položky!A42</f>
        <v>80</v>
      </c>
      <c r="B12" s="120" t="str">
        <f>Položky!B42</f>
        <v>TRUBNÍ VEDENÍ</v>
      </c>
      <c r="C12" s="79"/>
      <c r="D12" s="121"/>
      <c r="E12" s="154">
        <f>Položky!I45</f>
        <v>0</v>
      </c>
      <c r="F12" s="122">
        <v>0</v>
      </c>
      <c r="G12" s="122">
        <v>0</v>
      </c>
      <c r="H12" s="122">
        <v>0</v>
      </c>
      <c r="I12" s="122">
        <v>0</v>
      </c>
    </row>
    <row r="13" spans="1:9" s="48" customFormat="1" ht="12.75">
      <c r="A13" s="120">
        <f>Položky!A46</f>
        <v>96</v>
      </c>
      <c r="B13" s="120" t="str">
        <f>Položky!B46</f>
        <v>BOURÁNÍ KONSTRUKCÍ</v>
      </c>
      <c r="C13" s="79"/>
      <c r="D13" s="121"/>
      <c r="E13" s="154">
        <f>Položky!I51</f>
        <v>0</v>
      </c>
      <c r="F13" s="122">
        <v>0</v>
      </c>
      <c r="G13" s="122">
        <v>0</v>
      </c>
      <c r="H13" s="122">
        <v>0</v>
      </c>
      <c r="I13" s="122">
        <v>0</v>
      </c>
    </row>
    <row r="14" spans="1:9" s="48" customFormat="1" ht="12.75">
      <c r="A14" s="120">
        <f>Položky!A52</f>
        <v>99</v>
      </c>
      <c r="B14" s="120" t="str">
        <f>Položky!B52</f>
        <v>PŘESUN HMOT</v>
      </c>
      <c r="C14" s="79"/>
      <c r="D14" s="121"/>
      <c r="E14" s="154">
        <f>Položky!I58</f>
        <v>0</v>
      </c>
      <c r="F14" s="122">
        <v>0</v>
      </c>
      <c r="G14" s="122">
        <v>0</v>
      </c>
      <c r="H14" s="122">
        <v>0</v>
      </c>
      <c r="I14" s="122">
        <v>0</v>
      </c>
    </row>
    <row r="15" spans="1:9" s="48" customFormat="1" ht="13.5" thickBot="1">
      <c r="A15" s="120">
        <f>Položky!A59</f>
        <v>711</v>
      </c>
      <c r="B15" s="120" t="str">
        <f>Položky!B59</f>
        <v>IZOLACE PROTI VODĚ</v>
      </c>
      <c r="C15" s="79"/>
      <c r="D15" s="121"/>
      <c r="E15" s="123">
        <v>0</v>
      </c>
      <c r="F15" s="154">
        <f>Položky!I63</f>
        <v>0</v>
      </c>
      <c r="G15" s="122">
        <v>0</v>
      </c>
      <c r="H15" s="122">
        <v>0</v>
      </c>
      <c r="I15" s="122">
        <v>0</v>
      </c>
    </row>
    <row r="16" spans="1:9" s="129" customFormat="1" ht="13.5" thickBot="1">
      <c r="A16" s="124"/>
      <c r="B16" s="125" t="s">
        <v>67</v>
      </c>
      <c r="C16" s="125"/>
      <c r="D16" s="126"/>
      <c r="E16" s="127">
        <f>SUM(E7:E15)</f>
        <v>0</v>
      </c>
      <c r="F16" s="127">
        <f>SUM(F7:F15)</f>
        <v>0</v>
      </c>
      <c r="G16" s="127">
        <f>SUM(G7:G8)</f>
        <v>0</v>
      </c>
      <c r="H16" s="127">
        <f>SUM(H7:H8)</f>
        <v>0</v>
      </c>
      <c r="I16" s="128">
        <f>SUM(I7:I8)</f>
        <v>0</v>
      </c>
    </row>
    <row r="17" spans="1:9" ht="12.75">
      <c r="A17" s="79"/>
      <c r="B17" s="79"/>
      <c r="C17" s="79"/>
      <c r="D17" s="79"/>
      <c r="E17" s="79"/>
      <c r="F17" s="79"/>
      <c r="G17" s="79"/>
      <c r="H17" s="79"/>
      <c r="I17" s="79"/>
    </row>
    <row r="18" spans="1:57" ht="19.5" customHeight="1">
      <c r="A18" s="112" t="s">
        <v>68</v>
      </c>
      <c r="B18" s="112"/>
      <c r="C18" s="112"/>
      <c r="D18" s="112"/>
      <c r="E18" s="112"/>
      <c r="F18" s="112"/>
      <c r="G18" s="130"/>
      <c r="H18" s="112"/>
      <c r="I18" s="112"/>
      <c r="BA18" s="54"/>
      <c r="BB18" s="54"/>
      <c r="BC18" s="54"/>
      <c r="BD18" s="54"/>
      <c r="BE18" s="54"/>
    </row>
    <row r="19" spans="1:9" ht="13.5" thickBot="1">
      <c r="A19" s="90"/>
      <c r="B19" s="90"/>
      <c r="C19" s="90"/>
      <c r="D19" s="90"/>
      <c r="E19" s="90"/>
      <c r="F19" s="90"/>
      <c r="G19" s="90"/>
      <c r="H19" s="90"/>
      <c r="I19" s="90"/>
    </row>
    <row r="20" spans="1:9" ht="12.75">
      <c r="A20" s="84" t="s">
        <v>69</v>
      </c>
      <c r="B20" s="85"/>
      <c r="C20" s="85"/>
      <c r="D20" s="131"/>
      <c r="E20" s="132" t="s">
        <v>70</v>
      </c>
      <c r="F20" s="133" t="s">
        <v>71</v>
      </c>
      <c r="G20" s="134" t="s">
        <v>72</v>
      </c>
      <c r="H20" s="135"/>
      <c r="I20" s="136" t="s">
        <v>70</v>
      </c>
    </row>
    <row r="21" spans="1:53" ht="12.75">
      <c r="A21" s="77" t="s">
        <v>73</v>
      </c>
      <c r="B21" s="68"/>
      <c r="C21" s="68"/>
      <c r="D21" s="137"/>
      <c r="E21" s="138"/>
      <c r="F21" s="139"/>
      <c r="G21" s="140">
        <f aca="true" t="shared" si="0" ref="G21:G28">CHOOSE(BA21+1,HSV+PSV,HSV+PSV+Mont,HSV+PSV+Dodavka+Mont,HSV,PSV,Mont,Dodavka,Mont+Dodavka,0)</f>
        <v>0</v>
      </c>
      <c r="H21" s="141"/>
      <c r="I21" s="142">
        <f aca="true" t="shared" si="1" ref="I21:I28">E21+F21*G21/100</f>
        <v>0</v>
      </c>
      <c r="BA21" s="16">
        <v>0</v>
      </c>
    </row>
    <row r="22" spans="1:53" ht="12.75">
      <c r="A22" s="77" t="s">
        <v>74</v>
      </c>
      <c r="B22" s="68"/>
      <c r="C22" s="68"/>
      <c r="D22" s="137"/>
      <c r="E22" s="138"/>
      <c r="F22" s="139"/>
      <c r="G22" s="140">
        <f t="shared" si="0"/>
        <v>0</v>
      </c>
      <c r="H22" s="141"/>
      <c r="I22" s="142">
        <f t="shared" si="1"/>
        <v>0</v>
      </c>
      <c r="BA22" s="16">
        <v>0</v>
      </c>
    </row>
    <row r="23" spans="1:53" ht="12.75">
      <c r="A23" s="77" t="s">
        <v>75</v>
      </c>
      <c r="B23" s="68"/>
      <c r="C23" s="68"/>
      <c r="D23" s="137"/>
      <c r="E23" s="138"/>
      <c r="F23" s="139"/>
      <c r="G23" s="140">
        <f t="shared" si="0"/>
        <v>0</v>
      </c>
      <c r="H23" s="141"/>
      <c r="I23" s="142">
        <f t="shared" si="1"/>
        <v>0</v>
      </c>
      <c r="BA23" s="16">
        <v>0</v>
      </c>
    </row>
    <row r="24" spans="1:53" ht="12.75">
      <c r="A24" s="77" t="s">
        <v>76</v>
      </c>
      <c r="B24" s="68"/>
      <c r="C24" s="68"/>
      <c r="D24" s="137"/>
      <c r="E24" s="138"/>
      <c r="F24" s="139"/>
      <c r="G24" s="140">
        <f t="shared" si="0"/>
        <v>0</v>
      </c>
      <c r="H24" s="141"/>
      <c r="I24" s="142">
        <f t="shared" si="1"/>
        <v>0</v>
      </c>
      <c r="BA24" s="16">
        <v>0</v>
      </c>
    </row>
    <row r="25" spans="1:53" ht="12.75">
      <c r="A25" s="77" t="s">
        <v>77</v>
      </c>
      <c r="B25" s="68"/>
      <c r="C25" s="68"/>
      <c r="D25" s="137"/>
      <c r="E25" s="138"/>
      <c r="F25" s="139"/>
      <c r="G25" s="140">
        <f t="shared" si="0"/>
        <v>0</v>
      </c>
      <c r="H25" s="141"/>
      <c r="I25" s="142">
        <f t="shared" si="1"/>
        <v>0</v>
      </c>
      <c r="BA25" s="16">
        <v>1</v>
      </c>
    </row>
    <row r="26" spans="1:53" ht="12.75">
      <c r="A26" s="77" t="s">
        <v>78</v>
      </c>
      <c r="B26" s="68"/>
      <c r="C26" s="68"/>
      <c r="D26" s="137"/>
      <c r="E26" s="138"/>
      <c r="F26" s="139"/>
      <c r="G26" s="140">
        <f t="shared" si="0"/>
        <v>0</v>
      </c>
      <c r="H26" s="141"/>
      <c r="I26" s="142">
        <f t="shared" si="1"/>
        <v>0</v>
      </c>
      <c r="BA26" s="16">
        <v>1</v>
      </c>
    </row>
    <row r="27" spans="1:53" ht="12.75">
      <c r="A27" s="77" t="s">
        <v>79</v>
      </c>
      <c r="B27" s="68"/>
      <c r="C27" s="68"/>
      <c r="D27" s="137"/>
      <c r="E27" s="138"/>
      <c r="F27" s="139"/>
      <c r="G27" s="140">
        <f t="shared" si="0"/>
        <v>0</v>
      </c>
      <c r="H27" s="141"/>
      <c r="I27" s="142">
        <f t="shared" si="1"/>
        <v>0</v>
      </c>
      <c r="BA27" s="16">
        <v>2</v>
      </c>
    </row>
    <row r="28" spans="1:53" ht="12.75">
      <c r="A28" s="77" t="s">
        <v>80</v>
      </c>
      <c r="B28" s="68"/>
      <c r="C28" s="68"/>
      <c r="D28" s="137"/>
      <c r="E28" s="138"/>
      <c r="F28" s="139"/>
      <c r="G28" s="140">
        <f t="shared" si="0"/>
        <v>0</v>
      </c>
      <c r="H28" s="141"/>
      <c r="I28" s="142">
        <f t="shared" si="1"/>
        <v>0</v>
      </c>
      <c r="BA28" s="16">
        <v>2</v>
      </c>
    </row>
    <row r="29" spans="1:9" ht="13.5" thickBot="1">
      <c r="A29" s="143"/>
      <c r="B29" s="144" t="s">
        <v>81</v>
      </c>
      <c r="C29" s="145"/>
      <c r="D29" s="146"/>
      <c r="E29" s="147"/>
      <c r="F29" s="148"/>
      <c r="G29" s="148"/>
      <c r="H29" s="174">
        <f>SUM(I21:I28)</f>
        <v>0</v>
      </c>
      <c r="I29" s="175"/>
    </row>
    <row r="31" spans="2:9" ht="12.75">
      <c r="B31" s="129"/>
      <c r="F31" s="149"/>
      <c r="G31" s="150"/>
      <c r="H31" s="150"/>
      <c r="I31" s="151"/>
    </row>
    <row r="32" spans="6:9" ht="12.75">
      <c r="F32" s="149"/>
      <c r="G32" s="150"/>
      <c r="H32" s="150"/>
      <c r="I32" s="151"/>
    </row>
    <row r="33" spans="6:9" ht="12.75">
      <c r="F33" s="149"/>
      <c r="G33" s="150"/>
      <c r="H33" s="150"/>
      <c r="I33" s="151"/>
    </row>
    <row r="34" spans="6:9" ht="12.75">
      <c r="F34" s="149"/>
      <c r="G34" s="150"/>
      <c r="H34" s="150"/>
      <c r="I34" s="151"/>
    </row>
    <row r="35" spans="6:9" ht="12.75">
      <c r="F35" s="149"/>
      <c r="G35" s="150"/>
      <c r="H35" s="150"/>
      <c r="I35" s="151"/>
    </row>
    <row r="36" spans="6:9" ht="12.75">
      <c r="F36" s="149"/>
      <c r="G36" s="150"/>
      <c r="H36" s="150"/>
      <c r="I36" s="151"/>
    </row>
    <row r="37" spans="6:9" ht="12.75">
      <c r="F37" s="149"/>
      <c r="G37" s="150"/>
      <c r="H37" s="150"/>
      <c r="I37" s="151"/>
    </row>
    <row r="38" spans="6:9" ht="12.75">
      <c r="F38" s="149"/>
      <c r="G38" s="150"/>
      <c r="H38" s="150"/>
      <c r="I38" s="151"/>
    </row>
    <row r="39" spans="6:9" ht="12.75">
      <c r="F39" s="149"/>
      <c r="G39" s="150"/>
      <c r="H39" s="150"/>
      <c r="I39" s="151"/>
    </row>
    <row r="40" spans="6:9" ht="12.75">
      <c r="F40" s="149"/>
      <c r="G40" s="150"/>
      <c r="H40" s="150"/>
      <c r="I40" s="151"/>
    </row>
    <row r="41" spans="6:9" ht="12.75">
      <c r="F41" s="149"/>
      <c r="G41" s="150"/>
      <c r="H41" s="150"/>
      <c r="I41" s="151"/>
    </row>
    <row r="42" spans="6:9" ht="12.75">
      <c r="F42" s="149"/>
      <c r="G42" s="150"/>
      <c r="H42" s="150"/>
      <c r="I42" s="151"/>
    </row>
    <row r="43" spans="6:9" ht="12.75">
      <c r="F43" s="149"/>
      <c r="G43" s="150"/>
      <c r="H43" s="150"/>
      <c r="I43" s="151"/>
    </row>
    <row r="44" spans="6:9" ht="12.75">
      <c r="F44" s="149"/>
      <c r="G44" s="150"/>
      <c r="H44" s="150"/>
      <c r="I44" s="151"/>
    </row>
    <row r="45" spans="6:9" ht="12.75">
      <c r="F45" s="149"/>
      <c r="G45" s="150"/>
      <c r="H45" s="150"/>
      <c r="I45" s="151"/>
    </row>
    <row r="46" spans="6:9" ht="12.75">
      <c r="F46" s="149"/>
      <c r="G46" s="150"/>
      <c r="H46" s="150"/>
      <c r="I46" s="151"/>
    </row>
    <row r="47" spans="6:9" ht="12.75">
      <c r="F47" s="149"/>
      <c r="G47" s="150"/>
      <c r="H47" s="150"/>
      <c r="I47" s="151"/>
    </row>
    <row r="48" spans="6:9" ht="12.75">
      <c r="F48" s="149"/>
      <c r="G48" s="150"/>
      <c r="H48" s="150"/>
      <c r="I48" s="151"/>
    </row>
    <row r="49" spans="6:9" ht="12.75">
      <c r="F49" s="149"/>
      <c r="G49" s="150"/>
      <c r="H49" s="150"/>
      <c r="I49" s="151"/>
    </row>
    <row r="50" spans="6:9" ht="12.75">
      <c r="F50" s="149"/>
      <c r="G50" s="150"/>
      <c r="H50" s="150"/>
      <c r="I50" s="151"/>
    </row>
    <row r="51" spans="6:9" ht="12.75">
      <c r="F51" s="149"/>
      <c r="G51" s="150"/>
      <c r="H51" s="150"/>
      <c r="I51" s="151"/>
    </row>
    <row r="52" spans="6:9" ht="12.75">
      <c r="F52" s="149"/>
      <c r="G52" s="150"/>
      <c r="H52" s="150"/>
      <c r="I52" s="151"/>
    </row>
    <row r="53" spans="6:9" ht="12.75">
      <c r="F53" s="149"/>
      <c r="G53" s="150"/>
      <c r="H53" s="150"/>
      <c r="I53" s="151"/>
    </row>
    <row r="54" spans="6:9" ht="12.75">
      <c r="F54" s="149"/>
      <c r="G54" s="150"/>
      <c r="H54" s="150"/>
      <c r="I54" s="151"/>
    </row>
    <row r="55" spans="6:9" ht="12.75">
      <c r="F55" s="149"/>
      <c r="G55" s="150"/>
      <c r="H55" s="150"/>
      <c r="I55" s="151"/>
    </row>
    <row r="56" spans="6:9" ht="12.75">
      <c r="F56" s="149"/>
      <c r="G56" s="150"/>
      <c r="H56" s="150"/>
      <c r="I56" s="151"/>
    </row>
    <row r="57" spans="6:9" ht="12.75">
      <c r="F57" s="149"/>
      <c r="G57" s="150"/>
      <c r="H57" s="150"/>
      <c r="I57" s="151"/>
    </row>
    <row r="58" spans="6:9" ht="12.75">
      <c r="F58" s="149"/>
      <c r="G58" s="150"/>
      <c r="H58" s="150"/>
      <c r="I58" s="151"/>
    </row>
    <row r="59" spans="6:9" ht="12.75">
      <c r="F59" s="149"/>
      <c r="G59" s="150"/>
      <c r="H59" s="150"/>
      <c r="I59" s="151"/>
    </row>
    <row r="60" spans="6:9" ht="12.75">
      <c r="F60" s="149"/>
      <c r="G60" s="150"/>
      <c r="H60" s="150"/>
      <c r="I60" s="151"/>
    </row>
    <row r="61" spans="6:9" ht="12.75">
      <c r="F61" s="149"/>
      <c r="G61" s="150"/>
      <c r="H61" s="150"/>
      <c r="I61" s="151"/>
    </row>
    <row r="62" spans="6:9" ht="12.75">
      <c r="F62" s="149"/>
      <c r="G62" s="150"/>
      <c r="H62" s="150"/>
      <c r="I62" s="151"/>
    </row>
    <row r="63" spans="6:9" ht="12.75">
      <c r="F63" s="149"/>
      <c r="G63" s="150"/>
      <c r="H63" s="150"/>
      <c r="I63" s="151"/>
    </row>
    <row r="64" spans="6:9" ht="12.75">
      <c r="F64" s="149"/>
      <c r="G64" s="150"/>
      <c r="H64" s="150"/>
      <c r="I64" s="151"/>
    </row>
    <row r="65" spans="6:9" ht="12.75">
      <c r="F65" s="149"/>
      <c r="G65" s="150"/>
      <c r="H65" s="150"/>
      <c r="I65" s="151"/>
    </row>
    <row r="66" spans="6:9" ht="12.75">
      <c r="F66" s="149"/>
      <c r="G66" s="150"/>
      <c r="H66" s="150"/>
      <c r="I66" s="151"/>
    </row>
    <row r="67" spans="6:9" ht="12.75">
      <c r="F67" s="149"/>
      <c r="G67" s="150"/>
      <c r="H67" s="150"/>
      <c r="I67" s="151"/>
    </row>
    <row r="68" spans="6:9" ht="12.75">
      <c r="F68" s="149"/>
      <c r="G68" s="150"/>
      <c r="H68" s="150"/>
      <c r="I68" s="151"/>
    </row>
    <row r="69" spans="6:9" ht="12.75">
      <c r="F69" s="149"/>
      <c r="G69" s="150"/>
      <c r="H69" s="150"/>
      <c r="I69" s="151"/>
    </row>
    <row r="70" spans="6:9" ht="12.75">
      <c r="F70" s="149"/>
      <c r="G70" s="150"/>
      <c r="H70" s="150"/>
      <c r="I70" s="151"/>
    </row>
    <row r="71" spans="6:9" ht="12.75">
      <c r="F71" s="149"/>
      <c r="G71" s="150"/>
      <c r="H71" s="150"/>
      <c r="I71" s="151"/>
    </row>
    <row r="72" spans="6:9" ht="12.75">
      <c r="F72" s="149"/>
      <c r="G72" s="150"/>
      <c r="H72" s="150"/>
      <c r="I72" s="151"/>
    </row>
    <row r="73" spans="6:9" ht="12.75">
      <c r="F73" s="149"/>
      <c r="G73" s="150"/>
      <c r="H73" s="150"/>
      <c r="I73" s="151"/>
    </row>
    <row r="74" spans="6:9" ht="12.75">
      <c r="F74" s="149"/>
      <c r="G74" s="150"/>
      <c r="H74" s="150"/>
      <c r="I74" s="151"/>
    </row>
    <row r="75" spans="6:9" ht="12.75">
      <c r="F75" s="149"/>
      <c r="G75" s="150"/>
      <c r="H75" s="150"/>
      <c r="I75" s="151"/>
    </row>
    <row r="76" spans="6:9" ht="12.75">
      <c r="F76" s="149"/>
      <c r="G76" s="150"/>
      <c r="H76" s="150"/>
      <c r="I76" s="151"/>
    </row>
    <row r="77" spans="6:9" ht="12.75">
      <c r="F77" s="149"/>
      <c r="G77" s="150"/>
      <c r="H77" s="150"/>
      <c r="I77" s="151"/>
    </row>
    <row r="78" spans="6:9" ht="12.75">
      <c r="F78" s="149"/>
      <c r="G78" s="150"/>
      <c r="H78" s="150"/>
      <c r="I78" s="151"/>
    </row>
    <row r="79" spans="6:9" ht="12.75">
      <c r="F79" s="149"/>
      <c r="G79" s="150"/>
      <c r="H79" s="150"/>
      <c r="I79" s="151"/>
    </row>
    <row r="80" spans="6:9" ht="12.75">
      <c r="F80" s="149"/>
      <c r="G80" s="150"/>
      <c r="H80" s="150"/>
      <c r="I80" s="151"/>
    </row>
  </sheetData>
  <mergeCells count="4">
    <mergeCell ref="H29:I29"/>
    <mergeCell ref="A1:B1"/>
    <mergeCell ref="A2:B2"/>
    <mergeCell ref="G2:I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63"/>
  <sheetViews>
    <sheetView workbookViewId="0" topLeftCell="A1">
      <selection activeCell="H10" sqref="H10"/>
    </sheetView>
  </sheetViews>
  <sheetFormatPr defaultColWidth="9.140625" defaultRowHeight="12.75"/>
  <cols>
    <col min="1" max="1" width="3.421875" style="0" customWidth="1"/>
    <col min="2" max="2" width="5.421875" style="0" customWidth="1"/>
    <col min="3" max="3" width="4.7109375" style="0" customWidth="1"/>
    <col min="4" max="4" width="11.57421875" style="0" bestFit="1" customWidth="1"/>
    <col min="5" max="5" width="42.57421875" style="0" bestFit="1" customWidth="1"/>
    <col min="6" max="6" width="9.00390625" style="0" customWidth="1"/>
    <col min="7" max="7" width="5.00390625" style="0" customWidth="1"/>
    <col min="8" max="8" width="12.421875" style="0" customWidth="1"/>
    <col min="9" max="9" width="13.57421875" style="0" customWidth="1"/>
    <col min="10" max="10" width="3.8515625" style="0" customWidth="1"/>
  </cols>
  <sheetData>
    <row r="1" spans="1:10" ht="13.5" thickTop="1">
      <c r="A1" s="176" t="s">
        <v>1</v>
      </c>
      <c r="B1" s="177"/>
      <c r="C1" s="3" t="str">
        <f>'Krycí list'!C7</f>
        <v>ZŠ TGM - ÚPRAVY PO HAVÁRII KANALIZACE</v>
      </c>
      <c r="D1" s="4"/>
      <c r="E1" s="5"/>
      <c r="F1" s="4"/>
      <c r="G1" s="6" t="s">
        <v>2</v>
      </c>
      <c r="H1" s="7"/>
      <c r="I1" s="8">
        <f>'Krycí list'!C2</f>
        <v>1</v>
      </c>
      <c r="J1" s="9"/>
    </row>
    <row r="2" spans="1:10" ht="13.5" thickBot="1">
      <c r="A2" s="178" t="s">
        <v>3</v>
      </c>
      <c r="B2" s="179"/>
      <c r="C2" s="10" t="str">
        <f>'Krycí list'!C5</f>
        <v>SANACE SUTERÉNNÍCH ZDÍ</v>
      </c>
      <c r="D2" s="11"/>
      <c r="E2" s="12"/>
      <c r="F2" s="11"/>
      <c r="G2" s="180" t="str">
        <f>'Krycí list'!D2</f>
        <v>tendr</v>
      </c>
      <c r="H2" s="181"/>
      <c r="I2" s="181"/>
      <c r="J2" s="13"/>
    </row>
    <row r="3" spans="1:10" ht="13.5" thickTop="1">
      <c r="A3" s="1"/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5" spans="1:10" ht="12.75">
      <c r="A5" s="157">
        <v>10</v>
      </c>
      <c r="B5" s="152" t="s">
        <v>84</v>
      </c>
      <c r="C5" s="153"/>
      <c r="D5" s="153"/>
      <c r="E5" s="153"/>
      <c r="F5" s="153"/>
      <c r="G5" s="153"/>
      <c r="H5" s="153"/>
      <c r="I5" s="153"/>
      <c r="J5" s="162"/>
    </row>
    <row r="6" spans="3:10" ht="12.75">
      <c r="C6" s="155">
        <v>1</v>
      </c>
      <c r="D6" s="155" t="s">
        <v>85</v>
      </c>
      <c r="E6" s="155" t="s">
        <v>86</v>
      </c>
      <c r="F6" s="2">
        <v>30.78</v>
      </c>
      <c r="G6" s="155" t="s">
        <v>87</v>
      </c>
      <c r="H6" s="156">
        <v>0</v>
      </c>
      <c r="I6" s="156">
        <f aca="true" t="shared" si="0" ref="I6:I62">F6*H6</f>
        <v>0</v>
      </c>
      <c r="J6" s="158">
        <v>0.21</v>
      </c>
    </row>
    <row r="7" spans="3:10" ht="12.75">
      <c r="C7" s="155">
        <v>2</v>
      </c>
      <c r="D7" s="155" t="s">
        <v>88</v>
      </c>
      <c r="E7" s="155" t="s">
        <v>89</v>
      </c>
      <c r="F7" s="2">
        <v>14.22</v>
      </c>
      <c r="G7" s="155" t="s">
        <v>87</v>
      </c>
      <c r="H7" s="156">
        <v>0</v>
      </c>
      <c r="I7" s="156">
        <f t="shared" si="0"/>
        <v>0</v>
      </c>
      <c r="J7" s="158">
        <v>0.21</v>
      </c>
    </row>
    <row r="8" spans="3:10" ht="12.75">
      <c r="C8" s="155">
        <v>3</v>
      </c>
      <c r="D8" s="155" t="s">
        <v>90</v>
      </c>
      <c r="E8" s="155" t="s">
        <v>91</v>
      </c>
      <c r="F8" s="2">
        <v>71.1</v>
      </c>
      <c r="G8" s="155" t="s">
        <v>87</v>
      </c>
      <c r="H8" s="156">
        <v>0</v>
      </c>
      <c r="I8" s="156">
        <f t="shared" si="0"/>
        <v>0</v>
      </c>
      <c r="J8" s="158">
        <v>0.21</v>
      </c>
    </row>
    <row r="9" spans="3:10" ht="12.75">
      <c r="C9" s="155">
        <v>4</v>
      </c>
      <c r="D9" s="155" t="s">
        <v>92</v>
      </c>
      <c r="E9" s="155" t="s">
        <v>93</v>
      </c>
      <c r="F9" s="2">
        <v>14.22</v>
      </c>
      <c r="G9" s="155" t="s">
        <v>87</v>
      </c>
      <c r="H9" s="156">
        <v>0</v>
      </c>
      <c r="I9" s="156">
        <f t="shared" si="0"/>
        <v>0</v>
      </c>
      <c r="J9" s="158">
        <v>0.21</v>
      </c>
    </row>
    <row r="10" spans="3:10" ht="12.75">
      <c r="C10" s="155">
        <v>5</v>
      </c>
      <c r="D10" s="155" t="s">
        <v>94</v>
      </c>
      <c r="E10" s="155" t="s">
        <v>95</v>
      </c>
      <c r="F10" s="2">
        <v>16.56</v>
      </c>
      <c r="G10" s="155" t="s">
        <v>87</v>
      </c>
      <c r="H10" s="156">
        <v>0</v>
      </c>
      <c r="I10" s="156">
        <f t="shared" si="0"/>
        <v>0</v>
      </c>
      <c r="J10" s="158">
        <v>0.21</v>
      </c>
    </row>
    <row r="11" spans="3:10" ht="12.75">
      <c r="C11" s="155">
        <v>6</v>
      </c>
      <c r="D11" s="155" t="s">
        <v>96</v>
      </c>
      <c r="E11" s="155" t="s">
        <v>97</v>
      </c>
      <c r="F11" s="2">
        <v>89.9</v>
      </c>
      <c r="G11" s="155" t="s">
        <v>0</v>
      </c>
      <c r="H11" s="156">
        <v>0</v>
      </c>
      <c r="I11" s="156">
        <f t="shared" si="0"/>
        <v>0</v>
      </c>
      <c r="J11" s="158">
        <v>0.21</v>
      </c>
    </row>
    <row r="12" spans="3:10" ht="12.75">
      <c r="C12" s="155">
        <v>7</v>
      </c>
      <c r="D12" s="155" t="s">
        <v>98</v>
      </c>
      <c r="E12" s="155" t="s">
        <v>99</v>
      </c>
      <c r="F12" s="2">
        <v>89.9</v>
      </c>
      <c r="G12" s="155" t="s">
        <v>0</v>
      </c>
      <c r="H12" s="156">
        <v>0</v>
      </c>
      <c r="I12" s="156">
        <f t="shared" si="0"/>
        <v>0</v>
      </c>
      <c r="J12" s="158">
        <v>0.21</v>
      </c>
    </row>
    <row r="13" spans="3:10" ht="12.75">
      <c r="C13" s="155">
        <v>8</v>
      </c>
      <c r="D13" s="155" t="s">
        <v>100</v>
      </c>
      <c r="E13" s="155" t="s">
        <v>101</v>
      </c>
      <c r="F13" s="2">
        <v>8.8</v>
      </c>
      <c r="G13" s="155" t="s">
        <v>0</v>
      </c>
      <c r="H13" s="156">
        <v>0</v>
      </c>
      <c r="I13" s="156">
        <f t="shared" si="0"/>
        <v>0</v>
      </c>
      <c r="J13" s="158">
        <v>0.21</v>
      </c>
    </row>
    <row r="14" spans="3:10" ht="12.75">
      <c r="C14" s="155">
        <v>9</v>
      </c>
      <c r="D14" s="155" t="s">
        <v>102</v>
      </c>
      <c r="E14" s="155" t="s">
        <v>103</v>
      </c>
      <c r="F14" s="2">
        <v>14.22</v>
      </c>
      <c r="G14" s="155" t="s">
        <v>87</v>
      </c>
      <c r="H14" s="156">
        <v>0</v>
      </c>
      <c r="I14" s="156">
        <f t="shared" si="0"/>
        <v>0</v>
      </c>
      <c r="J14" s="158">
        <v>0.21</v>
      </c>
    </row>
    <row r="15" spans="3:10" ht="12.75">
      <c r="C15" s="155"/>
      <c r="D15" s="155"/>
      <c r="E15" s="155"/>
      <c r="F15" s="2"/>
      <c r="G15" s="155"/>
      <c r="H15" s="156"/>
      <c r="I15" s="161">
        <f>SUM(I6:I14)</f>
        <v>0</v>
      </c>
      <c r="J15" s="158"/>
    </row>
    <row r="16" spans="1:10" ht="12.75">
      <c r="A16" s="157">
        <v>21</v>
      </c>
      <c r="B16" s="152" t="s">
        <v>104</v>
      </c>
      <c r="C16" s="153"/>
      <c r="D16" s="153"/>
      <c r="E16" s="153"/>
      <c r="F16" s="153"/>
      <c r="G16" s="153"/>
      <c r="H16" s="153"/>
      <c r="I16" s="159"/>
      <c r="J16" s="160"/>
    </row>
    <row r="17" spans="3:10" ht="12.75">
      <c r="C17" s="155">
        <v>1</v>
      </c>
      <c r="D17" s="155" t="s">
        <v>105</v>
      </c>
      <c r="E17" s="155" t="s">
        <v>106</v>
      </c>
      <c r="F17" s="2">
        <v>3.52</v>
      </c>
      <c r="G17" s="155" t="s">
        <v>87</v>
      </c>
      <c r="H17" s="156">
        <v>0</v>
      </c>
      <c r="I17" s="156">
        <f t="shared" si="0"/>
        <v>0</v>
      </c>
      <c r="J17" s="158">
        <v>0.21</v>
      </c>
    </row>
    <row r="18" spans="3:10" ht="12.75">
      <c r="C18" s="155">
        <v>2</v>
      </c>
      <c r="D18" s="155" t="s">
        <v>107</v>
      </c>
      <c r="E18" s="155" t="s">
        <v>108</v>
      </c>
      <c r="F18" s="2">
        <v>1.98</v>
      </c>
      <c r="G18" s="155" t="s">
        <v>87</v>
      </c>
      <c r="H18" s="156">
        <v>0</v>
      </c>
      <c r="I18" s="156">
        <f t="shared" si="0"/>
        <v>0</v>
      </c>
      <c r="J18" s="158">
        <v>0.21</v>
      </c>
    </row>
    <row r="19" spans="3:10" ht="12.75">
      <c r="C19" s="155">
        <v>3</v>
      </c>
      <c r="D19" s="155" t="s">
        <v>109</v>
      </c>
      <c r="E19" s="155" t="s">
        <v>110</v>
      </c>
      <c r="F19" s="2">
        <v>22</v>
      </c>
      <c r="G19" s="155" t="s">
        <v>0</v>
      </c>
      <c r="H19" s="156">
        <v>0</v>
      </c>
      <c r="I19" s="156">
        <f t="shared" si="0"/>
        <v>0</v>
      </c>
      <c r="J19" s="158">
        <v>0.21</v>
      </c>
    </row>
    <row r="20" spans="3:10" ht="12.75">
      <c r="C20" s="155">
        <v>4</v>
      </c>
      <c r="D20" s="155" t="s">
        <v>111</v>
      </c>
      <c r="E20" s="155" t="s">
        <v>112</v>
      </c>
      <c r="F20" s="2">
        <v>1.65</v>
      </c>
      <c r="G20" s="155" t="s">
        <v>87</v>
      </c>
      <c r="H20" s="156">
        <v>0</v>
      </c>
      <c r="I20" s="156">
        <f t="shared" si="0"/>
        <v>0</v>
      </c>
      <c r="J20" s="158">
        <v>0.21</v>
      </c>
    </row>
    <row r="21" spans="3:10" ht="12.75">
      <c r="C21" s="155">
        <v>5</v>
      </c>
      <c r="D21" s="155" t="s">
        <v>113</v>
      </c>
      <c r="E21" s="155" t="s">
        <v>114</v>
      </c>
      <c r="F21" s="2">
        <v>22</v>
      </c>
      <c r="G21" s="155" t="s">
        <v>83</v>
      </c>
      <c r="H21" s="156">
        <v>0</v>
      </c>
      <c r="I21" s="156">
        <f t="shared" si="0"/>
        <v>0</v>
      </c>
      <c r="J21" s="158">
        <v>0.21</v>
      </c>
    </row>
    <row r="22" spans="3:10" ht="12.75">
      <c r="C22" s="155">
        <v>6</v>
      </c>
      <c r="D22" s="155" t="s">
        <v>115</v>
      </c>
      <c r="E22" s="155" t="s">
        <v>116</v>
      </c>
      <c r="F22" s="2">
        <v>2</v>
      </c>
      <c r="G22" s="155" t="s">
        <v>117</v>
      </c>
      <c r="H22" s="156">
        <v>0</v>
      </c>
      <c r="I22" s="156">
        <f t="shared" si="0"/>
        <v>0</v>
      </c>
      <c r="J22" s="158">
        <v>0.21</v>
      </c>
    </row>
    <row r="23" spans="3:10" ht="12.75">
      <c r="C23" s="155">
        <v>7</v>
      </c>
      <c r="D23" s="155" t="s">
        <v>118</v>
      </c>
      <c r="E23" s="155" t="s">
        <v>119</v>
      </c>
      <c r="F23" s="2">
        <v>1</v>
      </c>
      <c r="G23" s="155" t="s">
        <v>117</v>
      </c>
      <c r="H23" s="156">
        <v>0</v>
      </c>
      <c r="I23" s="156">
        <f t="shared" si="0"/>
        <v>0</v>
      </c>
      <c r="J23" s="158">
        <v>0.21</v>
      </c>
    </row>
    <row r="24" spans="3:10" ht="12.75">
      <c r="C24" s="155"/>
      <c r="D24" s="155"/>
      <c r="E24" s="155"/>
      <c r="F24" s="2"/>
      <c r="G24" s="155"/>
      <c r="H24" s="156"/>
      <c r="I24" s="161">
        <f>SUM(I17:I23)</f>
        <v>0</v>
      </c>
      <c r="J24" s="158"/>
    </row>
    <row r="25" spans="1:10" ht="12.75">
      <c r="A25" s="157">
        <v>30</v>
      </c>
      <c r="B25" s="152" t="s">
        <v>120</v>
      </c>
      <c r="C25" s="153"/>
      <c r="D25" s="153"/>
      <c r="E25" s="153"/>
      <c r="F25" s="153"/>
      <c r="G25" s="153"/>
      <c r="H25" s="153"/>
      <c r="I25" s="159"/>
      <c r="J25" s="160"/>
    </row>
    <row r="26" spans="3:10" ht="12.75">
      <c r="C26" s="155">
        <v>1</v>
      </c>
      <c r="D26" s="155" t="s">
        <v>121</v>
      </c>
      <c r="E26" s="155" t="s">
        <v>122</v>
      </c>
      <c r="F26" s="2">
        <v>2</v>
      </c>
      <c r="G26" s="155" t="s">
        <v>87</v>
      </c>
      <c r="H26" s="156">
        <v>0</v>
      </c>
      <c r="I26" s="156">
        <f t="shared" si="0"/>
        <v>0</v>
      </c>
      <c r="J26" s="158">
        <v>0.21</v>
      </c>
    </row>
    <row r="27" spans="3:10" ht="12.75">
      <c r="C27" s="155">
        <v>2</v>
      </c>
      <c r="D27" s="155" t="s">
        <v>123</v>
      </c>
      <c r="E27" s="155" t="s">
        <v>124</v>
      </c>
      <c r="F27" s="2">
        <v>3</v>
      </c>
      <c r="G27" s="155" t="s">
        <v>87</v>
      </c>
      <c r="H27" s="156">
        <v>0</v>
      </c>
      <c r="I27" s="156">
        <f t="shared" si="0"/>
        <v>0</v>
      </c>
      <c r="J27" s="158">
        <v>0.21</v>
      </c>
    </row>
    <row r="28" spans="3:10" ht="12.75">
      <c r="C28" s="155">
        <v>3</v>
      </c>
      <c r="D28" s="155" t="s">
        <v>125</v>
      </c>
      <c r="E28" s="155" t="s">
        <v>126</v>
      </c>
      <c r="F28" s="2">
        <v>3</v>
      </c>
      <c r="G28" s="155" t="s">
        <v>87</v>
      </c>
      <c r="H28" s="156">
        <v>0</v>
      </c>
      <c r="I28" s="156">
        <f t="shared" si="0"/>
        <v>0</v>
      </c>
      <c r="J28" s="158">
        <v>0.21</v>
      </c>
    </row>
    <row r="29" spans="3:10" ht="12.75">
      <c r="C29" s="155"/>
      <c r="D29" s="155"/>
      <c r="E29" s="155"/>
      <c r="F29" s="2"/>
      <c r="G29" s="155"/>
      <c r="H29" s="156"/>
      <c r="I29" s="161">
        <f>SUM(I26:I28)</f>
        <v>0</v>
      </c>
      <c r="J29" s="158"/>
    </row>
    <row r="30" spans="1:10" ht="12.75">
      <c r="A30" s="157">
        <v>50</v>
      </c>
      <c r="B30" s="152" t="s">
        <v>127</v>
      </c>
      <c r="C30" s="153"/>
      <c r="D30" s="153"/>
      <c r="E30" s="153"/>
      <c r="F30" s="153"/>
      <c r="G30" s="153"/>
      <c r="H30" s="153"/>
      <c r="I30" s="159"/>
      <c r="J30" s="160"/>
    </row>
    <row r="31" spans="3:10" ht="12.75">
      <c r="C31" s="155">
        <v>1</v>
      </c>
      <c r="D31" s="155" t="s">
        <v>128</v>
      </c>
      <c r="E31" s="155" t="s">
        <v>129</v>
      </c>
      <c r="F31" s="2">
        <v>89.9</v>
      </c>
      <c r="G31" s="155" t="s">
        <v>0</v>
      </c>
      <c r="H31" s="156">
        <v>0</v>
      </c>
      <c r="I31" s="156">
        <f t="shared" si="0"/>
        <v>0</v>
      </c>
      <c r="J31" s="158">
        <v>0.21</v>
      </c>
    </row>
    <row r="32" spans="3:10" ht="12.75">
      <c r="C32" s="155">
        <v>2</v>
      </c>
      <c r="D32" s="155" t="s">
        <v>130</v>
      </c>
      <c r="E32" s="155" t="s">
        <v>131</v>
      </c>
      <c r="F32" s="2">
        <v>89.9</v>
      </c>
      <c r="G32" s="155" t="s">
        <v>0</v>
      </c>
      <c r="H32" s="156">
        <v>0</v>
      </c>
      <c r="I32" s="156">
        <f t="shared" si="0"/>
        <v>0</v>
      </c>
      <c r="J32" s="158">
        <v>0.21</v>
      </c>
    </row>
    <row r="33" spans="3:10" ht="12.75">
      <c r="C33" s="155">
        <v>3</v>
      </c>
      <c r="D33" s="155" t="s">
        <v>132</v>
      </c>
      <c r="E33" s="155" t="s">
        <v>133</v>
      </c>
      <c r="F33" s="2">
        <v>89.9</v>
      </c>
      <c r="G33" s="155" t="s">
        <v>0</v>
      </c>
      <c r="H33" s="156">
        <v>0</v>
      </c>
      <c r="I33" s="156">
        <f t="shared" si="0"/>
        <v>0</v>
      </c>
      <c r="J33" s="158">
        <v>0.21</v>
      </c>
    </row>
    <row r="34" spans="3:10" ht="12.75">
      <c r="C34" s="155">
        <v>4</v>
      </c>
      <c r="D34" s="155">
        <v>10000000</v>
      </c>
      <c r="E34" s="155" t="s">
        <v>134</v>
      </c>
      <c r="F34" s="2">
        <v>81</v>
      </c>
      <c r="G34" s="155" t="s">
        <v>117</v>
      </c>
      <c r="H34" s="156">
        <v>0</v>
      </c>
      <c r="I34" s="156">
        <f t="shared" si="0"/>
        <v>0</v>
      </c>
      <c r="J34" s="158">
        <v>0.21</v>
      </c>
    </row>
    <row r="35" spans="3:10" ht="12.75">
      <c r="C35" s="155">
        <v>5</v>
      </c>
      <c r="D35" s="155">
        <v>10000001</v>
      </c>
      <c r="E35" s="155" t="s">
        <v>135</v>
      </c>
      <c r="F35" s="2">
        <v>68</v>
      </c>
      <c r="G35" s="155" t="s">
        <v>0</v>
      </c>
      <c r="H35" s="156">
        <v>0</v>
      </c>
      <c r="I35" s="156">
        <f t="shared" si="0"/>
        <v>0</v>
      </c>
      <c r="J35" s="158">
        <v>0.21</v>
      </c>
    </row>
    <row r="36" spans="3:10" ht="12.75">
      <c r="C36" s="155">
        <v>6</v>
      </c>
      <c r="D36" s="155">
        <v>10000002</v>
      </c>
      <c r="E36" s="155" t="s">
        <v>136</v>
      </c>
      <c r="F36" s="2">
        <v>12</v>
      </c>
      <c r="G36" s="155" t="s">
        <v>0</v>
      </c>
      <c r="H36" s="156">
        <v>0</v>
      </c>
      <c r="I36" s="156">
        <f t="shared" si="0"/>
        <v>0</v>
      </c>
      <c r="J36" s="158">
        <v>0.21</v>
      </c>
    </row>
    <row r="37" spans="3:10" ht="12.75">
      <c r="C37" s="155"/>
      <c r="D37" s="155"/>
      <c r="E37" s="155"/>
      <c r="F37" s="2"/>
      <c r="G37" s="155"/>
      <c r="H37" s="156"/>
      <c r="I37" s="161">
        <f>SUM(I31:I36)</f>
        <v>0</v>
      </c>
      <c r="J37" s="158"/>
    </row>
    <row r="38" spans="1:10" ht="12.75">
      <c r="A38" s="157">
        <v>60</v>
      </c>
      <c r="B38" s="152" t="s">
        <v>137</v>
      </c>
      <c r="C38" s="153"/>
      <c r="D38" s="153"/>
      <c r="E38" s="153"/>
      <c r="F38" s="153"/>
      <c r="G38" s="153"/>
      <c r="H38" s="153"/>
      <c r="I38" s="159"/>
      <c r="J38" s="160"/>
    </row>
    <row r="39" spans="3:10" ht="12.75">
      <c r="C39" s="155">
        <v>1</v>
      </c>
      <c r="D39" s="155" t="s">
        <v>138</v>
      </c>
      <c r="E39" s="155" t="s">
        <v>139</v>
      </c>
      <c r="F39" s="2">
        <v>26.4</v>
      </c>
      <c r="G39" s="155" t="s">
        <v>0</v>
      </c>
      <c r="H39" s="156">
        <v>0</v>
      </c>
      <c r="I39" s="156">
        <f t="shared" si="0"/>
        <v>0</v>
      </c>
      <c r="J39" s="158">
        <v>0.21</v>
      </c>
    </row>
    <row r="40" spans="3:10" ht="12.75">
      <c r="C40" s="155">
        <v>2</v>
      </c>
      <c r="D40" s="155" t="s">
        <v>140</v>
      </c>
      <c r="E40" s="155" t="s">
        <v>141</v>
      </c>
      <c r="F40" s="2">
        <v>26.4</v>
      </c>
      <c r="G40" s="155" t="s">
        <v>0</v>
      </c>
      <c r="H40" s="156">
        <v>0</v>
      </c>
      <c r="I40" s="156">
        <f t="shared" si="0"/>
        <v>0</v>
      </c>
      <c r="J40" s="158">
        <v>0.21</v>
      </c>
    </row>
    <row r="41" spans="3:10" ht="12.75">
      <c r="C41" s="155"/>
      <c r="D41" s="155"/>
      <c r="E41" s="155"/>
      <c r="F41" s="2"/>
      <c r="G41" s="155"/>
      <c r="H41" s="156"/>
      <c r="I41" s="161">
        <f>SUM(I39:I40)</f>
        <v>0</v>
      </c>
      <c r="J41" s="158"/>
    </row>
    <row r="42" spans="1:10" ht="12.75">
      <c r="A42" s="157">
        <v>80</v>
      </c>
      <c r="B42" s="152" t="s">
        <v>142</v>
      </c>
      <c r="C42" s="153"/>
      <c r="D42" s="153"/>
      <c r="E42" s="153"/>
      <c r="F42" s="153"/>
      <c r="G42" s="153"/>
      <c r="H42" s="153"/>
      <c r="I42" s="159"/>
      <c r="J42" s="160"/>
    </row>
    <row r="43" spans="3:10" ht="12.75">
      <c r="C43" s="155">
        <v>1</v>
      </c>
      <c r="D43" s="155" t="s">
        <v>143</v>
      </c>
      <c r="E43" s="155" t="s">
        <v>144</v>
      </c>
      <c r="F43" s="2">
        <v>7</v>
      </c>
      <c r="G43" s="155" t="s">
        <v>83</v>
      </c>
      <c r="H43" s="156">
        <v>0</v>
      </c>
      <c r="I43" s="156">
        <f t="shared" si="0"/>
        <v>0</v>
      </c>
      <c r="J43" s="158">
        <v>0.21</v>
      </c>
    </row>
    <row r="44" spans="3:10" ht="12.75">
      <c r="C44" s="155">
        <v>2</v>
      </c>
      <c r="D44" s="155" t="s">
        <v>145</v>
      </c>
      <c r="E44" s="155" t="s">
        <v>146</v>
      </c>
      <c r="F44" s="2">
        <v>1.68</v>
      </c>
      <c r="G44" s="155" t="s">
        <v>87</v>
      </c>
      <c r="H44" s="156">
        <v>0</v>
      </c>
      <c r="I44" s="156">
        <f t="shared" si="0"/>
        <v>0</v>
      </c>
      <c r="J44" s="158">
        <v>0.21</v>
      </c>
    </row>
    <row r="45" spans="3:10" ht="12.75">
      <c r="C45" s="155"/>
      <c r="D45" s="155"/>
      <c r="E45" s="155"/>
      <c r="F45" s="2"/>
      <c r="G45" s="155"/>
      <c r="H45" s="156"/>
      <c r="I45" s="161">
        <f>SUM(I43:I44)</f>
        <v>0</v>
      </c>
      <c r="J45" s="158"/>
    </row>
    <row r="46" spans="1:10" ht="12.75">
      <c r="A46" s="157">
        <v>96</v>
      </c>
      <c r="B46" s="152" t="s">
        <v>147</v>
      </c>
      <c r="C46" s="153"/>
      <c r="D46" s="153"/>
      <c r="E46" s="153"/>
      <c r="F46" s="153"/>
      <c r="G46" s="153"/>
      <c r="H46" s="153"/>
      <c r="I46" s="159"/>
      <c r="J46" s="160"/>
    </row>
    <row r="47" spans="3:10" ht="12.75">
      <c r="C47" s="155">
        <v>1</v>
      </c>
      <c r="D47" s="155" t="s">
        <v>148</v>
      </c>
      <c r="E47" s="155" t="s">
        <v>149</v>
      </c>
      <c r="F47" s="2">
        <v>2</v>
      </c>
      <c r="G47" s="155" t="s">
        <v>87</v>
      </c>
      <c r="H47" s="156">
        <v>0</v>
      </c>
      <c r="I47" s="156">
        <f t="shared" si="0"/>
        <v>0</v>
      </c>
      <c r="J47" s="158">
        <v>0.21</v>
      </c>
    </row>
    <row r="48" spans="3:10" ht="12.75">
      <c r="C48" s="155">
        <v>2</v>
      </c>
      <c r="D48" s="155" t="s">
        <v>150</v>
      </c>
      <c r="E48" s="155" t="s">
        <v>151</v>
      </c>
      <c r="F48" s="2">
        <v>3</v>
      </c>
      <c r="G48" s="155" t="s">
        <v>87</v>
      </c>
      <c r="H48" s="156">
        <v>0</v>
      </c>
      <c r="I48" s="156">
        <f t="shared" si="0"/>
        <v>0</v>
      </c>
      <c r="J48" s="158">
        <v>0.21</v>
      </c>
    </row>
    <row r="49" spans="3:10" ht="12.75">
      <c r="C49" s="155">
        <v>3</v>
      </c>
      <c r="D49" s="155" t="s">
        <v>152</v>
      </c>
      <c r="E49" s="155" t="s">
        <v>153</v>
      </c>
      <c r="F49" s="2">
        <v>22</v>
      </c>
      <c r="G49" s="155" t="s">
        <v>154</v>
      </c>
      <c r="H49" s="156">
        <v>0</v>
      </c>
      <c r="I49" s="156">
        <f t="shared" si="0"/>
        <v>0</v>
      </c>
      <c r="J49" s="158">
        <v>0.21</v>
      </c>
    </row>
    <row r="50" spans="3:10" ht="12.75">
      <c r="C50" s="155">
        <v>4</v>
      </c>
      <c r="D50" s="155" t="s">
        <v>155</v>
      </c>
      <c r="E50" s="155" t="s">
        <v>156</v>
      </c>
      <c r="F50" s="2">
        <v>22</v>
      </c>
      <c r="G50" s="155" t="s">
        <v>83</v>
      </c>
      <c r="H50" s="156">
        <v>0</v>
      </c>
      <c r="I50" s="156">
        <f t="shared" si="0"/>
        <v>0</v>
      </c>
      <c r="J50" s="158">
        <v>0.21</v>
      </c>
    </row>
    <row r="51" spans="3:10" ht="12.75">
      <c r="C51" s="155"/>
      <c r="D51" s="155"/>
      <c r="E51" s="155"/>
      <c r="F51" s="2"/>
      <c r="G51" s="155"/>
      <c r="H51" s="156"/>
      <c r="I51" s="161">
        <f>SUM(I47:I50)</f>
        <v>0</v>
      </c>
      <c r="J51" s="158"/>
    </row>
    <row r="52" spans="1:10" ht="12.75">
      <c r="A52" s="157">
        <v>99</v>
      </c>
      <c r="B52" s="152" t="s">
        <v>157</v>
      </c>
      <c r="C52" s="153"/>
      <c r="D52" s="153"/>
      <c r="E52" s="153"/>
      <c r="F52" s="153"/>
      <c r="G52" s="153"/>
      <c r="H52" s="153"/>
      <c r="I52" s="159"/>
      <c r="J52" s="160"/>
    </row>
    <row r="53" spans="3:10" ht="12.75">
      <c r="C53" s="155">
        <v>1</v>
      </c>
      <c r="D53" s="155" t="s">
        <v>158</v>
      </c>
      <c r="E53" s="155" t="s">
        <v>159</v>
      </c>
      <c r="F53" s="2">
        <v>82.531</v>
      </c>
      <c r="G53" s="155" t="s">
        <v>160</v>
      </c>
      <c r="H53" s="156">
        <v>0</v>
      </c>
      <c r="I53" s="156">
        <f t="shared" si="0"/>
        <v>0</v>
      </c>
      <c r="J53" s="158">
        <v>0.21</v>
      </c>
    </row>
    <row r="54" spans="3:10" ht="12.75">
      <c r="C54" s="155">
        <v>2</v>
      </c>
      <c r="D54" s="155" t="s">
        <v>161</v>
      </c>
      <c r="E54" s="155" t="s">
        <v>162</v>
      </c>
      <c r="F54" s="2">
        <v>33.73</v>
      </c>
      <c r="G54" s="155" t="s">
        <v>160</v>
      </c>
      <c r="H54" s="156">
        <v>0</v>
      </c>
      <c r="I54" s="156">
        <f t="shared" si="0"/>
        <v>0</v>
      </c>
      <c r="J54" s="158">
        <v>0.21</v>
      </c>
    </row>
    <row r="55" spans="3:10" ht="12.75">
      <c r="C55" s="155">
        <v>3</v>
      </c>
      <c r="D55" s="155" t="s">
        <v>163</v>
      </c>
      <c r="E55" s="155" t="s">
        <v>164</v>
      </c>
      <c r="F55" s="2">
        <v>33.73</v>
      </c>
      <c r="G55" s="155" t="s">
        <v>160</v>
      </c>
      <c r="H55" s="156">
        <v>0</v>
      </c>
      <c r="I55" s="156">
        <f t="shared" si="0"/>
        <v>0</v>
      </c>
      <c r="J55" s="158">
        <v>0.21</v>
      </c>
    </row>
    <row r="56" spans="3:10" ht="12.75">
      <c r="C56" s="155">
        <v>4</v>
      </c>
      <c r="D56" s="155" t="s">
        <v>165</v>
      </c>
      <c r="E56" s="155" t="s">
        <v>166</v>
      </c>
      <c r="F56" s="2">
        <v>32.137</v>
      </c>
      <c r="G56" s="155" t="s">
        <v>160</v>
      </c>
      <c r="H56" s="156">
        <v>0</v>
      </c>
      <c r="I56" s="156">
        <f t="shared" si="0"/>
        <v>0</v>
      </c>
      <c r="J56" s="158">
        <v>0.21</v>
      </c>
    </row>
    <row r="57" spans="3:10" ht="12.75">
      <c r="C57" s="155">
        <v>5</v>
      </c>
      <c r="D57" s="155" t="s">
        <v>167</v>
      </c>
      <c r="E57" s="155" t="s">
        <v>168</v>
      </c>
      <c r="F57" s="2">
        <v>1.593</v>
      </c>
      <c r="G57" s="155" t="s">
        <v>160</v>
      </c>
      <c r="H57" s="156">
        <v>0</v>
      </c>
      <c r="I57" s="156">
        <f t="shared" si="0"/>
        <v>0</v>
      </c>
      <c r="J57" s="158">
        <v>0.21</v>
      </c>
    </row>
    <row r="58" spans="3:10" ht="12.75">
      <c r="C58" s="155"/>
      <c r="D58" s="155"/>
      <c r="E58" s="155"/>
      <c r="F58" s="2"/>
      <c r="G58" s="155"/>
      <c r="H58" s="156"/>
      <c r="I58" s="161">
        <f>SUM(I53:I57)</f>
        <v>0</v>
      </c>
      <c r="J58" s="158"/>
    </row>
    <row r="59" spans="1:10" ht="12.75">
      <c r="A59" s="157">
        <v>711</v>
      </c>
      <c r="B59" s="152" t="s">
        <v>169</v>
      </c>
      <c r="C59" s="153"/>
      <c r="D59" s="153"/>
      <c r="E59" s="153"/>
      <c r="F59" s="153"/>
      <c r="G59" s="153"/>
      <c r="H59" s="153"/>
      <c r="I59" s="159"/>
      <c r="J59" s="160"/>
    </row>
    <row r="60" spans="3:10" ht="12.75">
      <c r="C60" s="155">
        <v>1</v>
      </c>
      <c r="D60" s="155" t="s">
        <v>170</v>
      </c>
      <c r="E60" s="155" t="s">
        <v>171</v>
      </c>
      <c r="F60" s="2">
        <v>35.2</v>
      </c>
      <c r="G60" s="155" t="s">
        <v>0</v>
      </c>
      <c r="H60" s="156">
        <v>0</v>
      </c>
      <c r="I60" s="156">
        <f t="shared" si="0"/>
        <v>0</v>
      </c>
      <c r="J60" s="158">
        <v>0.21</v>
      </c>
    </row>
    <row r="61" spans="3:10" ht="12.75">
      <c r="C61" s="155">
        <v>2</v>
      </c>
      <c r="D61" s="155" t="s">
        <v>172</v>
      </c>
      <c r="E61" s="155" t="s">
        <v>173</v>
      </c>
      <c r="F61" s="2">
        <v>36.3</v>
      </c>
      <c r="G61" s="155" t="s">
        <v>0</v>
      </c>
      <c r="H61" s="156">
        <v>0</v>
      </c>
      <c r="I61" s="156">
        <f t="shared" si="0"/>
        <v>0</v>
      </c>
      <c r="J61" s="158">
        <v>0.21</v>
      </c>
    </row>
    <row r="62" spans="3:10" ht="12.75">
      <c r="C62" s="155">
        <v>3</v>
      </c>
      <c r="D62" s="155" t="s">
        <v>174</v>
      </c>
      <c r="E62" s="155" t="s">
        <v>175</v>
      </c>
      <c r="F62" s="2">
        <v>22</v>
      </c>
      <c r="G62" s="155" t="s">
        <v>83</v>
      </c>
      <c r="H62" s="156">
        <v>0</v>
      </c>
      <c r="I62" s="156">
        <f t="shared" si="0"/>
        <v>0</v>
      </c>
      <c r="J62" s="158">
        <v>0.21</v>
      </c>
    </row>
    <row r="63" ht="12.75">
      <c r="I63" s="161">
        <f>SUM(I60:I62)</f>
        <v>0</v>
      </c>
    </row>
  </sheetData>
  <mergeCells count="3">
    <mergeCell ref="A1:B1"/>
    <mergeCell ref="A2:B2"/>
    <mergeCell ref="G2:I2"/>
  </mergeCells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2015-06-19T07:18:16Z</cp:lastPrinted>
  <dcterms:created xsi:type="dcterms:W3CDTF">2013-04-08T05:41:11Z</dcterms:created>
  <dcterms:modified xsi:type="dcterms:W3CDTF">2015-08-03T06:41:49Z</dcterms:modified>
  <cp:category/>
  <cp:version/>
  <cp:contentType/>
  <cp:contentStatus/>
</cp:coreProperties>
</file>