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nitřní vybavení\Světelná technika\"/>
    </mc:Choice>
  </mc:AlternateContent>
  <bookViews>
    <workbookView xWindow="360" yWindow="270" windowWidth="18735" windowHeight="12210" activeTab="1"/>
  </bookViews>
  <sheets>
    <sheet name="Uchazeč" sheetId="5" r:id="rId1"/>
    <sheet name="Zakázka" sheetId="1" r:id="rId2"/>
    <sheet name="VzorObjekt" sheetId="9" state="hidden" r:id="rId3"/>
    <sheet name="VzorPolozky" sheetId="10" state="hidden" r:id="rId4"/>
    <sheet name="Rekapitulace Část 01" sheetId="11" r:id="rId5"/>
    <sheet name="01 01 Pol" sheetId="12" r:id="rId6"/>
  </sheets>
  <externalReferences>
    <externalReference r:id="rId7"/>
  </externalReferences>
  <definedNames>
    <definedName name="CelkemObjekty" localSheetId="1">Zakázka!$I$24</definedName>
    <definedName name="CenaStavby">Zakázka!$D$8</definedName>
    <definedName name="cisloobjektu">'[1]Krycí list'!$A$5</definedName>
    <definedName name="CisloRozpoctu">'[1]Krycí list'!$C$2</definedName>
    <definedName name="CisloStavby" localSheetId="1">Zakázka!$D$5</definedName>
    <definedName name="cislostavby">'[1]Krycí list'!$A$7</definedName>
    <definedName name="dadresa" localSheetId="1">Zakázka!#REF!</definedName>
    <definedName name="DIČ" localSheetId="1">Zakázka!#REF!</definedName>
    <definedName name="dmisto" localSheetId="1">Zakázka!#REF!</definedName>
    <definedName name="dpsc" localSheetId="1">Zakázka!#REF!</definedName>
    <definedName name="IČO" localSheetId="1">Zakázka!#REF!</definedName>
    <definedName name="MenaStavby">Zakázka!$E$8</definedName>
    <definedName name="MistoStavby">Zakázka!$F$5</definedName>
    <definedName name="NazevObjektu" localSheetId="1">Zakázka!#REF!</definedName>
    <definedName name="nazevobjektu">'[1]Krycí list'!$C$5</definedName>
    <definedName name="NazevRozpoctu">'[1]Krycí list'!$D$2</definedName>
    <definedName name="NazevStavby" localSheetId="1">Zakázka!$D$6</definedName>
    <definedName name="nazevstavby">'[1]Krycí list'!$C$7</definedName>
    <definedName name="Objednatel" localSheetId="1">Zakázka!$D$11</definedName>
    <definedName name="Objekt" localSheetId="1">Zakázka!#REF!</definedName>
    <definedName name="_xlnm.Print_Area" localSheetId="5">'01 01 Pol'!$A$1:$I$61</definedName>
    <definedName name="_xlnm.Print_Area" localSheetId="4">'Rekapitulace Část 01'!$A$1:$H$26</definedName>
    <definedName name="_xlnm.Print_Area" localSheetId="1">Zakázka!$A$1:$J$39</definedName>
    <definedName name="odic" localSheetId="1">Zakázka!#REF!</definedName>
    <definedName name="oico" localSheetId="1">Zakázka!#REF!</definedName>
    <definedName name="omisto" localSheetId="1">Zakázka!$D$13</definedName>
    <definedName name="onazev" localSheetId="1">Zakázka!$D$12</definedName>
    <definedName name="opsc" localSheetId="1">Zakázka!$C$13</definedName>
    <definedName name="padresa">Zakázka!$D$16</definedName>
    <definedName name="pmisto">Zakázka!$D$17</definedName>
    <definedName name="PocetMJ">#REF!</definedName>
    <definedName name="PoptavkaID" localSheetId="1">Zakázka!$A$1</definedName>
    <definedName name="ppsc">Zakázka!$C$17</definedName>
    <definedName name="Projektant">Zakázka!$D$15</definedName>
    <definedName name="SazbaDPH1" localSheetId="1">Zakázka!#REF!</definedName>
    <definedName name="SazbaDPH1">'[1]Krycí list'!$C$30</definedName>
    <definedName name="SazbaDPH2" localSheetId="1">Zakázka!#REF!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Zakázka!#REF!</definedName>
    <definedName name="StavbaCelkem" localSheetId="1">Zakázka!#REF!</definedName>
    <definedName name="Z_0AEBBD8E_C796_45A2_B4B1_3E6FBD55C385_.wvu.Cols" localSheetId="1" hidden="1">Zakázka!$A:$A</definedName>
    <definedName name="Z_0AEBBD8E_C796_45A2_B4B1_3E6FBD55C385_.wvu.PrintArea" localSheetId="1" hidden="1">Zakázka!$B$1:$N$21</definedName>
    <definedName name="Zhotovitel" localSheetId="1">Zakázka!#REF!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26" i="11" l="1"/>
  <c r="BC21" i="11"/>
  <c r="AO63" i="12"/>
  <c r="P18" i="11" s="1"/>
  <c r="AN63" i="12"/>
  <c r="O18" i="11" s="1"/>
  <c r="G9" i="12"/>
  <c r="G10" i="12"/>
  <c r="G12" i="12"/>
  <c r="F11" i="12" s="1"/>
  <c r="J37" i="1" s="1"/>
  <c r="G16" i="12"/>
  <c r="G34" i="12"/>
  <c r="G38" i="12"/>
  <c r="G45" i="12"/>
  <c r="G51" i="12"/>
  <c r="D19" i="11"/>
  <c r="B7" i="11"/>
  <c r="B6" i="11"/>
  <c r="C1" i="11"/>
  <c r="B1" i="11"/>
  <c r="B1" i="9"/>
  <c r="C1" i="9"/>
  <c r="B7" i="9"/>
  <c r="B6" i="9"/>
  <c r="F15" i="12" l="1"/>
  <c r="H24" i="11"/>
  <c r="F8" i="12"/>
  <c r="J38" i="1" l="1"/>
  <c r="H25" i="11"/>
  <c r="J36" i="1"/>
  <c r="J39" i="1" s="1"/>
  <c r="H23" i="11"/>
  <c r="H26" i="11" s="1"/>
  <c r="G62" i="12"/>
  <c r="H18" i="11" s="1"/>
  <c r="H19" i="11" s="1"/>
  <c r="J23" i="1" s="1"/>
  <c r="J24" i="1" s="1"/>
</calcChain>
</file>

<file path=xl/sharedStrings.xml><?xml version="1.0" encoding="utf-8"?>
<sst xmlns="http://schemas.openxmlformats.org/spreadsheetml/2006/main" count="213" uniqueCount="145">
  <si>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</si>
  <si>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</si>
  <si>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</si>
  <si>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</si>
  <si>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</si>
  <si>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</si>
  <si>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</si>
  <si>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</si>
  <si>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</si>
  <si>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</si>
  <si>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</si>
  <si>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</si>
  <si>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</si>
  <si>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</si>
  <si>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</si>
  <si>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</si>
  <si>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</si>
  <si>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</si>
  <si>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>JKSO</t>
  </si>
  <si>
    <t>Počet</t>
  </si>
  <si>
    <t>Cena</t>
  </si>
  <si>
    <t xml:space="preserve">Zadavatel : 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</si>
  <si>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</si>
  <si>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</si>
  <si>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</si>
  <si>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</si>
  <si>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</si>
  <si>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</si>
  <si>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</si>
  <si>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</si>
  <si>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</si>
  <si>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</si>
  <si>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</si>
  <si>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</si>
  <si>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</si>
  <si>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</si>
  <si>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 zadané na maximálně dvě desetinná místa</t>
  </si>
  <si>
    <t>IOP-SZ3-2014</t>
  </si>
  <si>
    <t>Světelná a osvitová zařízení - vybavení fotokomor</t>
  </si>
  <si>
    <t>01</t>
  </si>
  <si>
    <t>Rekapitulace dílů</t>
  </si>
  <si>
    <t>Číslo</t>
  </si>
  <si>
    <t>Název</t>
  </si>
  <si>
    <t>Celkem</t>
  </si>
  <si>
    <t>A01</t>
  </si>
  <si>
    <t xml:space="preserve">Ostatní </t>
  </si>
  <si>
    <t>A02</t>
  </si>
  <si>
    <t>Ochranné osvětlení fotokomor</t>
  </si>
  <si>
    <t>A03</t>
  </si>
  <si>
    <t>Vybavení fotokomor</t>
  </si>
  <si>
    <t>STA</t>
  </si>
  <si>
    <t>Rozsah:</t>
  </si>
  <si>
    <t>Soupis</t>
  </si>
  <si>
    <t>Cena (Kč)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</si>
  <si>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</si>
  <si>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</si>
  <si>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</si>
  <si>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</si>
  <si>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</si>
  <si>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</si>
  <si>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</si>
  <si>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DIL</t>
  </si>
  <si>
    <t>001-01</t>
  </si>
  <si>
    <t>Montáže</t>
  </si>
  <si>
    <t>soubor</t>
  </si>
  <si>
    <t>Vlastní</t>
  </si>
  <si>
    <t>POL_NEZ</t>
  </si>
  <si>
    <t>001-02</t>
  </si>
  <si>
    <t>Doprava</t>
  </si>
  <si>
    <t>002-1</t>
  </si>
  <si>
    <t>ochrané osvětlení fotokomor</t>
  </si>
  <si>
    <t>kus</t>
  </si>
  <si>
    <t>ochrané osvětlení určené pro temnou komoru (ČB a multigrade). : 12</t>
  </si>
  <si>
    <t xml:space="preserve">možnost upevnit na stěnu nebo postavit na stůl. opatřené multigradačním filtrem nebo s kulovým oranžovým multigradačním filtrem a standardní žárovkou. Světlo je napájeno ze sítě.  : </t>
  </si>
  <si>
    <t>002-2</t>
  </si>
  <si>
    <t>Zvětšovací přístroje, bez objektivu</t>
  </si>
  <si>
    <t>Zvětšovací přístroj pro zvětšování fotografií z kinofilmových i svitkových (max. 6x9) negativů či diapozitivů. : 7</t>
  </si>
  <si>
    <t xml:space="preserve">Přístroj musí být vybavený míchací hlavou s barevnými filtry pro práci s barevnými či multigradačními papíry.  : </t>
  </si>
  <si>
    <t xml:space="preserve">Vícestupňový zvětšovací systém umožňuje snadnou obsluhu, horizontální naklopení těla a současně naklopení objektivu pro možnost srovnání linií.  : </t>
  </si>
  <si>
    <t xml:space="preserve">Přístroj musí být vybaven držákem pro uchycení filtrů.  : </t>
  </si>
  <si>
    <t xml:space="preserve">Samozřejmostí je polohování výšky a úprava poměru zvětšení obrazu.  : </t>
  </si>
  <si>
    <t xml:space="preserve">Rozměry desky jsou cca. 600 x 500 x 32 mm.  : </t>
  </si>
  <si>
    <t xml:space="preserve">Vícestupňová hlava s dichroickým barevným filtrem pro použití papírů s proměnnou gradací bez změny expozice.  : </t>
  </si>
  <si>
    <t xml:space="preserve">Rozsah číselníku nepřímo osvětlen s indexovými čísly, které lze nastavovat po polovině krocích od 0 (extra měkké) do 5 (extra tvrdé) pro plynulé ovládání kontrastu.  : </t>
  </si>
  <si>
    <t xml:space="preserve">Plynule nastavitelná hustota clony až 60 denzitometrické hustoty (= dvě nastavení clony).  : </t>
  </si>
  <si>
    <t xml:space="preserve">Nejlepší možné rozložení světla díky speciální difuzérové desce a vyměnitelnému dvojitému kondenzátorovému systému (halogenová žárovka, studené světlo zrcadla, 12 V, 100 W).  : </t>
  </si>
  <si>
    <t xml:space="preserve">UV a IR filtry. : </t>
  </si>
  <si>
    <t xml:space="preserve">Objektiv s fázi a vodováhou, červený filtrem, nastavitelný pro korekce zkreslení (Scheimpflugova podmínka).  : </t>
  </si>
  <si>
    <t xml:space="preserve">Rychlá změna nástavce pro objektivy.  : </t>
  </si>
  <si>
    <t xml:space="preserve">Výškově nastavitelná ručně ovládaná klikou, pohon - tření na plastových ložiskách.? : </t>
  </si>
  <si>
    <t xml:space="preserve">Široký, vibracím odolný sloupec, ražený s hliníkové trubky, s matně černým povrchem eloxovaný, cm a váhy palce a značení pro zvětšování měřítka.  : </t>
  </si>
  <si>
    <t xml:space="preserve">Matněšedá laminátová deska s individuálně nastavitelnou výškou.  : </t>
  </si>
  <si>
    <t xml:space="preserve">Vodováha na základním sloupci. : </t>
  </si>
  <si>
    <t>002-3</t>
  </si>
  <si>
    <t>Osvitové hodiny</t>
  </si>
  <si>
    <t>Digitální spínací hodiny sloužící k přesnému nastavení spínacího času připojeného zvětšovacího přístroje s možností přesného opakování nastavené spínací doby, který usnadňuje práci jak s černobílým, tak i barevným fotomateriálem. : 7</t>
  </si>
  <si>
    <t xml:space="preserve">Spínaný výstup: 3 A/220 V  : </t>
  </si>
  <si>
    <t xml:space="preserve">Rozsah časů: 10 s 0,1 - 9,9 s, 100 s 1,0 - 99 s, 1000 s 10 - 990 s : </t>
  </si>
  <si>
    <t>002-4</t>
  </si>
  <si>
    <t>Zvětšovací objektiv 1:4/80 mm</t>
  </si>
  <si>
    <t>Šesti čočková stavba objektivu, která by měla zaručovat perfektní zobrazení detailu s rovnoměrnou kresbou kontrastu od středu k okrajům obrazu. : 3</t>
  </si>
  <si>
    <t xml:space="preserve">V optické soustavě by měly být zahrnuty APO členy, které zamezují vzniku barevných vad, rušících dokonalý přenos kontrastu předlohy.  : </t>
  </si>
  <si>
    <t xml:space="preserve">Jako optimální pracovní clona postačí u těchto objektivů pouze jeden nebo dva clonové stupně.  : </t>
  </si>
  <si>
    <t xml:space="preserve">Objektiv by měl mít Neměnnost zobrazení bez závislosti na měřítku zvětšení a zajišťovat kvalitu od miniobrázků po zvětšeniny do formátu 30x40 cm.  : </t>
  </si>
  <si>
    <t xml:space="preserve">Objektiv by měl být vybaven prosvětlenou zaskakovací clonou, která je vypínatelná a kombinovaná s možností předvolby pracovní clony.  : </t>
  </si>
  <si>
    <t xml:space="preserve">Maximální doporučený formát by měl být 6x7 cm. : </t>
  </si>
  <si>
    <t>002-5</t>
  </si>
  <si>
    <t>Zvětšovací objektiv1:2,8/50 mm</t>
  </si>
  <si>
    <t>6-ti čočkový objektiv o ohniskové vzdálenosti 50 mm (závit filtru M 40,5x0,5). : 2</t>
  </si>
  <si>
    <t xml:space="preserve">Objektiv by měl zaručovat barevné, ale i monochromatické a černobílé fotografie bez vad. Jako optimální pracovní clona postačí u těchto objektivů pouze jeden nebo dva clonové stupně.  : </t>
  </si>
  <si>
    <t xml:space="preserve">Objektiv by měl mít Neměnnost zobrazení bez závislosti na měřítku zvětšení a zajišťovat kvalitu od miniobrázků po zvětšeniny do formátu 30x40 cm.   : </t>
  </si>
  <si>
    <t xml:space="preserve">Objektiv by měl být vybaven zaskakovací clonou a prosvětlenou stupnicí clonových hodnot, předvolbou pracovní clony a vypínáním zaskakovací clony na clonu bezstupňovou. Maximální doporučený formát je 24x36 mm : </t>
  </si>
  <si>
    <t>002-6</t>
  </si>
  <si>
    <t>Zvětšovací objektiv 1:5,6/105 mm</t>
  </si>
  <si>
    <t>Používá se pro zvětšování z negativů 6x9 cm. : 5</t>
  </si>
  <si>
    <t xml:space="preserve">6-ti čočkový objektiv o ohniskové vzdálenosti 105 mm  : </t>
  </si>
  <si>
    <t xml:space="preserve">Objektiv by měl zaručovat perfektní zobrazení detailu s rovnoměrnou kresbou kontrastu od středu k okrajům obrazu. : </t>
  </si>
  <si>
    <t xml:space="preserve">APO členy zahrnuté v optické soustavě, které zamezují vzniku barevných vad, rušících dokonalý přenos kontrastu předlohy.  : </t>
  </si>
  <si>
    <t xml:space="preserve">Objektiv by měl zaručovat barevné, ale i monochromatické a černobílé fotografie bez vad. : </t>
  </si>
  <si>
    <t xml:space="preserve">Objektiv by měl podávát mimořádně vysoký obrazový výkon ve všech oborech fotografické činnosti.  : </t>
  </si>
  <si>
    <t xml:space="preserve">Jako optimální pracovní clona postačí u těchto objektivů pouze jeden nebo dva clonové stupně  : </t>
  </si>
  <si>
    <t xml:space="preserve">Objektiv by měl mít Neměnnost zobrazení bez závislosti na měřítku zvětšení a zajišťovat kvalitu od miniobrázků po zvětšeniny do formátu 30x40 cm. : </t>
  </si>
  <si>
    <t xml:space="preserve">Objektiv by měl být vybaven prosvětlenou zaskakovací clonou, která je vypínatelná a kombinovaná s možností předvolby pracovní clony. : </t>
  </si>
  <si>
    <t>Celkem za objekt</t>
  </si>
  <si>
    <t/>
  </si>
  <si>
    <t>Rekapitulace soupisu</t>
  </si>
  <si>
    <t>Celkem soupis</t>
  </si>
  <si>
    <t>=</t>
  </si>
  <si>
    <t>Zakázka :</t>
  </si>
  <si>
    <t>Soupis prací, dodávek a služeb</t>
  </si>
  <si>
    <t xml:space="preserve">Rekapitulace </t>
  </si>
  <si>
    <t>Číslo a název části</t>
  </si>
  <si>
    <t>Část</t>
  </si>
  <si>
    <t>Město Český Krumlov</t>
  </si>
  <si>
    <t>00245836</t>
  </si>
  <si>
    <t>náměstí Svornosti 1</t>
  </si>
  <si>
    <t>CZ00245836</t>
  </si>
  <si>
    <t>38101</t>
  </si>
  <si>
    <t>Český Krumlov-Vnitřní Město</t>
  </si>
  <si>
    <t>Část :</t>
  </si>
  <si>
    <t>Rekapitulace soupisů náležejících k části</t>
  </si>
  <si>
    <t>Celkem část</t>
  </si>
  <si>
    <t>Díl</t>
  </si>
  <si>
    <t>Celkem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</si>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</sst>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000"/>
    <numFmt numFmtId="166" formatCode="#,##0.00_\_K_č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6" fillId="0" borderId="37" xfId="0" applyNumberFormat="1" applyFont="1" applyBorder="1" applyAlignment="1">
      <alignment vertical="center"/>
    </xf>
    <xf numFmtId="4" fontId="16" fillId="0" borderId="44" xfId="0" applyNumberFormat="1" applyFont="1" applyBorder="1" applyAlignment="1">
      <alignment vertical="center"/>
    </xf>
    <xf numFmtId="4" fontId="16" fillId="0" borderId="39" xfId="0" applyNumberFormat="1" applyFont="1" applyBorder="1" applyAlignment="1">
      <alignment vertical="center" shrinkToFit="1"/>
    </xf>
    <xf numFmtId="4" fontId="16" fillId="0" borderId="42" xfId="0" applyNumberFormat="1" applyFont="1" applyBorder="1" applyAlignment="1">
      <alignment vertical="center" shrinkToFit="1"/>
    </xf>
    <xf numFmtId="4" fontId="16" fillId="0" borderId="40" xfId="0" applyNumberFormat="1" applyFont="1" applyBorder="1" applyAlignment="1">
      <alignment vertical="center"/>
    </xf>
    <xf numFmtId="4" fontId="16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4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7" xfId="0" applyNumberFormat="1" applyFont="1" applyBorder="1"/>
    <xf numFmtId="164" fontId="7" fillId="0" borderId="29" xfId="0" applyNumberFormat="1" applyFont="1" applyBorder="1"/>
    <xf numFmtId="0" fontId="7" fillId="4" borderId="48" xfId="0" applyFont="1" applyFill="1" applyBorder="1"/>
    <xf numFmtId="0" fontId="7" fillId="4" borderId="49" xfId="0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164" fontId="7" fillId="4" borderId="52" xfId="0" applyNumberFormat="1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0" fontId="7" fillId="4" borderId="55" xfId="0" applyFont="1" applyFill="1" applyBorder="1"/>
    <xf numFmtId="49" fontId="7" fillId="4" borderId="55" xfId="0" applyNumberFormat="1" applyFont="1" applyFill="1" applyBorder="1"/>
    <xf numFmtId="0" fontId="7" fillId="4" borderId="56" xfId="0" applyFont="1" applyFill="1" applyBorder="1"/>
    <xf numFmtId="164" fontId="7" fillId="4" borderId="57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58" xfId="0" applyFill="1" applyBorder="1" applyAlignment="1">
      <alignment vertical="top"/>
    </xf>
    <xf numFmtId="0" fontId="0" fillId="4" borderId="59" xfId="0" applyFill="1" applyBorder="1" applyAlignment="1">
      <alignment vertical="top"/>
    </xf>
    <xf numFmtId="0" fontId="0" fillId="4" borderId="59" xfId="0" applyFill="1" applyBorder="1" applyAlignment="1">
      <alignment horizontal="center" vertical="top"/>
    </xf>
    <xf numFmtId="49" fontId="0" fillId="4" borderId="59" xfId="0" applyNumberFormat="1" applyFill="1" applyBorder="1" applyAlignment="1">
      <alignment vertical="top"/>
    </xf>
    <xf numFmtId="0" fontId="0" fillId="4" borderId="61" xfId="0" applyFill="1" applyBorder="1" applyAlignment="1">
      <alignment vertical="top"/>
    </xf>
    <xf numFmtId="0" fontId="18" fillId="0" borderId="0" xfId="0" applyFont="1"/>
    <xf numFmtId="0" fontId="0" fillId="0" borderId="42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42" xfId="0" applyBorder="1" applyAlignment="1">
      <alignment horizontal="center" vertical="top"/>
    </xf>
    <xf numFmtId="49" fontId="17" fillId="0" borderId="0" xfId="0" applyNumberFormat="1" applyFont="1" applyAlignment="1">
      <alignment vertical="top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59" xfId="0" applyNumberFormat="1" applyFill="1" applyBorder="1" applyAlignment="1">
      <alignment vertical="top" wrapText="1"/>
    </xf>
    <xf numFmtId="0" fontId="0" fillId="4" borderId="60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9" fillId="0" borderId="38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9" fontId="0" fillId="0" borderId="0" xfId="0" applyNumberFormat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0" fillId="0" borderId="38" xfId="0" applyNumberFormat="1" applyBorder="1" applyAlignment="1">
      <alignment horizontal="left" vertical="top"/>
    </xf>
    <xf numFmtId="0" fontId="14" fillId="4" borderId="0" xfId="0" applyFont="1" applyFill="1" applyBorder="1"/>
    <xf numFmtId="49" fontId="14" fillId="4" borderId="0" xfId="0" applyNumberFormat="1" applyFont="1" applyFill="1" applyBorder="1"/>
    <xf numFmtId="49" fontId="14" fillId="4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4" fontId="14" fillId="4" borderId="0" xfId="0" applyNumberFormat="1" applyFont="1" applyFill="1" applyBorder="1"/>
    <xf numFmtId="0" fontId="0" fillId="4" borderId="46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8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18" fillId="0" borderId="64" xfId="0" applyNumberFormat="1" applyFont="1" applyBorder="1" applyAlignment="1">
      <alignment vertical="top" shrinkToFit="1"/>
    </xf>
    <xf numFmtId="0" fontId="0" fillId="4" borderId="59" xfId="0" applyFill="1" applyBorder="1" applyAlignment="1">
      <alignment vertical="top" wrapText="1"/>
    </xf>
    <xf numFmtId="0" fontId="0" fillId="4" borderId="48" xfId="0" applyFill="1" applyBorder="1" applyAlignment="1">
      <alignment vertical="top"/>
    </xf>
    <xf numFmtId="49" fontId="0" fillId="4" borderId="49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9" fillId="0" borderId="67" xfId="0" quotePrefix="1" applyNumberFormat="1" applyFont="1" applyBorder="1" applyAlignment="1">
      <alignment horizontal="left" vertical="top" wrapText="1"/>
    </xf>
    <xf numFmtId="0" fontId="19" fillId="0" borderId="68" xfId="0" applyNumberFormat="1" applyFont="1" applyBorder="1" applyAlignment="1">
      <alignment horizontal="center" vertical="top" wrapText="1" shrinkToFit="1"/>
    </xf>
    <xf numFmtId="165" fontId="19" fillId="0" borderId="67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6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7" xfId="0" applyNumberFormat="1" applyFont="1" applyFill="1" applyBorder="1"/>
    <xf numFmtId="49" fontId="0" fillId="0" borderId="0" xfId="0" applyNumberFormat="1" applyAlignment="1"/>
    <xf numFmtId="49" fontId="0" fillId="0" borderId="0" xfId="0" applyNumberFormat="1" applyAlignment="1">
      <alignment horizontal="right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6" fillId="0" borderId="45" xfId="0" applyNumberFormat="1" applyFont="1" applyBorder="1" applyAlignment="1">
      <alignment vertical="center" wrapText="1"/>
    </xf>
    <xf numFmtId="4" fontId="16" fillId="0" borderId="45" xfId="0" applyNumberFormat="1" applyFont="1" applyBorder="1" applyAlignment="1">
      <alignment horizontal="center" vertical="center" wrapText="1"/>
    </xf>
    <xf numFmtId="4" fontId="16" fillId="0" borderId="45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vertical="center" wrapText="1" shrinkToFit="1"/>
    </xf>
    <xf numFmtId="4" fontId="16" fillId="0" borderId="10" xfId="0" applyNumberFormat="1" applyFont="1" applyBorder="1" applyAlignment="1">
      <alignment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51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229" t="s">
        <v>0</v>
      </c>
      <c r="C5" s="229"/>
      <c r="D5" s="229"/>
      <c r="E5" s="229"/>
      <c r="F5" s="229"/>
      <c r="G5" s="230"/>
      <c r="H5" s="15"/>
    </row>
    <row r="6" spans="1:8" x14ac:dyDescent="0.2">
      <c r="A6" s="20" t="s">
        <v>6</v>
      </c>
      <c r="B6" s="231"/>
      <c r="C6" s="231"/>
      <c r="D6" s="231"/>
      <c r="E6" s="231"/>
      <c r="F6" s="231"/>
      <c r="G6" s="232"/>
      <c r="H6" s="15"/>
    </row>
    <row r="7" spans="1:8" x14ac:dyDescent="0.2">
      <c r="A7" s="20" t="s">
        <v>7</v>
      </c>
      <c r="B7" s="231"/>
      <c r="C7" s="231"/>
      <c r="D7" s="231"/>
      <c r="E7" s="231"/>
      <c r="F7" s="231"/>
      <c r="G7" s="232"/>
      <c r="H7" s="15"/>
    </row>
    <row r="8" spans="1:8" x14ac:dyDescent="0.2">
      <c r="A8" s="20" t="s">
        <v>8</v>
      </c>
      <c r="B8" s="231"/>
      <c r="C8" s="231"/>
      <c r="D8" s="231"/>
      <c r="E8" s="231"/>
      <c r="F8" s="231"/>
      <c r="G8" s="232"/>
      <c r="H8" s="15"/>
    </row>
    <row r="9" spans="1:8" x14ac:dyDescent="0.2">
      <c r="A9" s="20" t="s">
        <v>9</v>
      </c>
      <c r="B9" s="231"/>
      <c r="C9" s="231"/>
      <c r="D9" s="231"/>
      <c r="E9" s="231"/>
      <c r="F9" s="231"/>
      <c r="G9" s="232"/>
      <c r="H9" s="15"/>
    </row>
    <row r="10" spans="1:8" x14ac:dyDescent="0.2">
      <c r="A10" s="20" t="s">
        <v>10</v>
      </c>
      <c r="B10" s="231"/>
      <c r="C10" s="231"/>
      <c r="D10" s="231"/>
      <c r="E10" s="231"/>
      <c r="F10" s="231"/>
      <c r="G10" s="232"/>
      <c r="H10" s="15"/>
    </row>
    <row r="11" spans="1:8" x14ac:dyDescent="0.2">
      <c r="A11" s="20" t="s">
        <v>11</v>
      </c>
      <c r="B11" s="221"/>
      <c r="C11" s="221"/>
      <c r="D11" s="221"/>
      <c r="E11" s="221"/>
      <c r="F11" s="221"/>
      <c r="G11" s="222"/>
      <c r="H11" s="15"/>
    </row>
    <row r="12" spans="1:8" x14ac:dyDescent="0.2">
      <c r="A12" s="20" t="s">
        <v>12</v>
      </c>
      <c r="B12" s="223"/>
      <c r="C12" s="224"/>
      <c r="D12" s="224"/>
      <c r="E12" s="224"/>
      <c r="F12" s="224"/>
      <c r="G12" s="225"/>
      <c r="H12" s="15"/>
    </row>
    <row r="13" spans="1:8" ht="13.5" thickBot="1" x14ac:dyDescent="0.25">
      <c r="A13" s="21" t="s">
        <v>13</v>
      </c>
      <c r="B13" s="226"/>
      <c r="C13" s="226"/>
      <c r="D13" s="226"/>
      <c r="E13" s="226"/>
      <c r="F13" s="226"/>
      <c r="G13" s="227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228" t="s">
        <v>36</v>
      </c>
      <c r="B17" s="228"/>
      <c r="C17" s="228"/>
      <c r="D17" s="228"/>
      <c r="E17" s="228"/>
      <c r="F17" s="228"/>
      <c r="G17" s="228"/>
      <c r="H17" s="15"/>
    </row>
  </sheetData>
  <sheetProtection algorithmName="SHA-512" hashValue="88ZUZt6NXRlYMSX50JXC4/KBw7Vs/XPXCTZ5GawBkWUUa5UHCW8v/jdGvQVihI+LAUQ+rxxyRYGxO0NaTHqAKg==" saltValue="wqv8Ac5xlZpDPQouQXmeYQ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42"/>
  <sheetViews>
    <sheetView showGridLines="0" tabSelected="1" topLeftCell="B19" zoomScaleNormal="100" zoomScaleSheetLayoutView="75" workbookViewId="0">
      <selection activeCell="F30" sqref="F30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129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128</v>
      </c>
      <c r="D5" s="14" t="s">
        <v>37</v>
      </c>
      <c r="F5" s="10"/>
      <c r="G5" s="11"/>
      <c r="I5" s="11"/>
    </row>
    <row r="6" spans="1:14" ht="13.5" customHeight="1" x14ac:dyDescent="0.25">
      <c r="B6" s="10"/>
      <c r="C6" s="37"/>
      <c r="D6" s="79" t="s">
        <v>38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21</v>
      </c>
      <c r="D11" s="191" t="s">
        <v>133</v>
      </c>
      <c r="H11" s="13" t="s">
        <v>2</v>
      </c>
      <c r="I11" s="219" t="s">
        <v>134</v>
      </c>
      <c r="J11" s="51"/>
    </row>
    <row r="12" spans="1:14" x14ac:dyDescent="0.2">
      <c r="D12" s="191" t="s">
        <v>135</v>
      </c>
      <c r="H12" s="13" t="s">
        <v>3</v>
      </c>
      <c r="I12" s="219" t="s">
        <v>136</v>
      </c>
      <c r="J12" s="51"/>
    </row>
    <row r="13" spans="1:14" ht="12" customHeight="1" x14ac:dyDescent="0.2">
      <c r="C13" s="220" t="s">
        <v>137</v>
      </c>
      <c r="D13" s="191" t="s">
        <v>138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/>
      <c r="D15" s="12"/>
      <c r="H15" s="13"/>
      <c r="J15" s="52"/>
    </row>
    <row r="16" spans="1:14" ht="12" customHeight="1" x14ac:dyDescent="0.2">
      <c r="C16" s="13"/>
      <c r="D16" s="12"/>
      <c r="H16" s="13"/>
      <c r="J16" s="52"/>
    </row>
    <row r="17" spans="1:16" ht="12" customHeight="1" x14ac:dyDescent="0.2">
      <c r="C17" s="13"/>
      <c r="D17" s="12"/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130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80"/>
      <c r="B21" s="81" t="s">
        <v>131</v>
      </c>
      <c r="C21" s="82"/>
      <c r="D21" s="82"/>
      <c r="E21" s="83"/>
      <c r="F21" s="84"/>
      <c r="G21" s="84"/>
      <c r="H21" s="91" t="s">
        <v>18</v>
      </c>
      <c r="I21" s="92" t="s">
        <v>19</v>
      </c>
      <c r="J21" s="93" t="s">
        <v>20</v>
      </c>
    </row>
    <row r="22" spans="1:16" x14ac:dyDescent="0.2">
      <c r="A22" s="88"/>
      <c r="B22" s="88" t="s">
        <v>132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 x14ac:dyDescent="0.2">
      <c r="A23" s="88"/>
      <c r="B23" s="88" t="s">
        <v>39</v>
      </c>
      <c r="C23" s="89" t="s">
        <v>38</v>
      </c>
      <c r="D23" s="89"/>
      <c r="E23" s="89"/>
      <c r="F23" s="89"/>
      <c r="G23" s="90"/>
      <c r="H23" s="94"/>
      <c r="I23" s="95">
        <v>1</v>
      </c>
      <c r="J23" s="96">
        <f>'Rekapitulace Část 01'!H19</f>
        <v>0</v>
      </c>
      <c r="O23" t="s">
        <v>127</v>
      </c>
      <c r="P23" t="s">
        <v>127</v>
      </c>
    </row>
    <row r="24" spans="1:16" ht="25.5" customHeight="1" x14ac:dyDescent="0.25">
      <c r="A24" s="98"/>
      <c r="B24" s="233" t="s">
        <v>143</v>
      </c>
      <c r="C24" s="234"/>
      <c r="D24" s="234"/>
      <c r="E24" s="234"/>
      <c r="F24" s="99"/>
      <c r="G24" s="100"/>
      <c r="H24" s="101"/>
      <c r="I24" s="102"/>
      <c r="J24" s="97">
        <f>SUM(J22:J23)</f>
        <v>0</v>
      </c>
    </row>
    <row r="33" spans="1:10" ht="15.75" x14ac:dyDescent="0.25">
      <c r="B33" s="103" t="s">
        <v>40</v>
      </c>
    </row>
    <row r="35" spans="1:10" ht="25.5" customHeight="1" x14ac:dyDescent="0.2">
      <c r="A35" s="104"/>
      <c r="B35" s="105" t="s">
        <v>41</v>
      </c>
      <c r="C35" s="106" t="s">
        <v>42</v>
      </c>
      <c r="D35" s="106"/>
      <c r="E35" s="106"/>
      <c r="F35" s="106"/>
      <c r="G35" s="107"/>
      <c r="H35" s="107"/>
      <c r="I35" s="107"/>
      <c r="J35" s="108" t="s">
        <v>43</v>
      </c>
    </row>
    <row r="36" spans="1:10" ht="25.5" customHeight="1" x14ac:dyDescent="0.2">
      <c r="A36" s="109"/>
      <c r="B36" s="110" t="s">
        <v>44</v>
      </c>
      <c r="C36" s="235" t="s">
        <v>45</v>
      </c>
      <c r="D36" s="235"/>
      <c r="E36" s="235"/>
      <c r="F36" s="236"/>
      <c r="G36" s="237"/>
      <c r="H36" s="237"/>
      <c r="I36" s="237"/>
      <c r="J36" s="111">
        <f>'01 01 Pol'!F8</f>
        <v>0</v>
      </c>
    </row>
    <row r="37" spans="1:10" ht="25.5" customHeight="1" x14ac:dyDescent="0.2">
      <c r="A37" s="109"/>
      <c r="B37" s="109" t="s">
        <v>46</v>
      </c>
      <c r="C37" s="238" t="s">
        <v>47</v>
      </c>
      <c r="D37" s="238"/>
      <c r="E37" s="238"/>
      <c r="F37" s="239"/>
      <c r="G37" s="240"/>
      <c r="H37" s="240"/>
      <c r="I37" s="240"/>
      <c r="J37" s="112">
        <f>'01 01 Pol'!F11</f>
        <v>0</v>
      </c>
    </row>
    <row r="38" spans="1:10" ht="25.5" customHeight="1" x14ac:dyDescent="0.2">
      <c r="A38" s="109"/>
      <c r="B38" s="113" t="s">
        <v>48</v>
      </c>
      <c r="C38" s="241" t="s">
        <v>49</v>
      </c>
      <c r="D38" s="241"/>
      <c r="E38" s="241"/>
      <c r="F38" s="242"/>
      <c r="G38" s="243"/>
      <c r="H38" s="243"/>
      <c r="I38" s="243"/>
      <c r="J38" s="114">
        <f>'01 01 Pol'!F15</f>
        <v>0</v>
      </c>
    </row>
    <row r="39" spans="1:10" ht="25.5" customHeight="1" x14ac:dyDescent="0.2">
      <c r="A39" s="115"/>
      <c r="B39" s="116" t="s">
        <v>144</v>
      </c>
      <c r="C39" s="117"/>
      <c r="D39" s="117"/>
      <c r="E39" s="117"/>
      <c r="F39" s="118"/>
      <c r="G39" s="119"/>
      <c r="H39" s="119"/>
      <c r="I39" s="119"/>
      <c r="J39" s="120">
        <f>SUM(J36:J38)</f>
        <v>0</v>
      </c>
    </row>
    <row r="40" spans="1:10" x14ac:dyDescent="0.2">
      <c r="A40" s="85"/>
      <c r="B40" s="85"/>
      <c r="C40" s="85"/>
      <c r="D40" s="85"/>
      <c r="E40" s="85"/>
      <c r="F40" s="85"/>
      <c r="G40" s="86"/>
      <c r="H40" s="85"/>
      <c r="I40" s="86"/>
      <c r="J40" s="87"/>
    </row>
    <row r="41" spans="1:10" x14ac:dyDescent="0.2">
      <c r="A41" s="85"/>
      <c r="B41" s="85"/>
      <c r="C41" s="85"/>
      <c r="D41" s="85"/>
      <c r="E41" s="85"/>
      <c r="F41" s="85"/>
      <c r="G41" s="86"/>
      <c r="H41" s="85"/>
      <c r="I41" s="86"/>
      <c r="J41" s="87"/>
    </row>
    <row r="42" spans="1:10" x14ac:dyDescent="0.2">
      <c r="A42" s="85"/>
      <c r="B42" s="85"/>
      <c r="C42" s="85"/>
      <c r="D42" s="85"/>
      <c r="E42" s="85"/>
      <c r="F42" s="85"/>
      <c r="G42" s="86"/>
      <c r="H42" s="85"/>
      <c r="I42" s="86"/>
      <c r="J42" s="87"/>
    </row>
  </sheetData>
  <sheetProtection algorithmName="SHA-512" hashValue="HtbHYQ9tYs9/dGBXqnPoB4D3PYL296R6KE38h43uPLOuP7fbLsTBzV1rQHlUHO2pI6sWc6FGu/XXpTmZpOA08Q==" saltValue="pg9ImmSyhc1uaxI2b6wLGA==" spinCount="100000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">
    <mergeCell ref="B24:E24"/>
    <mergeCell ref="C36:I36"/>
    <mergeCell ref="C37:I37"/>
    <mergeCell ref="C38:I38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Zakázka!CisloStavby</f>
        <v>IOP-SZ3-2014</v>
      </c>
      <c r="C1" s="31" t="str">
        <f>Zakázka!NazevStavby</f>
        <v>Světelná a osvitová zařízení - vybavení fotokomor</v>
      </c>
      <c r="D1" s="31"/>
      <c r="E1" s="31"/>
      <c r="F1" s="31"/>
      <c r="G1" s="24"/>
      <c r="H1" s="33"/>
    </row>
    <row r="2" spans="1:8" ht="13.5" thickBot="1" x14ac:dyDescent="0.25">
      <c r="A2" s="25" t="s">
        <v>24</v>
      </c>
      <c r="B2" s="30"/>
      <c r="C2" s="245"/>
      <c r="D2" s="245"/>
      <c r="E2" s="245"/>
      <c r="F2" s="245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244" t="s">
        <v>17</v>
      </c>
      <c r="B4" s="244"/>
      <c r="C4" s="244"/>
      <c r="D4" s="244"/>
      <c r="E4" s="244"/>
      <c r="F4" s="244"/>
      <c r="G4" s="244"/>
      <c r="H4" s="244"/>
    </row>
    <row r="6" spans="1:8" ht="15.75" x14ac:dyDescent="0.25">
      <c r="A6" s="32" t="s">
        <v>22</v>
      </c>
      <c r="B6" s="29">
        <f>B2</f>
        <v>0</v>
      </c>
    </row>
    <row r="7" spans="1:8" ht="15.75" x14ac:dyDescent="0.25">
      <c r="B7" s="246">
        <f>C2</f>
        <v>0</v>
      </c>
      <c r="C7" s="247"/>
      <c r="D7" s="247"/>
      <c r="E7" s="247"/>
      <c r="F7" s="247"/>
      <c r="G7" s="247"/>
    </row>
    <row r="9" spans="1:8" s="32" customFormat="1" ht="12.75" customHeight="1" x14ac:dyDescent="0.2">
      <c r="A9" s="32" t="s">
        <v>23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cUNVYu2d4uj6HX8NFAtmfBS0M81aSfqIjVCbWxu9PSPgvIIsqVVa/0PJF9F7ePkT9n2vRIug5nPokAh9uwKySg==" saltValue="tgKyR9NyYC2Sn/4IilP9cA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248" t="s">
        <v>25</v>
      </c>
      <c r="B1" s="248"/>
      <c r="C1" s="249"/>
      <c r="D1" s="248"/>
      <c r="E1" s="248"/>
      <c r="F1" s="248"/>
      <c r="G1" s="248"/>
    </row>
    <row r="2" spans="1:7" ht="13.5" thickTop="1" x14ac:dyDescent="0.2">
      <c r="A2" s="55" t="s">
        <v>26</v>
      </c>
      <c r="B2" s="56"/>
      <c r="C2" s="250"/>
      <c r="D2" s="250"/>
      <c r="E2" s="250"/>
      <c r="F2" s="250"/>
      <c r="G2" s="251"/>
    </row>
    <row r="3" spans="1:7" x14ac:dyDescent="0.2">
      <c r="A3" s="57" t="s">
        <v>27</v>
      </c>
      <c r="B3" s="58"/>
      <c r="C3" s="252"/>
      <c r="D3" s="252"/>
      <c r="E3" s="252"/>
      <c r="F3" s="252"/>
      <c r="G3" s="253"/>
    </row>
    <row r="4" spans="1:7" ht="13.5" thickBot="1" x14ac:dyDescent="0.25">
      <c r="A4" s="59" t="s">
        <v>28</v>
      </c>
      <c r="B4" s="60"/>
      <c r="C4" s="254"/>
      <c r="D4" s="254"/>
      <c r="E4" s="254"/>
      <c r="F4" s="254"/>
      <c r="G4" s="255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29</v>
      </c>
      <c r="B6" s="65" t="s">
        <v>30</v>
      </c>
      <c r="C6" s="66" t="s">
        <v>31</v>
      </c>
      <c r="D6" s="67" t="s">
        <v>32</v>
      </c>
      <c r="E6" s="68" t="s">
        <v>33</v>
      </c>
      <c r="F6" s="69" t="s">
        <v>34</v>
      </c>
      <c r="G6" s="70" t="s">
        <v>35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AulnoU0jjDZOuUBsKqElAw3n8aTjFODKD0U9pRo1leOQhSHXBL9C8AxYpKH/+fMZv/tNc+f0ItOsSlQqMXW6uA==" saltValue="3WeoZNhvQpWzywhLTcXKZQ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topLeftCell="A7" workbookViewId="0">
      <selection activeCell="E30" sqref="E30"/>
    </sheetView>
  </sheetViews>
  <sheetFormatPr defaultRowHeight="12.75" x14ac:dyDescent="0.2"/>
  <cols>
    <col min="1" max="1" width="10.5703125" customWidth="1"/>
    <col min="4" max="4" width="10.85546875" customWidth="1"/>
    <col min="5" max="5" width="13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47.28515625" customWidth="1"/>
  </cols>
  <sheetData>
    <row r="1" spans="1:15" ht="13.5" customHeight="1" thickTop="1" x14ac:dyDescent="0.2">
      <c r="A1" s="23" t="s">
        <v>128</v>
      </c>
      <c r="B1" s="28" t="str">
        <f>Zakázka!CisloStavby</f>
        <v>IOP-SZ3-2014</v>
      </c>
      <c r="C1" s="31" t="str">
        <f>Zakázka!NazevStavby</f>
        <v>Světelná a osvitová zařízení - vybavení fotokomor</v>
      </c>
      <c r="D1" s="31"/>
      <c r="E1" s="31"/>
      <c r="F1" s="31"/>
      <c r="G1" s="24"/>
      <c r="H1" s="33"/>
    </row>
    <row r="2" spans="1:15" ht="13.5" customHeight="1" thickBot="1" x14ac:dyDescent="0.25">
      <c r="A2" s="25" t="s">
        <v>139</v>
      </c>
      <c r="B2" s="121" t="s">
        <v>39</v>
      </c>
      <c r="C2" s="256" t="s">
        <v>38</v>
      </c>
      <c r="D2" s="245"/>
      <c r="E2" s="245"/>
      <c r="F2" s="245"/>
      <c r="G2" s="26"/>
      <c r="H2" s="34"/>
      <c r="O2" s="8" t="s">
        <v>50</v>
      </c>
    </row>
    <row r="3" spans="1:15" ht="13.5" customHeight="1" thickTop="1" x14ac:dyDescent="0.2">
      <c r="H3" s="35"/>
    </row>
    <row r="4" spans="1:15" ht="18" customHeight="1" x14ac:dyDescent="0.25">
      <c r="A4" s="244" t="s">
        <v>17</v>
      </c>
      <c r="B4" s="244"/>
      <c r="C4" s="244"/>
      <c r="D4" s="244"/>
      <c r="E4" s="244"/>
      <c r="F4" s="244"/>
      <c r="G4" s="244"/>
      <c r="H4" s="244"/>
    </row>
    <row r="5" spans="1:15" ht="12.75" customHeight="1" x14ac:dyDescent="0.2">
      <c r="H5" s="35"/>
    </row>
    <row r="6" spans="1:15" ht="15.75" customHeight="1" x14ac:dyDescent="0.25">
      <c r="A6" s="32" t="s">
        <v>22</v>
      </c>
      <c r="B6" s="29" t="str">
        <f>B2</f>
        <v>01</v>
      </c>
      <c r="H6" s="35"/>
    </row>
    <row r="7" spans="1:15" ht="15.75" customHeight="1" x14ac:dyDescent="0.25">
      <c r="B7" s="246" t="str">
        <f>C2</f>
        <v>Světelná a osvitová zařízení - vybavení fotokomor</v>
      </c>
      <c r="C7" s="247"/>
      <c r="D7" s="247"/>
      <c r="E7" s="247"/>
      <c r="F7" s="247"/>
      <c r="G7" s="247"/>
      <c r="H7" s="35"/>
    </row>
    <row r="8" spans="1:15" ht="12.75" customHeight="1" x14ac:dyDescent="0.2">
      <c r="H8" s="35"/>
    </row>
    <row r="9" spans="1:15" ht="12.75" customHeight="1" x14ac:dyDescent="0.2">
      <c r="A9" s="32"/>
      <c r="B9" s="32"/>
      <c r="C9" s="32"/>
      <c r="D9" s="32"/>
      <c r="E9" s="32"/>
      <c r="F9" s="32"/>
      <c r="G9" s="32"/>
      <c r="H9" s="36"/>
      <c r="I9" s="32"/>
      <c r="J9" s="32"/>
    </row>
    <row r="10" spans="1:15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5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5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5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5" ht="12.75" customHeight="1" x14ac:dyDescent="0.2">
      <c r="A14" s="32" t="s">
        <v>51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5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5" ht="12.75" customHeight="1" thickBot="1" x14ac:dyDescent="0.25">
      <c r="A16" s="122" t="s">
        <v>140</v>
      </c>
      <c r="B16" s="123"/>
      <c r="C16" s="123"/>
      <c r="D16" s="123"/>
      <c r="E16" s="123"/>
      <c r="F16" s="123"/>
      <c r="G16" s="123"/>
      <c r="H16" s="124"/>
      <c r="I16" s="32"/>
      <c r="J16" s="32"/>
    </row>
    <row r="17" spans="1:55" ht="12.75" customHeight="1" x14ac:dyDescent="0.2">
      <c r="A17" s="130" t="s">
        <v>52</v>
      </c>
      <c r="B17" s="131"/>
      <c r="C17" s="132"/>
      <c r="D17" s="132"/>
      <c r="E17" s="132"/>
      <c r="F17" s="132"/>
      <c r="G17" s="133"/>
      <c r="H17" s="134" t="s">
        <v>53</v>
      </c>
      <c r="I17" s="32"/>
      <c r="J17" s="32"/>
    </row>
    <row r="18" spans="1:55" ht="12.75" customHeight="1" x14ac:dyDescent="0.2">
      <c r="A18" s="128" t="s">
        <v>39</v>
      </c>
      <c r="B18" s="126" t="s">
        <v>38</v>
      </c>
      <c r="C18" s="125"/>
      <c r="D18" s="125"/>
      <c r="E18" s="125"/>
      <c r="F18" s="125"/>
      <c r="G18" s="127"/>
      <c r="H18" s="129">
        <f>'01 01 Pol'!G62</f>
        <v>0</v>
      </c>
      <c r="I18" s="32"/>
      <c r="J18" s="32"/>
      <c r="O18">
        <f>'01 01 Pol'!AN63</f>
        <v>0</v>
      </c>
      <c r="P18">
        <f>'01 01 Pol'!AO63</f>
        <v>0</v>
      </c>
    </row>
    <row r="19" spans="1:55" ht="12.75" customHeight="1" thickBot="1" x14ac:dyDescent="0.25">
      <c r="A19" s="135"/>
      <c r="B19" s="136" t="s">
        <v>141</v>
      </c>
      <c r="C19" s="137"/>
      <c r="D19" s="138" t="str">
        <f>B2</f>
        <v>01</v>
      </c>
      <c r="E19" s="137"/>
      <c r="F19" s="137"/>
      <c r="G19" s="139"/>
      <c r="H19" s="140">
        <f>SUM(H18:H18)</f>
        <v>0</v>
      </c>
      <c r="I19" s="32"/>
      <c r="J19" s="32"/>
    </row>
    <row r="20" spans="1:55" ht="12.75" customHeight="1" x14ac:dyDescent="0.2">
      <c r="A20" s="32"/>
      <c r="B20" s="32"/>
      <c r="C20" s="32"/>
      <c r="D20" s="32"/>
      <c r="E20" s="32"/>
      <c r="F20" s="32"/>
      <c r="G20" s="32"/>
      <c r="H20" s="36"/>
      <c r="I20" s="32"/>
      <c r="J20" s="32"/>
    </row>
    <row r="21" spans="1:55" ht="13.5" thickBot="1" x14ac:dyDescent="0.25">
      <c r="A21" s="122" t="s">
        <v>125</v>
      </c>
      <c r="B21" s="123"/>
      <c r="C21" s="123"/>
      <c r="D21" s="167" t="s">
        <v>39</v>
      </c>
      <c r="E21" s="257" t="s">
        <v>38</v>
      </c>
      <c r="F21" s="257"/>
      <c r="G21" s="257"/>
      <c r="H21" s="257"/>
      <c r="I21" s="32"/>
      <c r="J21" s="32"/>
      <c r="BC21" s="216" t="str">
        <f>E21</f>
        <v>Světelná a osvitová zařízení - vybavení fotokomor</v>
      </c>
    </row>
    <row r="22" spans="1:55" ht="12.75" customHeight="1" x14ac:dyDescent="0.2">
      <c r="A22" s="130" t="s">
        <v>142</v>
      </c>
      <c r="B22" s="131"/>
      <c r="C22" s="132"/>
      <c r="D22" s="132"/>
      <c r="E22" s="132"/>
      <c r="F22" s="132"/>
      <c r="G22" s="133"/>
      <c r="H22" s="134" t="s">
        <v>53</v>
      </c>
      <c r="I22" s="32"/>
      <c r="J22" s="32"/>
    </row>
    <row r="23" spans="1:55" ht="12.75" customHeight="1" x14ac:dyDescent="0.2">
      <c r="A23" s="128" t="s">
        <v>44</v>
      </c>
      <c r="B23" s="126" t="s">
        <v>45</v>
      </c>
      <c r="C23" s="125"/>
      <c r="D23" s="125"/>
      <c r="E23" s="125"/>
      <c r="F23" s="125"/>
      <c r="G23" s="127"/>
      <c r="H23" s="217">
        <f>'01 01 Pol'!F8</f>
        <v>0</v>
      </c>
      <c r="I23" s="32"/>
      <c r="J23" s="32"/>
    </row>
    <row r="24" spans="1:55" ht="12.75" customHeight="1" x14ac:dyDescent="0.2">
      <c r="A24" s="128" t="s">
        <v>46</v>
      </c>
      <c r="B24" s="126" t="s">
        <v>47</v>
      </c>
      <c r="C24" s="125"/>
      <c r="D24" s="125"/>
      <c r="E24" s="125"/>
      <c r="F24" s="125"/>
      <c r="G24" s="127"/>
      <c r="H24" s="217">
        <f>'01 01 Pol'!F11</f>
        <v>0</v>
      </c>
      <c r="I24" s="32"/>
      <c r="J24" s="32"/>
    </row>
    <row r="25" spans="1:55" ht="12.75" customHeight="1" x14ac:dyDescent="0.2">
      <c r="A25" s="128" t="s">
        <v>48</v>
      </c>
      <c r="B25" s="126" t="s">
        <v>49</v>
      </c>
      <c r="C25" s="125"/>
      <c r="D25" s="125"/>
      <c r="E25" s="125"/>
      <c r="F25" s="125"/>
      <c r="G25" s="127"/>
      <c r="H25" s="217">
        <f>'01 01 Pol'!F15</f>
        <v>0</v>
      </c>
      <c r="I25" s="32"/>
      <c r="J25" s="32"/>
    </row>
    <row r="26" spans="1:55" ht="12.75" customHeight="1" thickBot="1" x14ac:dyDescent="0.25">
      <c r="A26" s="135"/>
      <c r="B26" s="136" t="s">
        <v>126</v>
      </c>
      <c r="C26" s="137"/>
      <c r="D26" s="138" t="str">
        <f>D21</f>
        <v>01</v>
      </c>
      <c r="E26" s="137"/>
      <c r="F26" s="137"/>
      <c r="G26" s="139"/>
      <c r="H26" s="218">
        <f>SUM(H23:H25)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55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55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55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Vi3dQcxd9hvzvQOkmkMtndQWfS3oYMchG8M5ufrT0u1NgTe0Ybh3f8WC24z6gkEwW3AeMiKvi56BGcjuHImMgw==" saltValue="oLvvyupaBIJh/w8ZAha0lg==" spinCount="100000" sheet="1"/>
  <mergeCells count="4">
    <mergeCell ref="C2:F2"/>
    <mergeCell ref="A4:H4"/>
    <mergeCell ref="B7:G7"/>
    <mergeCell ref="E21:H2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3">
      <c r="A1" s="258" t="s">
        <v>54</v>
      </c>
      <c r="B1" s="258"/>
      <c r="C1" s="259"/>
      <c r="D1" s="258"/>
      <c r="E1" s="258"/>
      <c r="F1" s="258"/>
      <c r="G1" s="258"/>
      <c r="AC1" t="s">
        <v>57</v>
      </c>
    </row>
    <row r="2" spans="1:60" ht="13.5" thickTop="1" x14ac:dyDescent="0.2">
      <c r="A2" s="147" t="s">
        <v>26</v>
      </c>
      <c r="B2" s="151" t="s">
        <v>37</v>
      </c>
      <c r="C2" s="168" t="s">
        <v>38</v>
      </c>
      <c r="D2" s="149"/>
      <c r="E2" s="148"/>
      <c r="F2" s="148"/>
      <c r="G2" s="150"/>
    </row>
    <row r="3" spans="1:60" x14ac:dyDescent="0.2">
      <c r="A3" s="145" t="s">
        <v>27</v>
      </c>
      <c r="B3" s="152" t="s">
        <v>39</v>
      </c>
      <c r="C3" s="169" t="s">
        <v>38</v>
      </c>
      <c r="D3" s="144"/>
      <c r="E3" s="143"/>
      <c r="F3" s="143"/>
      <c r="G3" s="146"/>
      <c r="AC3" s="8" t="s">
        <v>50</v>
      </c>
    </row>
    <row r="4" spans="1:60" ht="13.5" thickBot="1" x14ac:dyDescent="0.25">
      <c r="A4" s="153" t="s">
        <v>28</v>
      </c>
      <c r="B4" s="154" t="s">
        <v>39</v>
      </c>
      <c r="C4" s="170" t="s">
        <v>38</v>
      </c>
      <c r="D4" s="155"/>
      <c r="E4" s="156"/>
      <c r="F4" s="156"/>
      <c r="G4" s="157"/>
    </row>
    <row r="5" spans="1:60" ht="14.25" thickTop="1" thickBot="1" x14ac:dyDescent="0.25">
      <c r="C5" s="171"/>
      <c r="D5" s="141"/>
    </row>
    <row r="6" spans="1:60" ht="27" thickTop="1" thickBot="1" x14ac:dyDescent="0.25">
      <c r="A6" s="158" t="s">
        <v>29</v>
      </c>
      <c r="B6" s="161" t="s">
        <v>30</v>
      </c>
      <c r="C6" s="172" t="s">
        <v>31</v>
      </c>
      <c r="D6" s="160" t="s">
        <v>32</v>
      </c>
      <c r="E6" s="159" t="s">
        <v>33</v>
      </c>
      <c r="F6" s="162" t="s">
        <v>34</v>
      </c>
      <c r="G6" s="158" t="s">
        <v>35</v>
      </c>
      <c r="H6" s="203" t="s">
        <v>55</v>
      </c>
      <c r="I6" s="173" t="s">
        <v>56</v>
      </c>
      <c r="J6" s="54"/>
    </row>
    <row r="7" spans="1:60" x14ac:dyDescent="0.2">
      <c r="A7" s="204"/>
      <c r="B7" s="205" t="s">
        <v>58</v>
      </c>
      <c r="C7" s="260" t="s">
        <v>59</v>
      </c>
      <c r="D7" s="261"/>
      <c r="E7" s="262"/>
      <c r="F7" s="263"/>
      <c r="G7" s="263"/>
      <c r="H7" s="206"/>
      <c r="I7" s="207"/>
    </row>
    <row r="8" spans="1:60" x14ac:dyDescent="0.2">
      <c r="A8" s="198" t="s">
        <v>60</v>
      </c>
      <c r="B8" s="174" t="s">
        <v>44</v>
      </c>
      <c r="C8" s="188" t="s">
        <v>45</v>
      </c>
      <c r="D8" s="177"/>
      <c r="E8" s="180"/>
      <c r="F8" s="264">
        <f>SUM(G9:G10)</f>
        <v>0</v>
      </c>
      <c r="G8" s="265"/>
      <c r="H8" s="183"/>
      <c r="I8" s="201"/>
      <c r="AE8" t="s">
        <v>61</v>
      </c>
    </row>
    <row r="9" spans="1:60" outlineLevel="1" x14ac:dyDescent="0.2">
      <c r="A9" s="199">
        <v>1</v>
      </c>
      <c r="B9" s="175" t="s">
        <v>62</v>
      </c>
      <c r="C9" s="189" t="s">
        <v>63</v>
      </c>
      <c r="D9" s="178" t="s">
        <v>64</v>
      </c>
      <c r="E9" s="181">
        <v>1</v>
      </c>
      <c r="F9" s="184"/>
      <c r="G9" s="185">
        <f>ROUND(E9*F9,2)</f>
        <v>0</v>
      </c>
      <c r="H9" s="186"/>
      <c r="I9" s="202" t="s">
        <v>65</v>
      </c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 t="s">
        <v>66</v>
      </c>
      <c r="AF9" s="163"/>
      <c r="AG9" s="163"/>
      <c r="AH9" s="163"/>
      <c r="AI9" s="163"/>
      <c r="AJ9" s="163"/>
      <c r="AK9" s="163"/>
      <c r="AL9" s="163"/>
      <c r="AM9" s="163">
        <v>21</v>
      </c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99">
        <v>2</v>
      </c>
      <c r="B10" s="175" t="s">
        <v>67</v>
      </c>
      <c r="C10" s="189" t="s">
        <v>68</v>
      </c>
      <c r="D10" s="178" t="s">
        <v>64</v>
      </c>
      <c r="E10" s="181">
        <v>1</v>
      </c>
      <c r="F10" s="184"/>
      <c r="G10" s="185">
        <f>ROUND(E10*F10,2)</f>
        <v>0</v>
      </c>
      <c r="H10" s="186"/>
      <c r="I10" s="202" t="s">
        <v>65</v>
      </c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 t="s">
        <v>66</v>
      </c>
      <c r="AF10" s="163"/>
      <c r="AG10" s="163"/>
      <c r="AH10" s="163"/>
      <c r="AI10" s="163"/>
      <c r="AJ10" s="163"/>
      <c r="AK10" s="163"/>
      <c r="AL10" s="163"/>
      <c r="AM10" s="163">
        <v>21</v>
      </c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x14ac:dyDescent="0.2">
      <c r="A11" s="198" t="s">
        <v>60</v>
      </c>
      <c r="B11" s="174" t="s">
        <v>46</v>
      </c>
      <c r="C11" s="188" t="s">
        <v>47</v>
      </c>
      <c r="D11" s="177"/>
      <c r="E11" s="180"/>
      <c r="F11" s="266">
        <f>SUM(G12:G14)</f>
        <v>0</v>
      </c>
      <c r="G11" s="267"/>
      <c r="H11" s="183"/>
      <c r="I11" s="201"/>
      <c r="AE11" t="s">
        <v>61</v>
      </c>
    </row>
    <row r="12" spans="1:60" outlineLevel="1" x14ac:dyDescent="0.2">
      <c r="A12" s="199">
        <v>3</v>
      </c>
      <c r="B12" s="175" t="s">
        <v>69</v>
      </c>
      <c r="C12" s="189" t="s">
        <v>70</v>
      </c>
      <c r="D12" s="178" t="s">
        <v>71</v>
      </c>
      <c r="E12" s="181">
        <v>12</v>
      </c>
      <c r="F12" s="184"/>
      <c r="G12" s="185">
        <f>ROUND(E12*F12,2)</f>
        <v>0</v>
      </c>
      <c r="H12" s="186"/>
      <c r="I12" s="202" t="s">
        <v>65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 t="s">
        <v>66</v>
      </c>
      <c r="AF12" s="163"/>
      <c r="AG12" s="163"/>
      <c r="AH12" s="163"/>
      <c r="AI12" s="163"/>
      <c r="AJ12" s="163"/>
      <c r="AK12" s="163"/>
      <c r="AL12" s="163"/>
      <c r="AM12" s="163">
        <v>21</v>
      </c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200"/>
      <c r="B13" s="176"/>
      <c r="C13" s="190" t="s">
        <v>72</v>
      </c>
      <c r="D13" s="179"/>
      <c r="E13" s="182">
        <v>12</v>
      </c>
      <c r="F13" s="185"/>
      <c r="G13" s="185"/>
      <c r="H13" s="186"/>
      <c r="I13" s="202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33.75" outlineLevel="1" x14ac:dyDescent="0.2">
      <c r="A14" s="200"/>
      <c r="B14" s="176"/>
      <c r="C14" s="190" t="s">
        <v>73</v>
      </c>
      <c r="D14" s="179"/>
      <c r="E14" s="182"/>
      <c r="F14" s="185"/>
      <c r="G14" s="185"/>
      <c r="H14" s="186"/>
      <c r="I14" s="202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x14ac:dyDescent="0.2">
      <c r="A15" s="198" t="s">
        <v>60</v>
      </c>
      <c r="B15" s="174" t="s">
        <v>48</v>
      </c>
      <c r="C15" s="188" t="s">
        <v>49</v>
      </c>
      <c r="D15" s="177"/>
      <c r="E15" s="180"/>
      <c r="F15" s="266">
        <f>SUM(G16:G60)</f>
        <v>0</v>
      </c>
      <c r="G15" s="267"/>
      <c r="H15" s="183"/>
      <c r="I15" s="201"/>
      <c r="AE15" t="s">
        <v>61</v>
      </c>
    </row>
    <row r="16" spans="1:60" outlineLevel="1" x14ac:dyDescent="0.2">
      <c r="A16" s="199">
        <v>4</v>
      </c>
      <c r="B16" s="175" t="s">
        <v>74</v>
      </c>
      <c r="C16" s="189" t="s">
        <v>75</v>
      </c>
      <c r="D16" s="178" t="s">
        <v>71</v>
      </c>
      <c r="E16" s="181">
        <v>7</v>
      </c>
      <c r="F16" s="184"/>
      <c r="G16" s="185">
        <f>ROUND(E16*F16,2)</f>
        <v>0</v>
      </c>
      <c r="H16" s="186"/>
      <c r="I16" s="202" t="s">
        <v>65</v>
      </c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 t="s">
        <v>66</v>
      </c>
      <c r="AF16" s="163"/>
      <c r="AG16" s="163"/>
      <c r="AH16" s="163"/>
      <c r="AI16" s="163"/>
      <c r="AJ16" s="163"/>
      <c r="AK16" s="163"/>
      <c r="AL16" s="163"/>
      <c r="AM16" s="163">
        <v>21</v>
      </c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ht="22.5" outlineLevel="1" x14ac:dyDescent="0.2">
      <c r="A17" s="200"/>
      <c r="B17" s="176"/>
      <c r="C17" s="190" t="s">
        <v>76</v>
      </c>
      <c r="D17" s="179"/>
      <c r="E17" s="182">
        <v>7</v>
      </c>
      <c r="F17" s="185"/>
      <c r="G17" s="185"/>
      <c r="H17" s="186"/>
      <c r="I17" s="202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ht="22.5" outlineLevel="1" x14ac:dyDescent="0.2">
      <c r="A18" s="200"/>
      <c r="B18" s="176"/>
      <c r="C18" s="190" t="s">
        <v>77</v>
      </c>
      <c r="D18" s="179"/>
      <c r="E18" s="182"/>
      <c r="F18" s="185"/>
      <c r="G18" s="185"/>
      <c r="H18" s="186"/>
      <c r="I18" s="202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 x14ac:dyDescent="0.2">
      <c r="A19" s="200"/>
      <c r="B19" s="176"/>
      <c r="C19" s="190" t="s">
        <v>78</v>
      </c>
      <c r="D19" s="179"/>
      <c r="E19" s="182"/>
      <c r="F19" s="185"/>
      <c r="G19" s="185"/>
      <c r="H19" s="186"/>
      <c r="I19" s="202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200"/>
      <c r="B20" s="176"/>
      <c r="C20" s="190" t="s">
        <v>79</v>
      </c>
      <c r="D20" s="179"/>
      <c r="E20" s="182"/>
      <c r="F20" s="185"/>
      <c r="G20" s="185"/>
      <c r="H20" s="186"/>
      <c r="I20" s="202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200"/>
      <c r="B21" s="176"/>
      <c r="C21" s="190" t="s">
        <v>80</v>
      </c>
      <c r="D21" s="179"/>
      <c r="E21" s="182"/>
      <c r="F21" s="185"/>
      <c r="G21" s="185"/>
      <c r="H21" s="186"/>
      <c r="I21" s="202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200"/>
      <c r="B22" s="176"/>
      <c r="C22" s="190" t="s">
        <v>81</v>
      </c>
      <c r="D22" s="179"/>
      <c r="E22" s="182"/>
      <c r="F22" s="185"/>
      <c r="G22" s="185"/>
      <c r="H22" s="186"/>
      <c r="I22" s="202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ht="22.5" outlineLevel="1" x14ac:dyDescent="0.2">
      <c r="A23" s="200"/>
      <c r="B23" s="176"/>
      <c r="C23" s="190" t="s">
        <v>82</v>
      </c>
      <c r="D23" s="179"/>
      <c r="E23" s="182"/>
      <c r="F23" s="185"/>
      <c r="G23" s="185"/>
      <c r="H23" s="186"/>
      <c r="I23" s="202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ht="22.5" outlineLevel="1" x14ac:dyDescent="0.2">
      <c r="A24" s="200"/>
      <c r="B24" s="176"/>
      <c r="C24" s="190" t="s">
        <v>83</v>
      </c>
      <c r="D24" s="179"/>
      <c r="E24" s="182"/>
      <c r="F24" s="185"/>
      <c r="G24" s="185"/>
      <c r="H24" s="186"/>
      <c r="I24" s="202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ht="22.5" outlineLevel="1" x14ac:dyDescent="0.2">
      <c r="A25" s="200"/>
      <c r="B25" s="176"/>
      <c r="C25" s="190" t="s">
        <v>84</v>
      </c>
      <c r="D25" s="179"/>
      <c r="E25" s="182"/>
      <c r="F25" s="185"/>
      <c r="G25" s="185"/>
      <c r="H25" s="186"/>
      <c r="I25" s="202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ht="33.75" outlineLevel="1" x14ac:dyDescent="0.2">
      <c r="A26" s="200"/>
      <c r="B26" s="176"/>
      <c r="C26" s="190" t="s">
        <v>85</v>
      </c>
      <c r="D26" s="179"/>
      <c r="E26" s="182"/>
      <c r="F26" s="185"/>
      <c r="G26" s="185"/>
      <c r="H26" s="186"/>
      <c r="I26" s="202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200"/>
      <c r="B27" s="176"/>
      <c r="C27" s="190" t="s">
        <v>86</v>
      </c>
      <c r="D27" s="179"/>
      <c r="E27" s="182"/>
      <c r="F27" s="185"/>
      <c r="G27" s="185"/>
      <c r="H27" s="186"/>
      <c r="I27" s="20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ht="22.5" outlineLevel="1" x14ac:dyDescent="0.2">
      <c r="A28" s="200"/>
      <c r="B28" s="176"/>
      <c r="C28" s="190" t="s">
        <v>87</v>
      </c>
      <c r="D28" s="179"/>
      <c r="E28" s="182"/>
      <c r="F28" s="185"/>
      <c r="G28" s="185"/>
      <c r="H28" s="186"/>
      <c r="I28" s="202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200"/>
      <c r="B29" s="176"/>
      <c r="C29" s="190" t="s">
        <v>88</v>
      </c>
      <c r="D29" s="179"/>
      <c r="E29" s="182"/>
      <c r="F29" s="185"/>
      <c r="G29" s="185"/>
      <c r="H29" s="186"/>
      <c r="I29" s="202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200"/>
      <c r="B30" s="176"/>
      <c r="C30" s="190" t="s">
        <v>89</v>
      </c>
      <c r="D30" s="179"/>
      <c r="E30" s="182"/>
      <c r="F30" s="185"/>
      <c r="G30" s="185"/>
      <c r="H30" s="186"/>
      <c r="I30" s="202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22.5" outlineLevel="1" x14ac:dyDescent="0.2">
      <c r="A31" s="200"/>
      <c r="B31" s="176"/>
      <c r="C31" s="190" t="s">
        <v>90</v>
      </c>
      <c r="D31" s="179"/>
      <c r="E31" s="182"/>
      <c r="F31" s="185"/>
      <c r="G31" s="185"/>
      <c r="H31" s="186"/>
      <c r="I31" s="202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200"/>
      <c r="B32" s="176"/>
      <c r="C32" s="190" t="s">
        <v>91</v>
      </c>
      <c r="D32" s="179"/>
      <c r="E32" s="182"/>
      <c r="F32" s="185"/>
      <c r="G32" s="185"/>
      <c r="H32" s="186"/>
      <c r="I32" s="202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200"/>
      <c r="B33" s="176"/>
      <c r="C33" s="190" t="s">
        <v>92</v>
      </c>
      <c r="D33" s="179"/>
      <c r="E33" s="182"/>
      <c r="F33" s="185"/>
      <c r="G33" s="185"/>
      <c r="H33" s="186"/>
      <c r="I33" s="202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outlineLevel="1" x14ac:dyDescent="0.2">
      <c r="A34" s="199">
        <v>5</v>
      </c>
      <c r="B34" s="175" t="s">
        <v>93</v>
      </c>
      <c r="C34" s="189" t="s">
        <v>94</v>
      </c>
      <c r="D34" s="178" t="s">
        <v>71</v>
      </c>
      <c r="E34" s="181">
        <v>7</v>
      </c>
      <c r="F34" s="184"/>
      <c r="G34" s="185">
        <f>ROUND(E34*F34,2)</f>
        <v>0</v>
      </c>
      <c r="H34" s="186"/>
      <c r="I34" s="202" t="s">
        <v>65</v>
      </c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 t="s">
        <v>66</v>
      </c>
      <c r="AF34" s="163"/>
      <c r="AG34" s="163"/>
      <c r="AH34" s="163"/>
      <c r="AI34" s="163"/>
      <c r="AJ34" s="163"/>
      <c r="AK34" s="163"/>
      <c r="AL34" s="163"/>
      <c r="AM34" s="163">
        <v>21</v>
      </c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ht="33.75" outlineLevel="1" x14ac:dyDescent="0.2">
      <c r="A35" s="200"/>
      <c r="B35" s="176"/>
      <c r="C35" s="190" t="s">
        <v>95</v>
      </c>
      <c r="D35" s="179"/>
      <c r="E35" s="182">
        <v>7</v>
      </c>
      <c r="F35" s="185"/>
      <c r="G35" s="185"/>
      <c r="H35" s="186"/>
      <c r="I35" s="202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200"/>
      <c r="B36" s="176"/>
      <c r="C36" s="190" t="s">
        <v>96</v>
      </c>
      <c r="D36" s="179"/>
      <c r="E36" s="182"/>
      <c r="F36" s="185"/>
      <c r="G36" s="185"/>
      <c r="H36" s="186"/>
      <c r="I36" s="202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200"/>
      <c r="B37" s="176"/>
      <c r="C37" s="190" t="s">
        <v>97</v>
      </c>
      <c r="D37" s="179"/>
      <c r="E37" s="182"/>
      <c r="F37" s="185"/>
      <c r="G37" s="185"/>
      <c r="H37" s="186"/>
      <c r="I37" s="202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99">
        <v>6</v>
      </c>
      <c r="B38" s="175" t="s">
        <v>98</v>
      </c>
      <c r="C38" s="189" t="s">
        <v>99</v>
      </c>
      <c r="D38" s="178" t="s">
        <v>71</v>
      </c>
      <c r="E38" s="181">
        <v>3</v>
      </c>
      <c r="F38" s="184"/>
      <c r="G38" s="185">
        <f>ROUND(E38*F38,2)</f>
        <v>0</v>
      </c>
      <c r="H38" s="186"/>
      <c r="I38" s="202" t="s">
        <v>65</v>
      </c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 t="s">
        <v>66</v>
      </c>
      <c r="AF38" s="163"/>
      <c r="AG38" s="163"/>
      <c r="AH38" s="163"/>
      <c r="AI38" s="163"/>
      <c r="AJ38" s="163"/>
      <c r="AK38" s="163"/>
      <c r="AL38" s="163"/>
      <c r="AM38" s="163">
        <v>21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ht="22.5" outlineLevel="1" x14ac:dyDescent="0.2">
      <c r="A39" s="200"/>
      <c r="B39" s="176"/>
      <c r="C39" s="190" t="s">
        <v>100</v>
      </c>
      <c r="D39" s="179"/>
      <c r="E39" s="182">
        <v>3</v>
      </c>
      <c r="F39" s="185"/>
      <c r="G39" s="185"/>
      <c r="H39" s="186"/>
      <c r="I39" s="202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ht="22.5" outlineLevel="1" x14ac:dyDescent="0.2">
      <c r="A40" s="200"/>
      <c r="B40" s="176"/>
      <c r="C40" s="190" t="s">
        <v>101</v>
      </c>
      <c r="D40" s="179"/>
      <c r="E40" s="182"/>
      <c r="F40" s="185"/>
      <c r="G40" s="185"/>
      <c r="H40" s="186"/>
      <c r="I40" s="202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ht="22.5" outlineLevel="1" x14ac:dyDescent="0.2">
      <c r="A41" s="200"/>
      <c r="B41" s="176"/>
      <c r="C41" s="190" t="s">
        <v>102</v>
      </c>
      <c r="D41" s="179"/>
      <c r="E41" s="182"/>
      <c r="F41" s="185"/>
      <c r="G41" s="185"/>
      <c r="H41" s="186"/>
      <c r="I41" s="202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ht="22.5" outlineLevel="1" x14ac:dyDescent="0.2">
      <c r="A42" s="200"/>
      <c r="B42" s="176"/>
      <c r="C42" s="190" t="s">
        <v>103</v>
      </c>
      <c r="D42" s="179"/>
      <c r="E42" s="182"/>
      <c r="F42" s="185"/>
      <c r="G42" s="185"/>
      <c r="H42" s="186"/>
      <c r="I42" s="202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ht="22.5" outlineLevel="1" x14ac:dyDescent="0.2">
      <c r="A43" s="200"/>
      <c r="B43" s="176"/>
      <c r="C43" s="190" t="s">
        <v>104</v>
      </c>
      <c r="D43" s="179"/>
      <c r="E43" s="182"/>
      <c r="F43" s="185"/>
      <c r="G43" s="185"/>
      <c r="H43" s="186"/>
      <c r="I43" s="202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200"/>
      <c r="B44" s="176"/>
      <c r="C44" s="190" t="s">
        <v>105</v>
      </c>
      <c r="D44" s="179"/>
      <c r="E44" s="182"/>
      <c r="F44" s="185"/>
      <c r="G44" s="185"/>
      <c r="H44" s="186"/>
      <c r="I44" s="202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99">
        <v>7</v>
      </c>
      <c r="B45" s="175" t="s">
        <v>106</v>
      </c>
      <c r="C45" s="189" t="s">
        <v>107</v>
      </c>
      <c r="D45" s="178" t="s">
        <v>71</v>
      </c>
      <c r="E45" s="181">
        <v>2</v>
      </c>
      <c r="F45" s="184"/>
      <c r="G45" s="185">
        <f>ROUND(E45*F45,2)</f>
        <v>0</v>
      </c>
      <c r="H45" s="186"/>
      <c r="I45" s="202" t="s">
        <v>65</v>
      </c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 t="s">
        <v>66</v>
      </c>
      <c r="AF45" s="163"/>
      <c r="AG45" s="163"/>
      <c r="AH45" s="163"/>
      <c r="AI45" s="163"/>
      <c r="AJ45" s="163"/>
      <c r="AK45" s="163"/>
      <c r="AL45" s="163"/>
      <c r="AM45" s="163">
        <v>21</v>
      </c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200"/>
      <c r="B46" s="176"/>
      <c r="C46" s="190" t="s">
        <v>108</v>
      </c>
      <c r="D46" s="179"/>
      <c r="E46" s="182">
        <v>2</v>
      </c>
      <c r="F46" s="185"/>
      <c r="G46" s="185"/>
      <c r="H46" s="186"/>
      <c r="I46" s="202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ht="22.5" outlineLevel="1" x14ac:dyDescent="0.2">
      <c r="A47" s="200"/>
      <c r="B47" s="176"/>
      <c r="C47" s="190" t="s">
        <v>101</v>
      </c>
      <c r="D47" s="179"/>
      <c r="E47" s="182"/>
      <c r="F47" s="185"/>
      <c r="G47" s="185"/>
      <c r="H47" s="186"/>
      <c r="I47" s="202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ht="33.75" outlineLevel="1" x14ac:dyDescent="0.2">
      <c r="A48" s="200"/>
      <c r="B48" s="176"/>
      <c r="C48" s="190" t="s">
        <v>109</v>
      </c>
      <c r="D48" s="179"/>
      <c r="E48" s="182"/>
      <c r="F48" s="185"/>
      <c r="G48" s="185"/>
      <c r="H48" s="186"/>
      <c r="I48" s="202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ht="22.5" outlineLevel="1" x14ac:dyDescent="0.2">
      <c r="A49" s="200"/>
      <c r="B49" s="176"/>
      <c r="C49" s="190" t="s">
        <v>110</v>
      </c>
      <c r="D49" s="179"/>
      <c r="E49" s="182"/>
      <c r="F49" s="185"/>
      <c r="G49" s="185"/>
      <c r="H49" s="186"/>
      <c r="I49" s="202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ht="33.75" outlineLevel="1" x14ac:dyDescent="0.2">
      <c r="A50" s="200"/>
      <c r="B50" s="176"/>
      <c r="C50" s="190" t="s">
        <v>111</v>
      </c>
      <c r="D50" s="179"/>
      <c r="E50" s="182"/>
      <c r="F50" s="185"/>
      <c r="G50" s="185"/>
      <c r="H50" s="186"/>
      <c r="I50" s="202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99">
        <v>8</v>
      </c>
      <c r="B51" s="175" t="s">
        <v>112</v>
      </c>
      <c r="C51" s="189" t="s">
        <v>113</v>
      </c>
      <c r="D51" s="178" t="s">
        <v>71</v>
      </c>
      <c r="E51" s="181">
        <v>5</v>
      </c>
      <c r="F51" s="184"/>
      <c r="G51" s="185">
        <f>ROUND(E51*F51,2)</f>
        <v>0</v>
      </c>
      <c r="H51" s="186"/>
      <c r="I51" s="202" t="s">
        <v>65</v>
      </c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 t="s">
        <v>66</v>
      </c>
      <c r="AF51" s="163"/>
      <c r="AG51" s="163"/>
      <c r="AH51" s="163"/>
      <c r="AI51" s="163"/>
      <c r="AJ51" s="163"/>
      <c r="AK51" s="163"/>
      <c r="AL51" s="163"/>
      <c r="AM51" s="163">
        <v>21</v>
      </c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200"/>
      <c r="B52" s="176"/>
      <c r="C52" s="190" t="s">
        <v>114</v>
      </c>
      <c r="D52" s="179"/>
      <c r="E52" s="182">
        <v>5</v>
      </c>
      <c r="F52" s="185"/>
      <c r="G52" s="185"/>
      <c r="H52" s="186"/>
      <c r="I52" s="202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200"/>
      <c r="B53" s="176"/>
      <c r="C53" s="190" t="s">
        <v>115</v>
      </c>
      <c r="D53" s="179"/>
      <c r="E53" s="182"/>
      <c r="F53" s="185"/>
      <c r="G53" s="185"/>
      <c r="H53" s="186"/>
      <c r="I53" s="202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ht="22.5" outlineLevel="1" x14ac:dyDescent="0.2">
      <c r="A54" s="200"/>
      <c r="B54" s="176"/>
      <c r="C54" s="190" t="s">
        <v>116</v>
      </c>
      <c r="D54" s="179"/>
      <c r="E54" s="182"/>
      <c r="F54" s="185"/>
      <c r="G54" s="185"/>
      <c r="H54" s="186"/>
      <c r="I54" s="202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22.5" outlineLevel="1" x14ac:dyDescent="0.2">
      <c r="A55" s="200"/>
      <c r="B55" s="176"/>
      <c r="C55" s="190" t="s">
        <v>117</v>
      </c>
      <c r="D55" s="179"/>
      <c r="E55" s="182"/>
      <c r="F55" s="185"/>
      <c r="G55" s="185"/>
      <c r="H55" s="186"/>
      <c r="I55" s="202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ht="22.5" outlineLevel="1" x14ac:dyDescent="0.2">
      <c r="A56" s="200"/>
      <c r="B56" s="176"/>
      <c r="C56" s="190" t="s">
        <v>118</v>
      </c>
      <c r="D56" s="179"/>
      <c r="E56" s="182"/>
      <c r="F56" s="185"/>
      <c r="G56" s="185"/>
      <c r="H56" s="186"/>
      <c r="I56" s="202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ht="22.5" outlineLevel="1" x14ac:dyDescent="0.2">
      <c r="A57" s="200"/>
      <c r="B57" s="176"/>
      <c r="C57" s="190" t="s">
        <v>119</v>
      </c>
      <c r="D57" s="179"/>
      <c r="E57" s="182"/>
      <c r="F57" s="185"/>
      <c r="G57" s="185"/>
      <c r="H57" s="186"/>
      <c r="I57" s="202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ht="22.5" outlineLevel="1" x14ac:dyDescent="0.2">
      <c r="A58" s="200"/>
      <c r="B58" s="176"/>
      <c r="C58" s="190" t="s">
        <v>120</v>
      </c>
      <c r="D58" s="179"/>
      <c r="E58" s="182"/>
      <c r="F58" s="185"/>
      <c r="G58" s="185"/>
      <c r="H58" s="186"/>
      <c r="I58" s="202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22.5" outlineLevel="1" x14ac:dyDescent="0.2">
      <c r="A59" s="200"/>
      <c r="B59" s="176"/>
      <c r="C59" s="190" t="s">
        <v>121</v>
      </c>
      <c r="D59" s="179"/>
      <c r="E59" s="182"/>
      <c r="F59" s="185"/>
      <c r="G59" s="185"/>
      <c r="H59" s="186"/>
      <c r="I59" s="202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ht="23.25" outlineLevel="1" thickBot="1" x14ac:dyDescent="0.25">
      <c r="A60" s="208"/>
      <c r="B60" s="209"/>
      <c r="C60" s="210" t="s">
        <v>122</v>
      </c>
      <c r="D60" s="211"/>
      <c r="E60" s="212"/>
      <c r="F60" s="213"/>
      <c r="G60" s="213"/>
      <c r="H60" s="214"/>
      <c r="I60" s="215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hidden="1" x14ac:dyDescent="0.2">
      <c r="A61" s="54"/>
      <c r="B61" s="61" t="s">
        <v>124</v>
      </c>
      <c r="C61" s="192" t="s">
        <v>124</v>
      </c>
      <c r="D61" s="166"/>
      <c r="E61" s="164"/>
      <c r="F61" s="164"/>
      <c r="G61" s="164"/>
      <c r="H61" s="164"/>
      <c r="I61" s="165"/>
    </row>
    <row r="62" spans="1:60" hidden="1" x14ac:dyDescent="0.2">
      <c r="A62" s="193"/>
      <c r="B62" s="194" t="s">
        <v>123</v>
      </c>
      <c r="C62" s="195"/>
      <c r="D62" s="196"/>
      <c r="E62" s="193"/>
      <c r="F62" s="193"/>
      <c r="G62" s="197">
        <f>F8+F11+F15</f>
        <v>0</v>
      </c>
      <c r="H62" s="46"/>
      <c r="I62" s="46"/>
      <c r="AN62">
        <v>15</v>
      </c>
      <c r="AO62">
        <v>21</v>
      </c>
    </row>
    <row r="63" spans="1:60" x14ac:dyDescent="0.2">
      <c r="A63" s="46"/>
      <c r="B63" s="187"/>
      <c r="C63" s="187"/>
      <c r="D63" s="142"/>
      <c r="E63" s="46"/>
      <c r="F63" s="46"/>
      <c r="G63" s="46"/>
      <c r="H63" s="46"/>
      <c r="I63" s="46"/>
      <c r="AN63">
        <f>SUMIF(AM8:AM62,AN62,G8:G62)</f>
        <v>0</v>
      </c>
      <c r="AO63">
        <f>SUMIF(AM8:AM62,AO62,G8:G62)</f>
        <v>0</v>
      </c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algorithmName="SHA-512" hashValue="j9D7U2IZcHGsIChuQy5G9uvPizog8+AA7qifC54PUa0mMpA66u+4tmOYr4dpT3GFYLoleZ3CdQKMIRQfeTfy3g==" saltValue="u7v7LGH8Ym1+cP4+9nZY6Q==" spinCount="100000" sheet="1"/>
  <mergeCells count="5">
    <mergeCell ref="A1:G1"/>
    <mergeCell ref="C7:G7"/>
    <mergeCell ref="F8:G8"/>
    <mergeCell ref="F11:G11"/>
    <mergeCell ref="F15:G15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Zakázka</vt:lpstr>
      <vt:lpstr>VzorObjekt</vt:lpstr>
      <vt:lpstr>VzorPolozky</vt:lpstr>
      <vt:lpstr>Rekapitulace Část 01</vt:lpstr>
      <vt:lpstr>01 01 Pol</vt:lpstr>
      <vt:lpstr>Zakázka!CelkemObjekty</vt:lpstr>
      <vt:lpstr>CenaStavby</vt:lpstr>
      <vt:lpstr>Zakázka!CisloStavby</vt:lpstr>
      <vt:lpstr>MenaStavby</vt:lpstr>
      <vt:lpstr>MistoStavby</vt:lpstr>
      <vt:lpstr>Zakázka!NazevStavby</vt:lpstr>
      <vt:lpstr>Zakázka!Objednatel</vt:lpstr>
      <vt:lpstr>'01 01 Pol'!Oblast_tisku</vt:lpstr>
      <vt:lpstr>'Rekapitulace Část 01'!Oblast_tisku</vt:lpstr>
      <vt:lpstr>Zakázka!Oblast_tisku</vt:lpstr>
      <vt:lpstr>Zakázka!omisto</vt:lpstr>
      <vt:lpstr>Zakázka!onazev</vt:lpstr>
      <vt:lpstr>Zakázka!opsc</vt:lpstr>
      <vt:lpstr>padresa</vt:lpstr>
      <vt:lpstr>pmisto</vt:lpstr>
      <vt:lpstr>Zakázka!PoptavkaID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2015-06-01T12:27:06Z</dcterms:modified>
</cp:coreProperties>
</file>